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02_Farnosti\Velke_Mezirici\modry_dum\výběrové řízení\"/>
    </mc:Choice>
  </mc:AlternateContent>
  <xr:revisionPtr revIDLastSave="0" documentId="8_{6C5C3284-A699-4F95-893D-36524291523E}" xr6:coauthVersionLast="36" xr6:coauthVersionMax="36" xr10:uidLastSave="{00000000-0000-0000-0000-000000000000}"/>
  <bookViews>
    <workbookView xWindow="28680" yWindow="-120" windowWidth="29040" windowHeight="1584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VRN VRN Naklady" sheetId="12" r:id="rId4"/>
    <sheet name="SO-01_A 01a_096 Pol" sheetId="13" r:id="rId5"/>
    <sheet name="SO-01_A 01a_111 Pol" sheetId="14" r:id="rId6"/>
    <sheet name="SO-01_B 01b_096 Pol" sheetId="15" r:id="rId7"/>
    <sheet name="SO-01_B 01b_111 Pol" sheetId="16" r:id="rId8"/>
    <sheet name="SO-01_D 01d_114 Pol" sheetId="17" r:id="rId9"/>
    <sheet name="SO-02 02_111 Pol" sheetId="18" r:id="rId10"/>
    <sheet name="SO-03 03_001 Pol" sheetId="19" r:id="rId11"/>
    <sheet name="SO-03 03_002 Pol" sheetId="20" r:id="rId12"/>
    <sheet name="SO-03 03_003.01 Pol" sheetId="21" r:id="rId13"/>
    <sheet name="SO-04 04_001 Pol" sheetId="22" r:id="rId14"/>
  </sheets>
  <externalReferences>
    <externalReference r:id="rId15"/>
  </externalReferences>
  <definedNames>
    <definedName name="CelkemDPHVypocet" localSheetId="1">Stavba!$H$59</definedName>
    <definedName name="CenaCelkem">Stavba!$G$29</definedName>
    <definedName name="CenaCelkemBezDPH">Stavba!$G$28</definedName>
    <definedName name="CenaCelkemVypocet" localSheetId="1">Stavba!$I$59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">'SO-01_A 01a_096 Pol'!$1:$7</definedName>
    <definedName name="_xlnm.Print_Titles" localSheetId="5">'SO-01_A 01a_111 Pol'!$1:$7</definedName>
    <definedName name="_xlnm.Print_Titles" localSheetId="6">'SO-01_B 01b_096 Pol'!$1:$7</definedName>
    <definedName name="_xlnm.Print_Titles" localSheetId="7">'SO-01_B 01b_111 Pol'!$1:$7</definedName>
    <definedName name="_xlnm.Print_Titles" localSheetId="8">'SO-01_D 01d_114 Pol'!$1:$7</definedName>
    <definedName name="_xlnm.Print_Titles" localSheetId="9">'SO-02 02_111 Pol'!$1:$7</definedName>
    <definedName name="_xlnm.Print_Titles" localSheetId="10">'SO-03 03_001 Pol'!$1:$7</definedName>
    <definedName name="_xlnm.Print_Titles" localSheetId="11">'SO-03 03_002 Pol'!$1:$7</definedName>
    <definedName name="_xlnm.Print_Titles" localSheetId="12">'SO-03 03_003.01 Pol'!$1:$7</definedName>
    <definedName name="_xlnm.Print_Titles" localSheetId="13">'SO-04 04_001 Pol'!$1:$7</definedName>
    <definedName name="_xlnm.Print_Titles" localSheetId="3">'VRN VRN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">'SO-01_A 01a_096 Pol'!$A$1:$Y$516</definedName>
    <definedName name="_xlnm.Print_Area" localSheetId="5">'SO-01_A 01a_111 Pol'!$A$1:$Y$898</definedName>
    <definedName name="_xlnm.Print_Area" localSheetId="6">'SO-01_B 01b_096 Pol'!$A$1:$Y$285</definedName>
    <definedName name="_xlnm.Print_Area" localSheetId="7">'SO-01_B 01b_111 Pol'!$A$1:$Y$963</definedName>
    <definedName name="_xlnm.Print_Area" localSheetId="8">'SO-01_D 01d_114 Pol'!$A$1:$Y$126</definedName>
    <definedName name="_xlnm.Print_Area" localSheetId="9">'SO-02 02_111 Pol'!$A$1:$Y$268</definedName>
    <definedName name="_xlnm.Print_Area" localSheetId="10">'SO-03 03_001 Pol'!$A$1:$Y$129</definedName>
    <definedName name="_xlnm.Print_Area" localSheetId="11">'SO-03 03_002 Pol'!$A$1:$Y$78</definedName>
    <definedName name="_xlnm.Print_Area" localSheetId="12">'SO-03 03_003.01 Pol'!$A$1:$Y$144</definedName>
    <definedName name="_xlnm.Print_Area" localSheetId="13">'SO-04 04_001 Pol'!$A$1:$Y$127</definedName>
    <definedName name="_xlnm.Print_Area" localSheetId="1">Stavba!$A$1:$J$141</definedName>
    <definedName name="_xlnm.Print_Area" localSheetId="3">'VRN VRN Naklady'!$A$1:$Y$33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Stavba!$F$59</definedName>
    <definedName name="ZakladDPHZakl">Stavba!$G$25</definedName>
    <definedName name="ZakladDPHZaklVypocet" localSheetId="1">Stavba!$G$59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40" i="1" l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126" i="22"/>
  <c r="BA113" i="22"/>
  <c r="BA75" i="22"/>
  <c r="BA31" i="22"/>
  <c r="BA25" i="22"/>
  <c r="BA20" i="22"/>
  <c r="BA15" i="22"/>
  <c r="BA10" i="22"/>
  <c r="G9" i="22"/>
  <c r="M9" i="22" s="1"/>
  <c r="I9" i="22"/>
  <c r="K9" i="22"/>
  <c r="K8" i="22" s="1"/>
  <c r="O9" i="22"/>
  <c r="O8" i="22" s="1"/>
  <c r="Q9" i="22"/>
  <c r="V9" i="22"/>
  <c r="V8" i="22" s="1"/>
  <c r="G14" i="22"/>
  <c r="I14" i="22"/>
  <c r="I8" i="22" s="1"/>
  <c r="K14" i="22"/>
  <c r="M14" i="22"/>
  <c r="O14" i="22"/>
  <c r="Q14" i="22"/>
  <c r="Q8" i="22" s="1"/>
  <c r="V14" i="22"/>
  <c r="G19" i="22"/>
  <c r="M19" i="22" s="1"/>
  <c r="I19" i="22"/>
  <c r="K19" i="22"/>
  <c r="O19" i="22"/>
  <c r="Q19" i="22"/>
  <c r="V19" i="22"/>
  <c r="G24" i="22"/>
  <c r="I24" i="22"/>
  <c r="K24" i="22"/>
  <c r="M24" i="22"/>
  <c r="O24" i="22"/>
  <c r="Q24" i="22"/>
  <c r="V24" i="22"/>
  <c r="G30" i="22"/>
  <c r="M30" i="22" s="1"/>
  <c r="I30" i="22"/>
  <c r="K30" i="22"/>
  <c r="O30" i="22"/>
  <c r="Q30" i="22"/>
  <c r="V30" i="22"/>
  <c r="G35" i="22"/>
  <c r="I35" i="22"/>
  <c r="K35" i="22"/>
  <c r="M35" i="22"/>
  <c r="O35" i="22"/>
  <c r="Q35" i="22"/>
  <c r="V35" i="22"/>
  <c r="G37" i="22"/>
  <c r="M37" i="22" s="1"/>
  <c r="I37" i="22"/>
  <c r="K37" i="22"/>
  <c r="O37" i="22"/>
  <c r="Q37" i="22"/>
  <c r="V37" i="22"/>
  <c r="G43" i="22"/>
  <c r="I43" i="22"/>
  <c r="K43" i="22"/>
  <c r="M43" i="22"/>
  <c r="O43" i="22"/>
  <c r="Q43" i="22"/>
  <c r="V43" i="22"/>
  <c r="G50" i="22"/>
  <c r="M50" i="22" s="1"/>
  <c r="I50" i="22"/>
  <c r="K50" i="22"/>
  <c r="O50" i="22"/>
  <c r="Q50" i="22"/>
  <c r="V50" i="22"/>
  <c r="G53" i="22"/>
  <c r="I53" i="22"/>
  <c r="K53" i="22"/>
  <c r="M53" i="22"/>
  <c r="O53" i="22"/>
  <c r="Q53" i="22"/>
  <c r="V53" i="22"/>
  <c r="G57" i="22"/>
  <c r="M57" i="22" s="1"/>
  <c r="I57" i="22"/>
  <c r="K57" i="22"/>
  <c r="O57" i="22"/>
  <c r="Q57" i="22"/>
  <c r="V57" i="22"/>
  <c r="G74" i="22"/>
  <c r="I74" i="22"/>
  <c r="K74" i="22"/>
  <c r="M74" i="22"/>
  <c r="O74" i="22"/>
  <c r="Q74" i="22"/>
  <c r="V74" i="22"/>
  <c r="G80" i="22"/>
  <c r="M80" i="22" s="1"/>
  <c r="I80" i="22"/>
  <c r="K80" i="22"/>
  <c r="O80" i="22"/>
  <c r="Q80" i="22"/>
  <c r="V80" i="22"/>
  <c r="G85" i="22"/>
  <c r="I85" i="22"/>
  <c r="K85" i="22"/>
  <c r="M85" i="22"/>
  <c r="O85" i="22"/>
  <c r="Q85" i="22"/>
  <c r="V85" i="22"/>
  <c r="G90" i="22"/>
  <c r="M90" i="22" s="1"/>
  <c r="I90" i="22"/>
  <c r="K90" i="22"/>
  <c r="O90" i="22"/>
  <c r="Q90" i="22"/>
  <c r="V90" i="22"/>
  <c r="I93" i="22"/>
  <c r="M93" i="22"/>
  <c r="Q93" i="22"/>
  <c r="G94" i="22"/>
  <c r="G93" i="22" s="1"/>
  <c r="I94" i="22"/>
  <c r="K94" i="22"/>
  <c r="K93" i="22" s="1"/>
  <c r="M94" i="22"/>
  <c r="O94" i="22"/>
  <c r="O93" i="22" s="1"/>
  <c r="Q94" i="22"/>
  <c r="V94" i="22"/>
  <c r="V93" i="22" s="1"/>
  <c r="G98" i="22"/>
  <c r="Q98" i="22"/>
  <c r="G99" i="22"/>
  <c r="M99" i="22" s="1"/>
  <c r="M98" i="22" s="1"/>
  <c r="I99" i="22"/>
  <c r="I98" i="22" s="1"/>
  <c r="K99" i="22"/>
  <c r="K98" i="22" s="1"/>
  <c r="O99" i="22"/>
  <c r="O98" i="22" s="1"/>
  <c r="Q99" i="22"/>
  <c r="V99" i="22"/>
  <c r="V98" i="22" s="1"/>
  <c r="K105" i="22"/>
  <c r="G106" i="22"/>
  <c r="G105" i="22" s="1"/>
  <c r="I106" i="22"/>
  <c r="K106" i="22"/>
  <c r="M106" i="22"/>
  <c r="O106" i="22"/>
  <c r="O105" i="22" s="1"/>
  <c r="Q106" i="22"/>
  <c r="V106" i="22"/>
  <c r="V105" i="22" s="1"/>
  <c r="G108" i="22"/>
  <c r="I108" i="22"/>
  <c r="I105" i="22" s="1"/>
  <c r="K108" i="22"/>
  <c r="M108" i="22"/>
  <c r="O108" i="22"/>
  <c r="Q108" i="22"/>
  <c r="V108" i="22"/>
  <c r="G109" i="22"/>
  <c r="M109" i="22" s="1"/>
  <c r="I109" i="22"/>
  <c r="K109" i="22"/>
  <c r="O109" i="22"/>
  <c r="Q109" i="22"/>
  <c r="Q105" i="22" s="1"/>
  <c r="V109" i="22"/>
  <c r="G111" i="22"/>
  <c r="I111" i="22"/>
  <c r="K111" i="22"/>
  <c r="M111" i="22"/>
  <c r="O111" i="22"/>
  <c r="Q111" i="22"/>
  <c r="V111" i="22"/>
  <c r="G112" i="22"/>
  <c r="M112" i="22" s="1"/>
  <c r="I112" i="22"/>
  <c r="K112" i="22"/>
  <c r="O112" i="22"/>
  <c r="Q112" i="22"/>
  <c r="V112" i="22"/>
  <c r="G116" i="22"/>
  <c r="M116" i="22" s="1"/>
  <c r="I116" i="22"/>
  <c r="K116" i="22"/>
  <c r="O116" i="22"/>
  <c r="Q116" i="22"/>
  <c r="V116" i="22"/>
  <c r="G119" i="22"/>
  <c r="I119" i="22"/>
  <c r="O119" i="22"/>
  <c r="V119" i="22"/>
  <c r="G120" i="22"/>
  <c r="I120" i="22"/>
  <c r="K120" i="22"/>
  <c r="K119" i="22" s="1"/>
  <c r="M120" i="22"/>
  <c r="M119" i="22" s="1"/>
  <c r="O120" i="22"/>
  <c r="Q120" i="22"/>
  <c r="Q119" i="22" s="1"/>
  <c r="V120" i="22"/>
  <c r="G123" i="22"/>
  <c r="K123" i="22"/>
  <c r="M123" i="22"/>
  <c r="V123" i="22"/>
  <c r="G124" i="22"/>
  <c r="I124" i="22"/>
  <c r="I123" i="22" s="1"/>
  <c r="K124" i="22"/>
  <c r="M124" i="22"/>
  <c r="O124" i="22"/>
  <c r="O123" i="22" s="1"/>
  <c r="Q124" i="22"/>
  <c r="Q123" i="22" s="1"/>
  <c r="V124" i="22"/>
  <c r="AE126" i="22"/>
  <c r="G143" i="21"/>
  <c r="G9" i="21"/>
  <c r="I9" i="21"/>
  <c r="K9" i="21"/>
  <c r="K8" i="21" s="1"/>
  <c r="M9" i="21"/>
  <c r="O9" i="21"/>
  <c r="Q9" i="21"/>
  <c r="Q8" i="21" s="1"/>
  <c r="V9" i="21"/>
  <c r="G10" i="21"/>
  <c r="G8" i="21" s="1"/>
  <c r="I10" i="21"/>
  <c r="K10" i="21"/>
  <c r="M10" i="21"/>
  <c r="O10" i="21"/>
  <c r="O8" i="21" s="1"/>
  <c r="Q10" i="21"/>
  <c r="V10" i="21"/>
  <c r="V8" i="21" s="1"/>
  <c r="G11" i="21"/>
  <c r="I11" i="21"/>
  <c r="I8" i="21" s="1"/>
  <c r="K11" i="21"/>
  <c r="M11" i="21"/>
  <c r="O11" i="21"/>
  <c r="Q11" i="21"/>
  <c r="V11" i="21"/>
  <c r="G12" i="21"/>
  <c r="M12" i="21" s="1"/>
  <c r="I12" i="21"/>
  <c r="K12" i="21"/>
  <c r="O12" i="21"/>
  <c r="Q12" i="21"/>
  <c r="V12" i="21"/>
  <c r="G13" i="21"/>
  <c r="I13" i="21"/>
  <c r="K13" i="21"/>
  <c r="M13" i="21"/>
  <c r="O13" i="21"/>
  <c r="Q13" i="21"/>
  <c r="V13" i="21"/>
  <c r="G14" i="21"/>
  <c r="M14" i="21" s="1"/>
  <c r="I14" i="21"/>
  <c r="K14" i="21"/>
  <c r="O14" i="21"/>
  <c r="Q14" i="21"/>
  <c r="V14" i="21"/>
  <c r="G15" i="21"/>
  <c r="M15" i="21" s="1"/>
  <c r="I15" i="21"/>
  <c r="K15" i="21"/>
  <c r="O15" i="21"/>
  <c r="Q15" i="21"/>
  <c r="V15" i="21"/>
  <c r="G16" i="21"/>
  <c r="M16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1" i="21"/>
  <c r="I21" i="21"/>
  <c r="K21" i="21"/>
  <c r="M21" i="21"/>
  <c r="O21" i="21"/>
  <c r="Q21" i="21"/>
  <c r="V21" i="21"/>
  <c r="G23" i="21"/>
  <c r="M23" i="21" s="1"/>
  <c r="I23" i="21"/>
  <c r="K23" i="21"/>
  <c r="O23" i="21"/>
  <c r="Q23" i="21"/>
  <c r="V23" i="21"/>
  <c r="G24" i="21"/>
  <c r="I24" i="21"/>
  <c r="K24" i="21"/>
  <c r="M24" i="21"/>
  <c r="O24" i="21"/>
  <c r="Q24" i="21"/>
  <c r="V24" i="21"/>
  <c r="G25" i="21"/>
  <c r="M25" i="21" s="1"/>
  <c r="I25" i="21"/>
  <c r="K25" i="21"/>
  <c r="O25" i="21"/>
  <c r="Q25" i="21"/>
  <c r="V25" i="21"/>
  <c r="G26" i="21"/>
  <c r="M26" i="21" s="1"/>
  <c r="I26" i="21"/>
  <c r="K26" i="21"/>
  <c r="O26" i="21"/>
  <c r="Q26" i="21"/>
  <c r="V26" i="21"/>
  <c r="G27" i="21"/>
  <c r="M27" i="21" s="1"/>
  <c r="I27" i="21"/>
  <c r="K27" i="21"/>
  <c r="O27" i="21"/>
  <c r="Q27" i="21"/>
  <c r="V27" i="21"/>
  <c r="G29" i="21"/>
  <c r="I29" i="21"/>
  <c r="K29" i="21"/>
  <c r="M29" i="21"/>
  <c r="O29" i="21"/>
  <c r="Q29" i="21"/>
  <c r="V29" i="21"/>
  <c r="G31" i="21"/>
  <c r="I31" i="21"/>
  <c r="K31" i="21"/>
  <c r="M31" i="21"/>
  <c r="O31" i="21"/>
  <c r="Q31" i="21"/>
  <c r="V31" i="21"/>
  <c r="G33" i="21"/>
  <c r="I33" i="21"/>
  <c r="K33" i="21"/>
  <c r="M33" i="21"/>
  <c r="O33" i="21"/>
  <c r="Q33" i="21"/>
  <c r="V33" i="21"/>
  <c r="G35" i="21"/>
  <c r="M35" i="21" s="1"/>
  <c r="I35" i="21"/>
  <c r="K35" i="21"/>
  <c r="O35" i="21"/>
  <c r="Q35" i="21"/>
  <c r="V35" i="21"/>
  <c r="G36" i="21"/>
  <c r="I36" i="21"/>
  <c r="K36" i="21"/>
  <c r="M36" i="21"/>
  <c r="O36" i="21"/>
  <c r="Q36" i="21"/>
  <c r="V36" i="21"/>
  <c r="G37" i="21"/>
  <c r="M37" i="21" s="1"/>
  <c r="I37" i="21"/>
  <c r="K37" i="21"/>
  <c r="O37" i="21"/>
  <c r="Q37" i="21"/>
  <c r="V37" i="21"/>
  <c r="G38" i="21"/>
  <c r="M38" i="21" s="1"/>
  <c r="I38" i="21"/>
  <c r="K38" i="21"/>
  <c r="O38" i="21"/>
  <c r="Q38" i="21"/>
  <c r="V38" i="21"/>
  <c r="G40" i="21"/>
  <c r="M40" i="21" s="1"/>
  <c r="I40" i="21"/>
  <c r="K40" i="21"/>
  <c r="O40" i="21"/>
  <c r="Q40" i="21"/>
  <c r="V40" i="21"/>
  <c r="G41" i="21"/>
  <c r="I41" i="21"/>
  <c r="K41" i="21"/>
  <c r="M41" i="21"/>
  <c r="O41" i="21"/>
  <c r="Q41" i="21"/>
  <c r="V41" i="21"/>
  <c r="G42" i="21"/>
  <c r="I42" i="21"/>
  <c r="K42" i="21"/>
  <c r="M42" i="21"/>
  <c r="O42" i="21"/>
  <c r="Q42" i="21"/>
  <c r="V42" i="21"/>
  <c r="G43" i="21"/>
  <c r="I43" i="21"/>
  <c r="K43" i="21"/>
  <c r="M43" i="21"/>
  <c r="O43" i="21"/>
  <c r="Q43" i="21"/>
  <c r="V43" i="21"/>
  <c r="G44" i="21"/>
  <c r="M44" i="21" s="1"/>
  <c r="I44" i="21"/>
  <c r="K44" i="21"/>
  <c r="O44" i="21"/>
  <c r="Q44" i="21"/>
  <c r="V44" i="21"/>
  <c r="G45" i="21"/>
  <c r="I45" i="21"/>
  <c r="K45" i="21"/>
  <c r="M45" i="21"/>
  <c r="O45" i="21"/>
  <c r="Q45" i="21"/>
  <c r="V45" i="21"/>
  <c r="G46" i="21"/>
  <c r="M46" i="21" s="1"/>
  <c r="I46" i="21"/>
  <c r="K46" i="21"/>
  <c r="O46" i="21"/>
  <c r="Q46" i="21"/>
  <c r="V46" i="21"/>
  <c r="G48" i="21"/>
  <c r="M48" i="21" s="1"/>
  <c r="I48" i="21"/>
  <c r="K48" i="21"/>
  <c r="O48" i="21"/>
  <c r="Q48" i="21"/>
  <c r="V48" i="21"/>
  <c r="G50" i="21"/>
  <c r="M50" i="21" s="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I54" i="21"/>
  <c r="K54" i="21"/>
  <c r="M54" i="21"/>
  <c r="O54" i="21"/>
  <c r="Q54" i="21"/>
  <c r="V54" i="21"/>
  <c r="G56" i="21"/>
  <c r="I56" i="21"/>
  <c r="K56" i="21"/>
  <c r="M56" i="21"/>
  <c r="O56" i="21"/>
  <c r="Q56" i="21"/>
  <c r="V56" i="21"/>
  <c r="G58" i="21"/>
  <c r="M58" i="21" s="1"/>
  <c r="I58" i="21"/>
  <c r="K58" i="21"/>
  <c r="O58" i="21"/>
  <c r="Q58" i="21"/>
  <c r="V58" i="21"/>
  <c r="G59" i="21"/>
  <c r="I59" i="21"/>
  <c r="K59" i="21"/>
  <c r="M59" i="21"/>
  <c r="O59" i="21"/>
  <c r="Q59" i="21"/>
  <c r="V59" i="21"/>
  <c r="G60" i="21"/>
  <c r="M60" i="21" s="1"/>
  <c r="I60" i="21"/>
  <c r="K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I66" i="21"/>
  <c r="K66" i="21"/>
  <c r="M66" i="21"/>
  <c r="O66" i="21"/>
  <c r="Q66" i="21"/>
  <c r="V66" i="21"/>
  <c r="G67" i="21"/>
  <c r="I67" i="21"/>
  <c r="K67" i="21"/>
  <c r="M67" i="21"/>
  <c r="O67" i="21"/>
  <c r="Q67" i="21"/>
  <c r="V67" i="21"/>
  <c r="G68" i="21"/>
  <c r="I68" i="21"/>
  <c r="K68" i="21"/>
  <c r="M68" i="21"/>
  <c r="O68" i="21"/>
  <c r="Q68" i="21"/>
  <c r="V68" i="21"/>
  <c r="G70" i="21"/>
  <c r="M70" i="21" s="1"/>
  <c r="I70" i="21"/>
  <c r="K70" i="21"/>
  <c r="O70" i="21"/>
  <c r="Q70" i="21"/>
  <c r="V70" i="21"/>
  <c r="G71" i="21"/>
  <c r="I71" i="21"/>
  <c r="K71" i="21"/>
  <c r="M71" i="21"/>
  <c r="O71" i="21"/>
  <c r="Q71" i="21"/>
  <c r="V71" i="21"/>
  <c r="G73" i="21"/>
  <c r="M73" i="21" s="1"/>
  <c r="I73" i="21"/>
  <c r="K73" i="21"/>
  <c r="O73" i="21"/>
  <c r="Q73" i="21"/>
  <c r="V73" i="21"/>
  <c r="G75" i="21"/>
  <c r="M75" i="21" s="1"/>
  <c r="I75" i="21"/>
  <c r="K75" i="21"/>
  <c r="O75" i="21"/>
  <c r="Q75" i="21"/>
  <c r="V75" i="21"/>
  <c r="G77" i="21"/>
  <c r="M77" i="21" s="1"/>
  <c r="I77" i="21"/>
  <c r="K77" i="21"/>
  <c r="O77" i="21"/>
  <c r="Q77" i="21"/>
  <c r="V77" i="21"/>
  <c r="G78" i="21"/>
  <c r="I78" i="21"/>
  <c r="K78" i="21"/>
  <c r="M78" i="21"/>
  <c r="O78" i="21"/>
  <c r="Q78" i="21"/>
  <c r="V78" i="21"/>
  <c r="G79" i="21"/>
  <c r="I79" i="21"/>
  <c r="K79" i="21"/>
  <c r="M79" i="21"/>
  <c r="O79" i="21"/>
  <c r="Q79" i="21"/>
  <c r="V79" i="21"/>
  <c r="G80" i="21"/>
  <c r="I80" i="21"/>
  <c r="K80" i="21"/>
  <c r="M80" i="21"/>
  <c r="O80" i="21"/>
  <c r="Q80" i="21"/>
  <c r="V80" i="21"/>
  <c r="G81" i="21"/>
  <c r="M81" i="21" s="1"/>
  <c r="I81" i="21"/>
  <c r="K81" i="21"/>
  <c r="O81" i="21"/>
  <c r="Q81" i="21"/>
  <c r="V81" i="21"/>
  <c r="G82" i="21"/>
  <c r="I82" i="21"/>
  <c r="K82" i="21"/>
  <c r="M82" i="21"/>
  <c r="O82" i="21"/>
  <c r="Q82" i="21"/>
  <c r="V82" i="21"/>
  <c r="G83" i="21"/>
  <c r="M83" i="21" s="1"/>
  <c r="I83" i="21"/>
  <c r="K83" i="21"/>
  <c r="O83" i="21"/>
  <c r="Q83" i="21"/>
  <c r="V83" i="21"/>
  <c r="G85" i="21"/>
  <c r="M85" i="21" s="1"/>
  <c r="I85" i="21"/>
  <c r="I84" i="21" s="1"/>
  <c r="K85" i="21"/>
  <c r="K84" i="21" s="1"/>
  <c r="O85" i="21"/>
  <c r="O84" i="21" s="1"/>
  <c r="Q85" i="21"/>
  <c r="V85" i="21"/>
  <c r="V84" i="21" s="1"/>
  <c r="G86" i="21"/>
  <c r="I86" i="21"/>
  <c r="K86" i="21"/>
  <c r="M86" i="21"/>
  <c r="O86" i="21"/>
  <c r="Q86" i="21"/>
  <c r="V86" i="21"/>
  <c r="G87" i="21"/>
  <c r="I87" i="21"/>
  <c r="K87" i="21"/>
  <c r="M87" i="21"/>
  <c r="O87" i="21"/>
  <c r="Q87" i="21"/>
  <c r="V87" i="21"/>
  <c r="G88" i="21"/>
  <c r="I88" i="21"/>
  <c r="K88" i="21"/>
  <c r="M88" i="21"/>
  <c r="O88" i="21"/>
  <c r="Q88" i="21"/>
  <c r="V88" i="21"/>
  <c r="G89" i="21"/>
  <c r="M89" i="21" s="1"/>
  <c r="I89" i="21"/>
  <c r="K89" i="21"/>
  <c r="O89" i="21"/>
  <c r="Q89" i="21"/>
  <c r="Q84" i="21" s="1"/>
  <c r="V89" i="21"/>
  <c r="G90" i="21"/>
  <c r="I90" i="21"/>
  <c r="K90" i="21"/>
  <c r="M90" i="21"/>
  <c r="O90" i="21"/>
  <c r="Q90" i="21"/>
  <c r="V90" i="21"/>
  <c r="G91" i="21"/>
  <c r="M91" i="21" s="1"/>
  <c r="I91" i="21"/>
  <c r="K91" i="21"/>
  <c r="O91" i="21"/>
  <c r="Q91" i="21"/>
  <c r="V91" i="21"/>
  <c r="G92" i="21"/>
  <c r="G84" i="21" s="1"/>
  <c r="I92" i="21"/>
  <c r="K92" i="21"/>
  <c r="O92" i="21"/>
  <c r="Q92" i="21"/>
  <c r="V92" i="21"/>
  <c r="G93" i="21"/>
  <c r="M93" i="21" s="1"/>
  <c r="I93" i="21"/>
  <c r="K93" i="21"/>
  <c r="O93" i="21"/>
  <c r="Q93" i="21"/>
  <c r="V93" i="21"/>
  <c r="G94" i="21"/>
  <c r="I94" i="21"/>
  <c r="K94" i="21"/>
  <c r="M94" i="21"/>
  <c r="O94" i="21"/>
  <c r="Q94" i="21"/>
  <c r="V94" i="21"/>
  <c r="G95" i="21"/>
  <c r="I95" i="21"/>
  <c r="K95" i="21"/>
  <c r="M95" i="21"/>
  <c r="O95" i="21"/>
  <c r="Q95" i="21"/>
  <c r="V95" i="21"/>
  <c r="G96" i="21"/>
  <c r="I96" i="21"/>
  <c r="K96" i="21"/>
  <c r="M96" i="21"/>
  <c r="O96" i="21"/>
  <c r="Q96" i="21"/>
  <c r="V96" i="21"/>
  <c r="G97" i="21"/>
  <c r="M97" i="21" s="1"/>
  <c r="I97" i="21"/>
  <c r="K97" i="21"/>
  <c r="O97" i="21"/>
  <c r="Q97" i="21"/>
  <c r="V97" i="21"/>
  <c r="G98" i="21"/>
  <c r="I98" i="21"/>
  <c r="K98" i="21"/>
  <c r="M98" i="21"/>
  <c r="O98" i="21"/>
  <c r="Q98" i="21"/>
  <c r="V98" i="21"/>
  <c r="G99" i="21"/>
  <c r="M99" i="21" s="1"/>
  <c r="I99" i="21"/>
  <c r="K99" i="21"/>
  <c r="O99" i="21"/>
  <c r="Q99" i="21"/>
  <c r="V99" i="21"/>
  <c r="G100" i="21"/>
  <c r="M100" i="21" s="1"/>
  <c r="I100" i="21"/>
  <c r="K100" i="21"/>
  <c r="O100" i="21"/>
  <c r="Q100" i="21"/>
  <c r="V100" i="21"/>
  <c r="G101" i="21"/>
  <c r="M101" i="21" s="1"/>
  <c r="I101" i="21"/>
  <c r="K101" i="21"/>
  <c r="O101" i="21"/>
  <c r="Q101" i="21"/>
  <c r="V101" i="21"/>
  <c r="G102" i="21"/>
  <c r="I102" i="21"/>
  <c r="K102" i="21"/>
  <c r="M102" i="21"/>
  <c r="O102" i="21"/>
  <c r="Q102" i="21"/>
  <c r="V102" i="21"/>
  <c r="G103" i="21"/>
  <c r="I103" i="21"/>
  <c r="K103" i="21"/>
  <c r="M103" i="21"/>
  <c r="O103" i="21"/>
  <c r="Q103" i="21"/>
  <c r="V103" i="21"/>
  <c r="G104" i="21"/>
  <c r="I104" i="21"/>
  <c r="K104" i="21"/>
  <c r="M104" i="21"/>
  <c r="O104" i="21"/>
  <c r="Q104" i="21"/>
  <c r="V104" i="21"/>
  <c r="G106" i="21"/>
  <c r="I106" i="21"/>
  <c r="I105" i="21" s="1"/>
  <c r="K106" i="21"/>
  <c r="M106" i="21"/>
  <c r="O106" i="21"/>
  <c r="Q106" i="21"/>
  <c r="V106" i="21"/>
  <c r="V105" i="21" s="1"/>
  <c r="G107" i="21"/>
  <c r="M107" i="21" s="1"/>
  <c r="I107" i="21"/>
  <c r="K107" i="21"/>
  <c r="K105" i="21" s="1"/>
  <c r="O107" i="21"/>
  <c r="O105" i="21" s="1"/>
  <c r="Q107" i="21"/>
  <c r="V107" i="21"/>
  <c r="G109" i="21"/>
  <c r="G105" i="21" s="1"/>
  <c r="I109" i="21"/>
  <c r="K109" i="21"/>
  <c r="O109" i="21"/>
  <c r="Q109" i="21"/>
  <c r="V109" i="21"/>
  <c r="G111" i="21"/>
  <c r="M111" i="21" s="1"/>
  <c r="I111" i="21"/>
  <c r="K111" i="21"/>
  <c r="O111" i="21"/>
  <c r="Q111" i="21"/>
  <c r="V111" i="21"/>
  <c r="G113" i="21"/>
  <c r="I113" i="21"/>
  <c r="K113" i="21"/>
  <c r="M113" i="21"/>
  <c r="O113" i="21"/>
  <c r="Q113" i="21"/>
  <c r="V113" i="21"/>
  <c r="G115" i="21"/>
  <c r="I115" i="21"/>
  <c r="K115" i="21"/>
  <c r="M115" i="21"/>
  <c r="O115" i="21"/>
  <c r="Q115" i="21"/>
  <c r="V115" i="21"/>
  <c r="G117" i="21"/>
  <c r="I117" i="21"/>
  <c r="K117" i="21"/>
  <c r="M117" i="21"/>
  <c r="O117" i="21"/>
  <c r="Q117" i="21"/>
  <c r="V117" i="21"/>
  <c r="G119" i="21"/>
  <c r="M119" i="21" s="1"/>
  <c r="I119" i="21"/>
  <c r="K119" i="21"/>
  <c r="O119" i="21"/>
  <c r="Q119" i="21"/>
  <c r="Q105" i="21" s="1"/>
  <c r="V119" i="21"/>
  <c r="G121" i="21"/>
  <c r="I121" i="21"/>
  <c r="K121" i="21"/>
  <c r="M121" i="21"/>
  <c r="O121" i="21"/>
  <c r="Q121" i="21"/>
  <c r="V121" i="21"/>
  <c r="G122" i="21"/>
  <c r="M122" i="21" s="1"/>
  <c r="I122" i="21"/>
  <c r="K122" i="21"/>
  <c r="O122" i="21"/>
  <c r="Q122" i="21"/>
  <c r="V122" i="21"/>
  <c r="G123" i="21"/>
  <c r="AF143" i="21" s="1"/>
  <c r="I123" i="21"/>
  <c r="K123" i="21"/>
  <c r="O123" i="21"/>
  <c r="Q123" i="21"/>
  <c r="V123" i="21"/>
  <c r="G125" i="21"/>
  <c r="M125" i="21" s="1"/>
  <c r="I125" i="21"/>
  <c r="K125" i="21"/>
  <c r="O125" i="21"/>
  <c r="Q125" i="21"/>
  <c r="V125" i="21"/>
  <c r="G126" i="21"/>
  <c r="I126" i="21"/>
  <c r="K126" i="21"/>
  <c r="M126" i="21"/>
  <c r="O126" i="21"/>
  <c r="Q126" i="21"/>
  <c r="V126" i="21"/>
  <c r="G127" i="21"/>
  <c r="I127" i="21"/>
  <c r="K127" i="21"/>
  <c r="M127" i="21"/>
  <c r="O127" i="21"/>
  <c r="Q127" i="21"/>
  <c r="V127" i="21"/>
  <c r="G128" i="21"/>
  <c r="I128" i="21"/>
  <c r="K128" i="21"/>
  <c r="M128" i="21"/>
  <c r="O128" i="21"/>
  <c r="Q128" i="21"/>
  <c r="V128" i="21"/>
  <c r="G129" i="21"/>
  <c r="M129" i="21" s="1"/>
  <c r="I129" i="21"/>
  <c r="K129" i="21"/>
  <c r="O129" i="21"/>
  <c r="Q129" i="21"/>
  <c r="V129" i="21"/>
  <c r="G130" i="21"/>
  <c r="I130" i="21"/>
  <c r="K130" i="21"/>
  <c r="M130" i="21"/>
  <c r="O130" i="21"/>
  <c r="Q130" i="21"/>
  <c r="V130" i="21"/>
  <c r="G131" i="21"/>
  <c r="M131" i="21" s="1"/>
  <c r="I131" i="21"/>
  <c r="K131" i="21"/>
  <c r="O131" i="21"/>
  <c r="Q131" i="21"/>
  <c r="V131" i="21"/>
  <c r="G133" i="21"/>
  <c r="M133" i="21" s="1"/>
  <c r="I133" i="21"/>
  <c r="K133" i="21"/>
  <c r="O133" i="21"/>
  <c r="Q133" i="21"/>
  <c r="V133" i="21"/>
  <c r="G135" i="21"/>
  <c r="M135" i="21" s="1"/>
  <c r="I135" i="21"/>
  <c r="K135" i="21"/>
  <c r="O135" i="21"/>
  <c r="Q135" i="21"/>
  <c r="V135" i="21"/>
  <c r="G136" i="21"/>
  <c r="I136" i="21"/>
  <c r="K136" i="21"/>
  <c r="M136" i="21"/>
  <c r="O136" i="21"/>
  <c r="Q136" i="21"/>
  <c r="V136" i="21"/>
  <c r="G137" i="21"/>
  <c r="I137" i="21"/>
  <c r="K137" i="21"/>
  <c r="M137" i="21"/>
  <c r="O137" i="21"/>
  <c r="Q137" i="21"/>
  <c r="V137" i="21"/>
  <c r="G138" i="21"/>
  <c r="I138" i="21"/>
  <c r="K138" i="21"/>
  <c r="M138" i="21"/>
  <c r="O138" i="21"/>
  <c r="Q138" i="21"/>
  <c r="V138" i="21"/>
  <c r="G139" i="21"/>
  <c r="M139" i="21" s="1"/>
  <c r="I139" i="21"/>
  <c r="K139" i="21"/>
  <c r="O139" i="21"/>
  <c r="Q139" i="21"/>
  <c r="V139" i="21"/>
  <c r="G140" i="21"/>
  <c r="I140" i="21"/>
  <c r="K140" i="21"/>
  <c r="M140" i="21"/>
  <c r="O140" i="21"/>
  <c r="Q140" i="21"/>
  <c r="V140" i="21"/>
  <c r="G141" i="21"/>
  <c r="M141" i="21" s="1"/>
  <c r="I141" i="21"/>
  <c r="K141" i="21"/>
  <c r="O141" i="21"/>
  <c r="Q141" i="21"/>
  <c r="V141" i="21"/>
  <c r="AE143" i="21"/>
  <c r="G77" i="20"/>
  <c r="BA56" i="20"/>
  <c r="G9" i="20"/>
  <c r="M9" i="20" s="1"/>
  <c r="I9" i="20"/>
  <c r="K9" i="20"/>
  <c r="K8" i="20" s="1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I11" i="20"/>
  <c r="K11" i="20"/>
  <c r="M11" i="20"/>
  <c r="O11" i="20"/>
  <c r="Q11" i="20"/>
  <c r="V11" i="20"/>
  <c r="G12" i="20"/>
  <c r="I12" i="20"/>
  <c r="K12" i="20"/>
  <c r="M12" i="20"/>
  <c r="O12" i="20"/>
  <c r="Q12" i="20"/>
  <c r="V12" i="20"/>
  <c r="G13" i="20"/>
  <c r="G8" i="20" s="1"/>
  <c r="I13" i="20"/>
  <c r="K13" i="20"/>
  <c r="O13" i="20"/>
  <c r="Q13" i="20"/>
  <c r="V13" i="20"/>
  <c r="G16" i="20"/>
  <c r="I16" i="20"/>
  <c r="I8" i="20" s="1"/>
  <c r="K16" i="20"/>
  <c r="M16" i="20"/>
  <c r="O16" i="20"/>
  <c r="Q16" i="20"/>
  <c r="V16" i="20"/>
  <c r="G17" i="20"/>
  <c r="M17" i="20" s="1"/>
  <c r="I17" i="20"/>
  <c r="K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I20" i="20"/>
  <c r="K20" i="20"/>
  <c r="M20" i="20"/>
  <c r="O20" i="20"/>
  <c r="Q20" i="20"/>
  <c r="V20" i="20"/>
  <c r="O22" i="20"/>
  <c r="G23" i="20"/>
  <c r="I23" i="20"/>
  <c r="I22" i="20" s="1"/>
  <c r="K23" i="20"/>
  <c r="M23" i="20"/>
  <c r="O23" i="20"/>
  <c r="Q23" i="20"/>
  <c r="Q22" i="20" s="1"/>
  <c r="V23" i="20"/>
  <c r="G28" i="20"/>
  <c r="G22" i="20" s="1"/>
  <c r="I28" i="20"/>
  <c r="K28" i="20"/>
  <c r="K22" i="20" s="1"/>
  <c r="O28" i="20"/>
  <c r="Q28" i="20"/>
  <c r="V28" i="20"/>
  <c r="V22" i="20" s="1"/>
  <c r="G34" i="20"/>
  <c r="I34" i="20"/>
  <c r="K34" i="20"/>
  <c r="M34" i="20"/>
  <c r="O34" i="20"/>
  <c r="Q34" i="20"/>
  <c r="V34" i="20"/>
  <c r="G36" i="20"/>
  <c r="M36" i="20" s="1"/>
  <c r="I36" i="20"/>
  <c r="K36" i="20"/>
  <c r="O36" i="20"/>
  <c r="Q36" i="20"/>
  <c r="V36" i="20"/>
  <c r="G38" i="20"/>
  <c r="I38" i="20"/>
  <c r="K38" i="20"/>
  <c r="M38" i="20"/>
  <c r="O38" i="20"/>
  <c r="Q38" i="20"/>
  <c r="V38" i="20"/>
  <c r="G40" i="20"/>
  <c r="I40" i="20"/>
  <c r="K40" i="20"/>
  <c r="M40" i="20"/>
  <c r="O40" i="20"/>
  <c r="Q40" i="20"/>
  <c r="Q39" i="20" s="1"/>
  <c r="V40" i="20"/>
  <c r="G43" i="20"/>
  <c r="I43" i="20"/>
  <c r="K43" i="20"/>
  <c r="M43" i="20"/>
  <c r="O43" i="20"/>
  <c r="O39" i="20" s="1"/>
  <c r="Q43" i="20"/>
  <c r="V43" i="20"/>
  <c r="V39" i="20" s="1"/>
  <c r="G44" i="20"/>
  <c r="I44" i="20"/>
  <c r="K44" i="20"/>
  <c r="M44" i="20"/>
  <c r="O44" i="20"/>
  <c r="Q44" i="20"/>
  <c r="V44" i="20"/>
  <c r="G45" i="20"/>
  <c r="G39" i="20" s="1"/>
  <c r="I45" i="20"/>
  <c r="K45" i="20"/>
  <c r="O45" i="20"/>
  <c r="Q45" i="20"/>
  <c r="V45" i="20"/>
  <c r="G48" i="20"/>
  <c r="I48" i="20"/>
  <c r="I39" i="20" s="1"/>
  <c r="K48" i="20"/>
  <c r="M48" i="20"/>
  <c r="O48" i="20"/>
  <c r="Q48" i="20"/>
  <c r="V48" i="20"/>
  <c r="G49" i="20"/>
  <c r="M49" i="20" s="1"/>
  <c r="I49" i="20"/>
  <c r="K49" i="20"/>
  <c r="K39" i="20" s="1"/>
  <c r="O49" i="20"/>
  <c r="Q49" i="20"/>
  <c r="V49" i="20"/>
  <c r="G50" i="20"/>
  <c r="I50" i="20"/>
  <c r="K50" i="20"/>
  <c r="M50" i="20"/>
  <c r="O50" i="20"/>
  <c r="Q50" i="20"/>
  <c r="V50" i="20"/>
  <c r="G51" i="20"/>
  <c r="M51" i="20" s="1"/>
  <c r="I51" i="20"/>
  <c r="K51" i="20"/>
  <c r="O51" i="20"/>
  <c r="Q51" i="20"/>
  <c r="V51" i="20"/>
  <c r="G52" i="20"/>
  <c r="I52" i="20"/>
  <c r="K52" i="20"/>
  <c r="M52" i="20"/>
  <c r="O52" i="20"/>
  <c r="Q52" i="20"/>
  <c r="V52" i="20"/>
  <c r="G53" i="20"/>
  <c r="I53" i="20"/>
  <c r="K53" i="20"/>
  <c r="M53" i="20"/>
  <c r="O53" i="20"/>
  <c r="Q53" i="20"/>
  <c r="V53" i="20"/>
  <c r="G55" i="20"/>
  <c r="AF77" i="20" s="1"/>
  <c r="I55" i="20"/>
  <c r="K55" i="20"/>
  <c r="K54" i="20" s="1"/>
  <c r="O55" i="20"/>
  <c r="Q55" i="20"/>
  <c r="V55" i="20"/>
  <c r="V54" i="20" s="1"/>
  <c r="G60" i="20"/>
  <c r="I60" i="20"/>
  <c r="I54" i="20" s="1"/>
  <c r="K60" i="20"/>
  <c r="M60" i="20"/>
  <c r="O60" i="20"/>
  <c r="Q60" i="20"/>
  <c r="V60" i="20"/>
  <c r="G61" i="20"/>
  <c r="M61" i="20" s="1"/>
  <c r="I61" i="20"/>
  <c r="K61" i="20"/>
  <c r="O61" i="20"/>
  <c r="Q61" i="20"/>
  <c r="V61" i="20"/>
  <c r="G62" i="20"/>
  <c r="I62" i="20"/>
  <c r="K62" i="20"/>
  <c r="M62" i="20"/>
  <c r="O62" i="20"/>
  <c r="Q62" i="20"/>
  <c r="V62" i="20"/>
  <c r="G65" i="20"/>
  <c r="M65" i="20" s="1"/>
  <c r="I65" i="20"/>
  <c r="K65" i="20"/>
  <c r="O65" i="20"/>
  <c r="O54" i="20" s="1"/>
  <c r="Q65" i="20"/>
  <c r="V65" i="20"/>
  <c r="G67" i="20"/>
  <c r="I67" i="20"/>
  <c r="K67" i="20"/>
  <c r="M67" i="20"/>
  <c r="O67" i="20"/>
  <c r="Q67" i="20"/>
  <c r="Q54" i="20" s="1"/>
  <c r="V67" i="20"/>
  <c r="G69" i="20"/>
  <c r="I69" i="20"/>
  <c r="K69" i="20"/>
  <c r="M69" i="20"/>
  <c r="O69" i="20"/>
  <c r="Q69" i="20"/>
  <c r="V69" i="20"/>
  <c r="G71" i="20"/>
  <c r="I71" i="20"/>
  <c r="K71" i="20"/>
  <c r="M71" i="20"/>
  <c r="O71" i="20"/>
  <c r="Q71" i="20"/>
  <c r="V71" i="20"/>
  <c r="G72" i="20"/>
  <c r="M72" i="20" s="1"/>
  <c r="I72" i="20"/>
  <c r="K72" i="20"/>
  <c r="O72" i="20"/>
  <c r="Q72" i="20"/>
  <c r="V72" i="20"/>
  <c r="G73" i="20"/>
  <c r="I73" i="20"/>
  <c r="K73" i="20"/>
  <c r="M73" i="20"/>
  <c r="O73" i="20"/>
  <c r="Q73" i="20"/>
  <c r="V73" i="20"/>
  <c r="G74" i="20"/>
  <c r="K74" i="20"/>
  <c r="O74" i="20"/>
  <c r="V74" i="20"/>
  <c r="G75" i="20"/>
  <c r="I75" i="20"/>
  <c r="I74" i="20" s="1"/>
  <c r="K75" i="20"/>
  <c r="M75" i="20"/>
  <c r="M74" i="20" s="1"/>
  <c r="O75" i="20"/>
  <c r="Q75" i="20"/>
  <c r="Q74" i="20" s="1"/>
  <c r="V75" i="20"/>
  <c r="AE77" i="20"/>
  <c r="G128" i="19"/>
  <c r="G9" i="19"/>
  <c r="I9" i="19"/>
  <c r="I8" i="19" s="1"/>
  <c r="K9" i="19"/>
  <c r="K8" i="19" s="1"/>
  <c r="M9" i="19"/>
  <c r="O9" i="19"/>
  <c r="Q9" i="19"/>
  <c r="V9" i="19"/>
  <c r="V8" i="19" s="1"/>
  <c r="G14" i="19"/>
  <c r="G8" i="19" s="1"/>
  <c r="I14" i="19"/>
  <c r="K14" i="19"/>
  <c r="O14" i="19"/>
  <c r="O8" i="19" s="1"/>
  <c r="Q14" i="19"/>
  <c r="V14" i="19"/>
  <c r="G16" i="19"/>
  <c r="M16" i="19" s="1"/>
  <c r="I16" i="19"/>
  <c r="K16" i="19"/>
  <c r="O16" i="19"/>
  <c r="Q16" i="19"/>
  <c r="Q8" i="19" s="1"/>
  <c r="V16" i="19"/>
  <c r="G20" i="19"/>
  <c r="M20" i="19" s="1"/>
  <c r="I20" i="19"/>
  <c r="K20" i="19"/>
  <c r="O20" i="19"/>
  <c r="Q20" i="19"/>
  <c r="V20" i="19"/>
  <c r="G23" i="19"/>
  <c r="I23" i="19"/>
  <c r="K23" i="19"/>
  <c r="M23" i="19"/>
  <c r="O23" i="19"/>
  <c r="Q23" i="19"/>
  <c r="V23" i="19"/>
  <c r="G29" i="19"/>
  <c r="M29" i="19" s="1"/>
  <c r="I29" i="19"/>
  <c r="K29" i="19"/>
  <c r="O29" i="19"/>
  <c r="Q29" i="19"/>
  <c r="V29" i="19"/>
  <c r="G33" i="19"/>
  <c r="M33" i="19" s="1"/>
  <c r="I33" i="19"/>
  <c r="K33" i="19"/>
  <c r="O33" i="19"/>
  <c r="Q33" i="19"/>
  <c r="V33" i="19"/>
  <c r="G37" i="19"/>
  <c r="M37" i="19" s="1"/>
  <c r="I37" i="19"/>
  <c r="K37" i="19"/>
  <c r="O37" i="19"/>
  <c r="Q37" i="19"/>
  <c r="V37" i="19"/>
  <c r="G39" i="19"/>
  <c r="I39" i="19"/>
  <c r="K39" i="19"/>
  <c r="M39" i="19"/>
  <c r="O39" i="19"/>
  <c r="Q39" i="19"/>
  <c r="V39" i="19"/>
  <c r="G41" i="19"/>
  <c r="M41" i="19" s="1"/>
  <c r="I41" i="19"/>
  <c r="K41" i="19"/>
  <c r="O41" i="19"/>
  <c r="Q41" i="19"/>
  <c r="V41" i="19"/>
  <c r="G44" i="19"/>
  <c r="M44" i="19" s="1"/>
  <c r="I44" i="19"/>
  <c r="K44" i="19"/>
  <c r="O44" i="19"/>
  <c r="Q44" i="19"/>
  <c r="V44" i="19"/>
  <c r="G47" i="19"/>
  <c r="I47" i="19"/>
  <c r="K47" i="19"/>
  <c r="M47" i="19"/>
  <c r="O47" i="19"/>
  <c r="Q47" i="19"/>
  <c r="V47" i="19"/>
  <c r="G52" i="19"/>
  <c r="G46" i="19" s="1"/>
  <c r="I52" i="19"/>
  <c r="K52" i="19"/>
  <c r="O52" i="19"/>
  <c r="O46" i="19" s="1"/>
  <c r="Q52" i="19"/>
  <c r="V52" i="19"/>
  <c r="G57" i="19"/>
  <c r="M57" i="19" s="1"/>
  <c r="I57" i="19"/>
  <c r="I46" i="19" s="1"/>
  <c r="K57" i="19"/>
  <c r="O57" i="19"/>
  <c r="Q57" i="19"/>
  <c r="Q46" i="19" s="1"/>
  <c r="V57" i="19"/>
  <c r="G62" i="19"/>
  <c r="M62" i="19" s="1"/>
  <c r="I62" i="19"/>
  <c r="K62" i="19"/>
  <c r="K46" i="19" s="1"/>
  <c r="O62" i="19"/>
  <c r="Q62" i="19"/>
  <c r="V62" i="19"/>
  <c r="V46" i="19" s="1"/>
  <c r="G65" i="19"/>
  <c r="I65" i="19"/>
  <c r="K65" i="19"/>
  <c r="M65" i="19"/>
  <c r="O65" i="19"/>
  <c r="Q65" i="19"/>
  <c r="V65" i="19"/>
  <c r="G66" i="19"/>
  <c r="M66" i="19" s="1"/>
  <c r="I66" i="19"/>
  <c r="K66" i="19"/>
  <c r="O66" i="19"/>
  <c r="Q66" i="19"/>
  <c r="V66" i="19"/>
  <c r="G67" i="19"/>
  <c r="M67" i="19" s="1"/>
  <c r="I67" i="19"/>
  <c r="K67" i="19"/>
  <c r="O67" i="19"/>
  <c r="Q67" i="19"/>
  <c r="V67" i="19"/>
  <c r="G68" i="19"/>
  <c r="M68" i="19" s="1"/>
  <c r="I68" i="19"/>
  <c r="K68" i="19"/>
  <c r="O68" i="19"/>
  <c r="Q68" i="19"/>
  <c r="V68" i="19"/>
  <c r="G69" i="19"/>
  <c r="I69" i="19"/>
  <c r="K69" i="19"/>
  <c r="M69" i="19"/>
  <c r="O69" i="19"/>
  <c r="Q69" i="19"/>
  <c r="V69" i="19"/>
  <c r="G70" i="19"/>
  <c r="M70" i="19" s="1"/>
  <c r="I70" i="19"/>
  <c r="K70" i="19"/>
  <c r="O70" i="19"/>
  <c r="Q70" i="19"/>
  <c r="V70" i="19"/>
  <c r="G71" i="19"/>
  <c r="M71" i="19" s="1"/>
  <c r="I71" i="19"/>
  <c r="K71" i="19"/>
  <c r="O71" i="19"/>
  <c r="Q71" i="19"/>
  <c r="V71" i="19"/>
  <c r="G72" i="19"/>
  <c r="M72" i="19" s="1"/>
  <c r="I72" i="19"/>
  <c r="K72" i="19"/>
  <c r="O72" i="19"/>
  <c r="Q72" i="19"/>
  <c r="V72" i="19"/>
  <c r="G73" i="19"/>
  <c r="I73" i="19"/>
  <c r="K73" i="19"/>
  <c r="M73" i="19"/>
  <c r="O73" i="19"/>
  <c r="Q73" i="19"/>
  <c r="V73" i="19"/>
  <c r="G74" i="19"/>
  <c r="M74" i="19" s="1"/>
  <c r="I74" i="19"/>
  <c r="K74" i="19"/>
  <c r="O74" i="19"/>
  <c r="Q74" i="19"/>
  <c r="V74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I79" i="19"/>
  <c r="K79" i="19"/>
  <c r="M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7" i="19"/>
  <c r="M87" i="19" s="1"/>
  <c r="I87" i="19"/>
  <c r="K87" i="19"/>
  <c r="O87" i="19"/>
  <c r="Q87" i="19"/>
  <c r="V87" i="19"/>
  <c r="G89" i="19"/>
  <c r="I89" i="19"/>
  <c r="K89" i="19"/>
  <c r="M89" i="19"/>
  <c r="O89" i="19"/>
  <c r="Q89" i="19"/>
  <c r="V89" i="19"/>
  <c r="G92" i="19"/>
  <c r="M92" i="19" s="1"/>
  <c r="I92" i="19"/>
  <c r="I91" i="19" s="1"/>
  <c r="K92" i="19"/>
  <c r="O92" i="19"/>
  <c r="Q92" i="19"/>
  <c r="Q91" i="19" s="1"/>
  <c r="V92" i="19"/>
  <c r="G93" i="19"/>
  <c r="M93" i="19" s="1"/>
  <c r="I93" i="19"/>
  <c r="K93" i="19"/>
  <c r="K91" i="19" s="1"/>
  <c r="O93" i="19"/>
  <c r="Q93" i="19"/>
  <c r="V93" i="19"/>
  <c r="V91" i="19" s="1"/>
  <c r="G94" i="19"/>
  <c r="I94" i="19"/>
  <c r="K94" i="19"/>
  <c r="M94" i="19"/>
  <c r="O94" i="19"/>
  <c r="Q94" i="19"/>
  <c r="V94" i="19"/>
  <c r="G95" i="19"/>
  <c r="M95" i="19" s="1"/>
  <c r="I95" i="19"/>
  <c r="K95" i="19"/>
  <c r="O95" i="19"/>
  <c r="O91" i="19" s="1"/>
  <c r="Q95" i="19"/>
  <c r="V95" i="19"/>
  <c r="G96" i="19"/>
  <c r="M96" i="19" s="1"/>
  <c r="I96" i="19"/>
  <c r="K96" i="19"/>
  <c r="O96" i="19"/>
  <c r="Q96" i="19"/>
  <c r="V96" i="19"/>
  <c r="G97" i="19"/>
  <c r="M97" i="19" s="1"/>
  <c r="I97" i="19"/>
  <c r="K97" i="19"/>
  <c r="O97" i="19"/>
  <c r="Q97" i="19"/>
  <c r="V97" i="19"/>
  <c r="G98" i="19"/>
  <c r="I98" i="19"/>
  <c r="K98" i="19"/>
  <c r="M98" i="19"/>
  <c r="O98" i="19"/>
  <c r="Q98" i="19"/>
  <c r="V98" i="19"/>
  <c r="G99" i="19"/>
  <c r="M99" i="19" s="1"/>
  <c r="I99" i="19"/>
  <c r="K99" i="19"/>
  <c r="O99" i="19"/>
  <c r="Q99" i="19"/>
  <c r="V99" i="19"/>
  <c r="G100" i="19"/>
  <c r="M100" i="19" s="1"/>
  <c r="I100" i="19"/>
  <c r="K100" i="19"/>
  <c r="O100" i="19"/>
  <c r="Q100" i="19"/>
  <c r="V100" i="19"/>
  <c r="G101" i="19"/>
  <c r="M101" i="19" s="1"/>
  <c r="I101" i="19"/>
  <c r="K101" i="19"/>
  <c r="O101" i="19"/>
  <c r="Q101" i="19"/>
  <c r="V101" i="19"/>
  <c r="G102" i="19"/>
  <c r="I102" i="19"/>
  <c r="K102" i="19"/>
  <c r="M102" i="19"/>
  <c r="O102" i="19"/>
  <c r="Q102" i="19"/>
  <c r="V102" i="19"/>
  <c r="G103" i="19"/>
  <c r="M103" i="19" s="1"/>
  <c r="I103" i="19"/>
  <c r="K103" i="19"/>
  <c r="O103" i="19"/>
  <c r="Q103" i="19"/>
  <c r="V103" i="19"/>
  <c r="G104" i="19"/>
  <c r="M104" i="19" s="1"/>
  <c r="I104" i="19"/>
  <c r="K104" i="19"/>
  <c r="O104" i="19"/>
  <c r="Q104" i="19"/>
  <c r="V104" i="19"/>
  <c r="G106" i="19"/>
  <c r="M106" i="19" s="1"/>
  <c r="I106" i="19"/>
  <c r="K106" i="19"/>
  <c r="O106" i="19"/>
  <c r="Q106" i="19"/>
  <c r="V106" i="19"/>
  <c r="G107" i="19"/>
  <c r="I107" i="19"/>
  <c r="K107" i="19"/>
  <c r="M107" i="19"/>
  <c r="O107" i="19"/>
  <c r="Q107" i="19"/>
  <c r="V107" i="19"/>
  <c r="G108" i="19"/>
  <c r="M108" i="19" s="1"/>
  <c r="I108" i="19"/>
  <c r="K108" i="19"/>
  <c r="O108" i="19"/>
  <c r="Q108" i="19"/>
  <c r="V108" i="19"/>
  <c r="G109" i="19"/>
  <c r="M109" i="19" s="1"/>
  <c r="I109" i="19"/>
  <c r="K109" i="19"/>
  <c r="O109" i="19"/>
  <c r="Q109" i="19"/>
  <c r="V109" i="19"/>
  <c r="G110" i="19"/>
  <c r="M110" i="19" s="1"/>
  <c r="I110" i="19"/>
  <c r="K110" i="19"/>
  <c r="O110" i="19"/>
  <c r="Q110" i="19"/>
  <c r="V110" i="19"/>
  <c r="G111" i="19"/>
  <c r="I111" i="19"/>
  <c r="K111" i="19"/>
  <c r="M111" i="19"/>
  <c r="O111" i="19"/>
  <c r="Q111" i="19"/>
  <c r="V111" i="19"/>
  <c r="G112" i="19"/>
  <c r="M112" i="19" s="1"/>
  <c r="I112" i="19"/>
  <c r="K112" i="19"/>
  <c r="O112" i="19"/>
  <c r="Q112" i="19"/>
  <c r="V112" i="19"/>
  <c r="G113" i="19"/>
  <c r="M113" i="19" s="1"/>
  <c r="I113" i="19"/>
  <c r="K113" i="19"/>
  <c r="O113" i="19"/>
  <c r="Q113" i="19"/>
  <c r="V113" i="19"/>
  <c r="G114" i="19"/>
  <c r="M114" i="19" s="1"/>
  <c r="I114" i="19"/>
  <c r="K114" i="19"/>
  <c r="O114" i="19"/>
  <c r="Q114" i="19"/>
  <c r="V114" i="19"/>
  <c r="G115" i="19"/>
  <c r="I115" i="19"/>
  <c r="K115" i="19"/>
  <c r="M115" i="19"/>
  <c r="O115" i="19"/>
  <c r="Q115" i="19"/>
  <c r="V115" i="19"/>
  <c r="G117" i="19"/>
  <c r="G118" i="19"/>
  <c r="M118" i="19" s="1"/>
  <c r="M117" i="19" s="1"/>
  <c r="I118" i="19"/>
  <c r="I117" i="19" s="1"/>
  <c r="K118" i="19"/>
  <c r="O118" i="19"/>
  <c r="Q118" i="19"/>
  <c r="Q117" i="19" s="1"/>
  <c r="V118" i="19"/>
  <c r="G121" i="19"/>
  <c r="M121" i="19" s="1"/>
  <c r="I121" i="19"/>
  <c r="K121" i="19"/>
  <c r="K117" i="19" s="1"/>
  <c r="O121" i="19"/>
  <c r="Q121" i="19"/>
  <c r="V121" i="19"/>
  <c r="V117" i="19" s="1"/>
  <c r="G123" i="19"/>
  <c r="I123" i="19"/>
  <c r="K123" i="19"/>
  <c r="M123" i="19"/>
  <c r="O123" i="19"/>
  <c r="Q123" i="19"/>
  <c r="V123" i="19"/>
  <c r="G125" i="19"/>
  <c r="M125" i="19" s="1"/>
  <c r="I125" i="19"/>
  <c r="K125" i="19"/>
  <c r="O125" i="19"/>
  <c r="O117" i="19" s="1"/>
  <c r="Q125" i="19"/>
  <c r="V125" i="19"/>
  <c r="AE128" i="19"/>
  <c r="G267" i="18"/>
  <c r="BA131" i="18"/>
  <c r="BA118" i="18"/>
  <c r="BA112" i="18"/>
  <c r="BA106" i="18"/>
  <c r="BA101" i="18"/>
  <c r="BA29" i="18"/>
  <c r="BA24" i="18"/>
  <c r="BA10" i="18"/>
  <c r="G9" i="18"/>
  <c r="I9" i="18"/>
  <c r="I8" i="18" s="1"/>
  <c r="K9" i="18"/>
  <c r="M9" i="18"/>
  <c r="O9" i="18"/>
  <c r="Q9" i="18"/>
  <c r="V9" i="18"/>
  <c r="V8" i="18" s="1"/>
  <c r="G13" i="18"/>
  <c r="M13" i="18" s="1"/>
  <c r="I13" i="18"/>
  <c r="K13" i="18"/>
  <c r="O13" i="18"/>
  <c r="O8" i="18" s="1"/>
  <c r="Q13" i="18"/>
  <c r="V13" i="18"/>
  <c r="G18" i="18"/>
  <c r="G8" i="18" s="1"/>
  <c r="I18" i="18"/>
  <c r="K18" i="18"/>
  <c r="O18" i="18"/>
  <c r="Q18" i="18"/>
  <c r="Q8" i="18" s="1"/>
  <c r="V18" i="18"/>
  <c r="G23" i="18"/>
  <c r="M23" i="18" s="1"/>
  <c r="I23" i="18"/>
  <c r="K23" i="18"/>
  <c r="O23" i="18"/>
  <c r="Q23" i="18"/>
  <c r="V23" i="18"/>
  <c r="G28" i="18"/>
  <c r="I28" i="18"/>
  <c r="K28" i="18"/>
  <c r="K8" i="18" s="1"/>
  <c r="M28" i="18"/>
  <c r="O28" i="18"/>
  <c r="Q28" i="18"/>
  <c r="V28" i="18"/>
  <c r="G33" i="18"/>
  <c r="M33" i="18" s="1"/>
  <c r="I33" i="18"/>
  <c r="K33" i="18"/>
  <c r="O33" i="18"/>
  <c r="Q33" i="18"/>
  <c r="V33" i="18"/>
  <c r="G35" i="18"/>
  <c r="I35" i="18"/>
  <c r="K35" i="18"/>
  <c r="M35" i="18"/>
  <c r="O35" i="18"/>
  <c r="Q35" i="18"/>
  <c r="V35" i="18"/>
  <c r="G40" i="18"/>
  <c r="M40" i="18" s="1"/>
  <c r="I40" i="18"/>
  <c r="K40" i="18"/>
  <c r="O40" i="18"/>
  <c r="Q40" i="18"/>
  <c r="V40" i="18"/>
  <c r="G48" i="18"/>
  <c r="I48" i="18"/>
  <c r="K48" i="18"/>
  <c r="M48" i="18"/>
  <c r="O48" i="18"/>
  <c r="Q48" i="18"/>
  <c r="V48" i="18"/>
  <c r="G51" i="18"/>
  <c r="M51" i="18" s="1"/>
  <c r="I51" i="18"/>
  <c r="K51" i="18"/>
  <c r="O51" i="18"/>
  <c r="Q51" i="18"/>
  <c r="V51" i="18"/>
  <c r="G55" i="18"/>
  <c r="M55" i="18" s="1"/>
  <c r="I55" i="18"/>
  <c r="K55" i="18"/>
  <c r="O55" i="18"/>
  <c r="Q55" i="18"/>
  <c r="V55" i="18"/>
  <c r="G73" i="18"/>
  <c r="M73" i="18" s="1"/>
  <c r="I73" i="18"/>
  <c r="K73" i="18"/>
  <c r="O73" i="18"/>
  <c r="Q73" i="18"/>
  <c r="V73" i="18"/>
  <c r="G77" i="18"/>
  <c r="I77" i="18"/>
  <c r="K77" i="18"/>
  <c r="M77" i="18"/>
  <c r="O77" i="18"/>
  <c r="Q77" i="18"/>
  <c r="V77" i="18"/>
  <c r="G81" i="18"/>
  <c r="M81" i="18" s="1"/>
  <c r="I81" i="18"/>
  <c r="K81" i="18"/>
  <c r="O81" i="18"/>
  <c r="Q81" i="18"/>
  <c r="V81" i="18"/>
  <c r="I85" i="18"/>
  <c r="O85" i="18"/>
  <c r="G86" i="18"/>
  <c r="G85" i="18" s="1"/>
  <c r="I86" i="18"/>
  <c r="K86" i="18"/>
  <c r="K85" i="18" s="1"/>
  <c r="O86" i="18"/>
  <c r="Q86" i="18"/>
  <c r="Q85" i="18" s="1"/>
  <c r="V86" i="18"/>
  <c r="V85" i="18" s="1"/>
  <c r="I90" i="18"/>
  <c r="M90" i="18"/>
  <c r="Q90" i="18"/>
  <c r="V90" i="18"/>
  <c r="G91" i="18"/>
  <c r="G90" i="18" s="1"/>
  <c r="I91" i="18"/>
  <c r="K91" i="18"/>
  <c r="K90" i="18" s="1"/>
  <c r="M91" i="18"/>
  <c r="O91" i="18"/>
  <c r="O90" i="18" s="1"/>
  <c r="Q91" i="18"/>
  <c r="V91" i="18"/>
  <c r="G95" i="18"/>
  <c r="Q95" i="18"/>
  <c r="G96" i="18"/>
  <c r="M96" i="18" s="1"/>
  <c r="M95" i="18" s="1"/>
  <c r="I96" i="18"/>
  <c r="I95" i="18" s="1"/>
  <c r="K96" i="18"/>
  <c r="K95" i="18" s="1"/>
  <c r="O96" i="18"/>
  <c r="O95" i="18" s="1"/>
  <c r="Q96" i="18"/>
  <c r="V96" i="18"/>
  <c r="V95" i="18" s="1"/>
  <c r="G100" i="18"/>
  <c r="I100" i="18"/>
  <c r="K100" i="18"/>
  <c r="M100" i="18"/>
  <c r="O100" i="18"/>
  <c r="Q100" i="18"/>
  <c r="V100" i="18"/>
  <c r="G105" i="18"/>
  <c r="I105" i="18"/>
  <c r="K105" i="18"/>
  <c r="M105" i="18"/>
  <c r="O105" i="18"/>
  <c r="Q105" i="18"/>
  <c r="V105" i="18"/>
  <c r="I110" i="18"/>
  <c r="O110" i="18"/>
  <c r="G111" i="18"/>
  <c r="G110" i="18" s="1"/>
  <c r="I111" i="18"/>
  <c r="K111" i="18"/>
  <c r="K110" i="18" s="1"/>
  <c r="O111" i="18"/>
  <c r="Q111" i="18"/>
  <c r="Q110" i="18" s="1"/>
  <c r="V111" i="18"/>
  <c r="V110" i="18" s="1"/>
  <c r="I116" i="18"/>
  <c r="V116" i="18"/>
  <c r="G117" i="18"/>
  <c r="G116" i="18" s="1"/>
  <c r="I117" i="18"/>
  <c r="K117" i="18"/>
  <c r="K116" i="18" s="1"/>
  <c r="M117" i="18"/>
  <c r="O117" i="18"/>
  <c r="O116" i="18" s="1"/>
  <c r="Q117" i="18"/>
  <c r="V117" i="18"/>
  <c r="G122" i="18"/>
  <c r="M122" i="18" s="1"/>
  <c r="M116" i="18" s="1"/>
  <c r="I122" i="18"/>
  <c r="K122" i="18"/>
  <c r="O122" i="18"/>
  <c r="Q122" i="18"/>
  <c r="Q116" i="18" s="1"/>
  <c r="V122" i="18"/>
  <c r="I126" i="18"/>
  <c r="V126" i="18"/>
  <c r="G127" i="18"/>
  <c r="I127" i="18"/>
  <c r="K127" i="18"/>
  <c r="K126" i="18" s="1"/>
  <c r="M127" i="18"/>
  <c r="M126" i="18" s="1"/>
  <c r="O127" i="18"/>
  <c r="Q127" i="18"/>
  <c r="Q126" i="18" s="1"/>
  <c r="V127" i="18"/>
  <c r="G130" i="18"/>
  <c r="G126" i="18" s="1"/>
  <c r="I130" i="18"/>
  <c r="K130" i="18"/>
  <c r="M130" i="18"/>
  <c r="O130" i="18"/>
  <c r="Q130" i="18"/>
  <c r="V130" i="18"/>
  <c r="G134" i="18"/>
  <c r="M134" i="18" s="1"/>
  <c r="I134" i="18"/>
  <c r="K134" i="18"/>
  <c r="O134" i="18"/>
  <c r="O126" i="18" s="1"/>
  <c r="Q134" i="18"/>
  <c r="V134" i="18"/>
  <c r="G135" i="18"/>
  <c r="K135" i="18"/>
  <c r="Q135" i="18"/>
  <c r="G136" i="18"/>
  <c r="I136" i="18"/>
  <c r="I135" i="18" s="1"/>
  <c r="K136" i="18"/>
  <c r="M136" i="18"/>
  <c r="M135" i="18" s="1"/>
  <c r="O136" i="18"/>
  <c r="Q136" i="18"/>
  <c r="V136" i="18"/>
  <c r="V135" i="18" s="1"/>
  <c r="G141" i="18"/>
  <c r="I141" i="18"/>
  <c r="K141" i="18"/>
  <c r="M141" i="18"/>
  <c r="O141" i="18"/>
  <c r="O135" i="18" s="1"/>
  <c r="Q141" i="18"/>
  <c r="V141" i="18"/>
  <c r="G145" i="18"/>
  <c r="Q145" i="18"/>
  <c r="G146" i="18"/>
  <c r="M146" i="18" s="1"/>
  <c r="M145" i="18" s="1"/>
  <c r="I146" i="18"/>
  <c r="I145" i="18" s="1"/>
  <c r="K146" i="18"/>
  <c r="K145" i="18" s="1"/>
  <c r="O146" i="18"/>
  <c r="O145" i="18" s="1"/>
  <c r="Q146" i="18"/>
  <c r="V146" i="18"/>
  <c r="V145" i="18" s="1"/>
  <c r="I147" i="18"/>
  <c r="K147" i="18"/>
  <c r="Q147" i="18"/>
  <c r="G148" i="18"/>
  <c r="G147" i="18" s="1"/>
  <c r="I148" i="18"/>
  <c r="K148" i="18"/>
  <c r="M148" i="18"/>
  <c r="M147" i="18" s="1"/>
  <c r="O148" i="18"/>
  <c r="O147" i="18" s="1"/>
  <c r="Q148" i="18"/>
  <c r="V148" i="18"/>
  <c r="V147" i="18" s="1"/>
  <c r="I149" i="18"/>
  <c r="O149" i="18"/>
  <c r="G150" i="18"/>
  <c r="G149" i="18" s="1"/>
  <c r="I150" i="18"/>
  <c r="K150" i="18"/>
  <c r="K149" i="18" s="1"/>
  <c r="O150" i="18"/>
  <c r="Q150" i="18"/>
  <c r="Q149" i="18" s="1"/>
  <c r="V150" i="18"/>
  <c r="V149" i="18" s="1"/>
  <c r="G153" i="18"/>
  <c r="G152" i="18" s="1"/>
  <c r="I153" i="18"/>
  <c r="K153" i="18"/>
  <c r="K152" i="18" s="1"/>
  <c r="M153" i="18"/>
  <c r="O153" i="18"/>
  <c r="O152" i="18" s="1"/>
  <c r="Q153" i="18"/>
  <c r="V153" i="18"/>
  <c r="G158" i="18"/>
  <c r="M158" i="18" s="1"/>
  <c r="I158" i="18"/>
  <c r="K158" i="18"/>
  <c r="O158" i="18"/>
  <c r="Q158" i="18"/>
  <c r="Q152" i="18" s="1"/>
  <c r="V158" i="18"/>
  <c r="G166" i="18"/>
  <c r="M166" i="18" s="1"/>
  <c r="I166" i="18"/>
  <c r="I152" i="18" s="1"/>
  <c r="K166" i="18"/>
  <c r="O166" i="18"/>
  <c r="Q166" i="18"/>
  <c r="V166" i="18"/>
  <c r="G170" i="18"/>
  <c r="I170" i="18"/>
  <c r="K170" i="18"/>
  <c r="M170" i="18"/>
  <c r="O170" i="18"/>
  <c r="Q170" i="18"/>
  <c r="V170" i="18"/>
  <c r="G173" i="18"/>
  <c r="I173" i="18"/>
  <c r="K173" i="18"/>
  <c r="M173" i="18"/>
  <c r="O173" i="18"/>
  <c r="Q173" i="18"/>
  <c r="V173" i="18"/>
  <c r="G178" i="18"/>
  <c r="M178" i="18" s="1"/>
  <c r="I178" i="18"/>
  <c r="K178" i="18"/>
  <c r="O178" i="18"/>
  <c r="Q178" i="18"/>
  <c r="V178" i="18"/>
  <c r="G186" i="18"/>
  <c r="M186" i="18" s="1"/>
  <c r="I186" i="18"/>
  <c r="K186" i="18"/>
  <c r="O186" i="18"/>
  <c r="Q186" i="18"/>
  <c r="V186" i="18"/>
  <c r="G187" i="18"/>
  <c r="I187" i="18"/>
  <c r="K187" i="18"/>
  <c r="M187" i="18"/>
  <c r="O187" i="18"/>
  <c r="Q187" i="18"/>
  <c r="V187" i="18"/>
  <c r="V152" i="18" s="1"/>
  <c r="G192" i="18"/>
  <c r="I192" i="18"/>
  <c r="K192" i="18"/>
  <c r="M192" i="18"/>
  <c r="O192" i="18"/>
  <c r="Q192" i="18"/>
  <c r="V192" i="18"/>
  <c r="G197" i="18"/>
  <c r="M197" i="18" s="1"/>
  <c r="I197" i="18"/>
  <c r="K197" i="18"/>
  <c r="O197" i="18"/>
  <c r="Q197" i="18"/>
  <c r="V197" i="18"/>
  <c r="G202" i="18"/>
  <c r="M202" i="18" s="1"/>
  <c r="I202" i="18"/>
  <c r="K202" i="18"/>
  <c r="O202" i="18"/>
  <c r="Q202" i="18"/>
  <c r="V202" i="18"/>
  <c r="G207" i="18"/>
  <c r="I207" i="18"/>
  <c r="K207" i="18"/>
  <c r="M207" i="18"/>
  <c r="O207" i="18"/>
  <c r="Q207" i="18"/>
  <c r="V207" i="18"/>
  <c r="G210" i="18"/>
  <c r="M210" i="18" s="1"/>
  <c r="I210" i="18"/>
  <c r="I209" i="18" s="1"/>
  <c r="K210" i="18"/>
  <c r="O210" i="18"/>
  <c r="O209" i="18" s="1"/>
  <c r="Q210" i="18"/>
  <c r="Q209" i="18" s="1"/>
  <c r="V210" i="18"/>
  <c r="G215" i="18"/>
  <c r="M215" i="18" s="1"/>
  <c r="I215" i="18"/>
  <c r="K215" i="18"/>
  <c r="K209" i="18" s="1"/>
  <c r="O215" i="18"/>
  <c r="Q215" i="18"/>
  <c r="V215" i="18"/>
  <c r="G220" i="18"/>
  <c r="I220" i="18"/>
  <c r="K220" i="18"/>
  <c r="M220" i="18"/>
  <c r="O220" i="18"/>
  <c r="Q220" i="18"/>
  <c r="V220" i="18"/>
  <c r="V209" i="18" s="1"/>
  <c r="G224" i="18"/>
  <c r="I224" i="18"/>
  <c r="K224" i="18"/>
  <c r="M224" i="18"/>
  <c r="O224" i="18"/>
  <c r="Q224" i="18"/>
  <c r="V224" i="18"/>
  <c r="G228" i="18"/>
  <c r="M228" i="18" s="1"/>
  <c r="I228" i="18"/>
  <c r="K228" i="18"/>
  <c r="O228" i="18"/>
  <c r="Q228" i="18"/>
  <c r="V228" i="18"/>
  <c r="G229" i="18"/>
  <c r="M229" i="18" s="1"/>
  <c r="I229" i="18"/>
  <c r="K229" i="18"/>
  <c r="O229" i="18"/>
  <c r="Q229" i="18"/>
  <c r="V229" i="18"/>
  <c r="G233" i="18"/>
  <c r="I233" i="18"/>
  <c r="K233" i="18"/>
  <c r="M233" i="18"/>
  <c r="O233" i="18"/>
  <c r="Q233" i="18"/>
  <c r="V233" i="18"/>
  <c r="G234" i="18"/>
  <c r="I234" i="18"/>
  <c r="K234" i="18"/>
  <c r="M234" i="18"/>
  <c r="O234" i="18"/>
  <c r="Q234" i="18"/>
  <c r="V234" i="18"/>
  <c r="I236" i="18"/>
  <c r="O236" i="18"/>
  <c r="G237" i="18"/>
  <c r="G236" i="18" s="1"/>
  <c r="I237" i="18"/>
  <c r="K237" i="18"/>
  <c r="K236" i="18" s="1"/>
  <c r="O237" i="18"/>
  <c r="Q237" i="18"/>
  <c r="Q236" i="18" s="1"/>
  <c r="V237" i="18"/>
  <c r="V236" i="18" s="1"/>
  <c r="G241" i="18"/>
  <c r="I241" i="18"/>
  <c r="K241" i="18"/>
  <c r="M241" i="18"/>
  <c r="O241" i="18"/>
  <c r="Q241" i="18"/>
  <c r="V241" i="18"/>
  <c r="G245" i="18"/>
  <c r="I245" i="18"/>
  <c r="K245" i="18"/>
  <c r="M245" i="18"/>
  <c r="O245" i="18"/>
  <c r="Q245" i="18"/>
  <c r="V245" i="18"/>
  <c r="G247" i="18"/>
  <c r="Q247" i="18"/>
  <c r="G248" i="18"/>
  <c r="M248" i="18" s="1"/>
  <c r="M247" i="18" s="1"/>
  <c r="I248" i="18"/>
  <c r="I247" i="18" s="1"/>
  <c r="K248" i="18"/>
  <c r="K247" i="18" s="1"/>
  <c r="O248" i="18"/>
  <c r="O247" i="18" s="1"/>
  <c r="Q248" i="18"/>
  <c r="V248" i="18"/>
  <c r="V247" i="18" s="1"/>
  <c r="I250" i="18"/>
  <c r="K250" i="18"/>
  <c r="Q250" i="18"/>
  <c r="G251" i="18"/>
  <c r="G250" i="18" s="1"/>
  <c r="I251" i="18"/>
  <c r="K251" i="18"/>
  <c r="M251" i="18"/>
  <c r="M250" i="18" s="1"/>
  <c r="O251" i="18"/>
  <c r="O250" i="18" s="1"/>
  <c r="Q251" i="18"/>
  <c r="V251" i="18"/>
  <c r="V250" i="18" s="1"/>
  <c r="I264" i="18"/>
  <c r="O264" i="18"/>
  <c r="G265" i="18"/>
  <c r="G264" i="18" s="1"/>
  <c r="I265" i="18"/>
  <c r="K265" i="18"/>
  <c r="K264" i="18" s="1"/>
  <c r="O265" i="18"/>
  <c r="Q265" i="18"/>
  <c r="Q264" i="18" s="1"/>
  <c r="V265" i="18"/>
  <c r="V264" i="18" s="1"/>
  <c r="AE267" i="18"/>
  <c r="G125" i="17"/>
  <c r="I8" i="17"/>
  <c r="G9" i="17"/>
  <c r="I9" i="17"/>
  <c r="K9" i="17"/>
  <c r="K8" i="17" s="1"/>
  <c r="M9" i="17"/>
  <c r="M8" i="17" s="1"/>
  <c r="O9" i="17"/>
  <c r="Q9" i="17"/>
  <c r="Q8" i="17" s="1"/>
  <c r="V9" i="17"/>
  <c r="G10" i="17"/>
  <c r="G8" i="17" s="1"/>
  <c r="I10" i="17"/>
  <c r="K10" i="17"/>
  <c r="M10" i="17"/>
  <c r="O10" i="17"/>
  <c r="O8" i="17" s="1"/>
  <c r="Q10" i="17"/>
  <c r="V10" i="17"/>
  <c r="V8" i="17" s="1"/>
  <c r="I11" i="17"/>
  <c r="O11" i="17"/>
  <c r="Q11" i="17"/>
  <c r="G12" i="17"/>
  <c r="G11" i="17" s="1"/>
  <c r="I12" i="17"/>
  <c r="K12" i="17"/>
  <c r="K11" i="17" s="1"/>
  <c r="O12" i="17"/>
  <c r="Q12" i="17"/>
  <c r="V12" i="17"/>
  <c r="V11" i="17" s="1"/>
  <c r="G16" i="17"/>
  <c r="G15" i="17" s="1"/>
  <c r="I16" i="17"/>
  <c r="K16" i="17"/>
  <c r="K15" i="17" s="1"/>
  <c r="O16" i="17"/>
  <c r="O15" i="17" s="1"/>
  <c r="Q16" i="17"/>
  <c r="V16" i="17"/>
  <c r="G23" i="17"/>
  <c r="I23" i="17"/>
  <c r="I15" i="17" s="1"/>
  <c r="K23" i="17"/>
  <c r="M23" i="17"/>
  <c r="O23" i="17"/>
  <c r="Q23" i="17"/>
  <c r="Q15" i="17" s="1"/>
  <c r="V23" i="17"/>
  <c r="G30" i="17"/>
  <c r="M30" i="17" s="1"/>
  <c r="I30" i="17"/>
  <c r="K30" i="17"/>
  <c r="O30" i="17"/>
  <c r="Q30" i="17"/>
  <c r="V30" i="17"/>
  <c r="V15" i="17" s="1"/>
  <c r="G38" i="17"/>
  <c r="I38" i="17"/>
  <c r="K38" i="17"/>
  <c r="M38" i="17"/>
  <c r="O38" i="17"/>
  <c r="Q38" i="17"/>
  <c r="V38" i="17"/>
  <c r="G44" i="17"/>
  <c r="I44" i="17"/>
  <c r="K44" i="17"/>
  <c r="M44" i="17"/>
  <c r="O44" i="17"/>
  <c r="Q44" i="17"/>
  <c r="V44" i="17"/>
  <c r="G54" i="17"/>
  <c r="I54" i="17"/>
  <c r="K54" i="17"/>
  <c r="M54" i="17"/>
  <c r="O54" i="17"/>
  <c r="Q54" i="17"/>
  <c r="V54" i="17"/>
  <c r="G58" i="17"/>
  <c r="K58" i="17"/>
  <c r="O58" i="17"/>
  <c r="Q58" i="17"/>
  <c r="V58" i="17"/>
  <c r="G59" i="17"/>
  <c r="I59" i="17"/>
  <c r="I58" i="17" s="1"/>
  <c r="K59" i="17"/>
  <c r="M59" i="17"/>
  <c r="M58" i="17" s="1"/>
  <c r="O59" i="17"/>
  <c r="Q59" i="17"/>
  <c r="V59" i="17"/>
  <c r="G61" i="17"/>
  <c r="G62" i="17"/>
  <c r="I62" i="17"/>
  <c r="I61" i="17" s="1"/>
  <c r="K62" i="17"/>
  <c r="M62" i="17"/>
  <c r="M61" i="17" s="1"/>
  <c r="O62" i="17"/>
  <c r="Q62" i="17"/>
  <c r="Q61" i="17" s="1"/>
  <c r="V62" i="17"/>
  <c r="G67" i="17"/>
  <c r="M67" i="17" s="1"/>
  <c r="I67" i="17"/>
  <c r="K67" i="17"/>
  <c r="K61" i="17" s="1"/>
  <c r="O67" i="17"/>
  <c r="O61" i="17" s="1"/>
  <c r="Q67" i="17"/>
  <c r="V67" i="17"/>
  <c r="V61" i="17" s="1"/>
  <c r="G77" i="17"/>
  <c r="I77" i="17"/>
  <c r="K77" i="17"/>
  <c r="M77" i="17"/>
  <c r="O77" i="17"/>
  <c r="Q77" i="17"/>
  <c r="V77" i="17"/>
  <c r="O79" i="17"/>
  <c r="G80" i="17"/>
  <c r="I80" i="17"/>
  <c r="I79" i="17" s="1"/>
  <c r="K80" i="17"/>
  <c r="M80" i="17"/>
  <c r="O80" i="17"/>
  <c r="Q80" i="17"/>
  <c r="Q79" i="17" s="1"/>
  <c r="V80" i="17"/>
  <c r="G81" i="17"/>
  <c r="G79" i="17" s="1"/>
  <c r="I81" i="17"/>
  <c r="K81" i="17"/>
  <c r="K79" i="17" s="1"/>
  <c r="O81" i="17"/>
  <c r="Q81" i="17"/>
  <c r="V81" i="17"/>
  <c r="V79" i="17" s="1"/>
  <c r="G90" i="17"/>
  <c r="I90" i="17"/>
  <c r="K90" i="17"/>
  <c r="M90" i="17"/>
  <c r="O90" i="17"/>
  <c r="Q90" i="17"/>
  <c r="V90" i="17"/>
  <c r="G92" i="17"/>
  <c r="G93" i="17"/>
  <c r="I93" i="17"/>
  <c r="I92" i="17" s="1"/>
  <c r="K93" i="17"/>
  <c r="M93" i="17"/>
  <c r="M92" i="17" s="1"/>
  <c r="O93" i="17"/>
  <c r="Q93" i="17"/>
  <c r="Q92" i="17" s="1"/>
  <c r="V93" i="17"/>
  <c r="G95" i="17"/>
  <c r="M95" i="17" s="1"/>
  <c r="I95" i="17"/>
  <c r="K95" i="17"/>
  <c r="K92" i="17" s="1"/>
  <c r="O95" i="17"/>
  <c r="O92" i="17" s="1"/>
  <c r="Q95" i="17"/>
  <c r="V95" i="17"/>
  <c r="V92" i="17" s="1"/>
  <c r="K97" i="17"/>
  <c r="G98" i="17"/>
  <c r="M98" i="17" s="1"/>
  <c r="M97" i="17" s="1"/>
  <c r="I98" i="17"/>
  <c r="K98" i="17"/>
  <c r="O98" i="17"/>
  <c r="O97" i="17" s="1"/>
  <c r="Q98" i="17"/>
  <c r="V98" i="17"/>
  <c r="V97" i="17" s="1"/>
  <c r="G103" i="17"/>
  <c r="I103" i="17"/>
  <c r="I97" i="17" s="1"/>
  <c r="K103" i="17"/>
  <c r="M103" i="17"/>
  <c r="O103" i="17"/>
  <c r="Q103" i="17"/>
  <c r="Q97" i="17" s="1"/>
  <c r="V103" i="17"/>
  <c r="G111" i="17"/>
  <c r="K111" i="17"/>
  <c r="O111" i="17"/>
  <c r="Q111" i="17"/>
  <c r="V111" i="17"/>
  <c r="G112" i="17"/>
  <c r="I112" i="17"/>
  <c r="I111" i="17" s="1"/>
  <c r="K112" i="17"/>
  <c r="M112" i="17"/>
  <c r="M111" i="17" s="1"/>
  <c r="O112" i="17"/>
  <c r="Q112" i="17"/>
  <c r="V112" i="17"/>
  <c r="G113" i="17"/>
  <c r="G114" i="17"/>
  <c r="I114" i="17"/>
  <c r="I113" i="17" s="1"/>
  <c r="K114" i="17"/>
  <c r="M114" i="17"/>
  <c r="M113" i="17" s="1"/>
  <c r="O114" i="17"/>
  <c r="Q114" i="17"/>
  <c r="Q113" i="17" s="1"/>
  <c r="V114" i="17"/>
  <c r="G115" i="17"/>
  <c r="M115" i="17" s="1"/>
  <c r="I115" i="17"/>
  <c r="K115" i="17"/>
  <c r="K113" i="17" s="1"/>
  <c r="O115" i="17"/>
  <c r="O113" i="17" s="1"/>
  <c r="Q115" i="17"/>
  <c r="V115" i="17"/>
  <c r="V113" i="17" s="1"/>
  <c r="G116" i="17"/>
  <c r="I116" i="17"/>
  <c r="K116" i="17"/>
  <c r="M116" i="17"/>
  <c r="O116" i="17"/>
  <c r="Q116" i="17"/>
  <c r="V116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2" i="17"/>
  <c r="M122" i="17" s="1"/>
  <c r="I122" i="17"/>
  <c r="K122" i="17"/>
  <c r="O122" i="17"/>
  <c r="Q122" i="17"/>
  <c r="V122" i="17"/>
  <c r="AE125" i="17"/>
  <c r="AF125" i="17"/>
  <c r="G962" i="16"/>
  <c r="BA831" i="16"/>
  <c r="BA415" i="16"/>
  <c r="BA397" i="16"/>
  <c r="BA374" i="16"/>
  <c r="BA348" i="16"/>
  <c r="BA302" i="16"/>
  <c r="BA300" i="16"/>
  <c r="BA298" i="16"/>
  <c r="BA278" i="16"/>
  <c r="BA276" i="16"/>
  <c r="BA274" i="16"/>
  <c r="BA272" i="16"/>
  <c r="BA164" i="16"/>
  <c r="BA148" i="16"/>
  <c r="BA126" i="16"/>
  <c r="BA118" i="16"/>
  <c r="BA83" i="16"/>
  <c r="BA77" i="16"/>
  <c r="G9" i="16"/>
  <c r="M9" i="16" s="1"/>
  <c r="I9" i="16"/>
  <c r="I8" i="16" s="1"/>
  <c r="K9" i="16"/>
  <c r="O9" i="16"/>
  <c r="Q9" i="16"/>
  <c r="Q8" i="16" s="1"/>
  <c r="V9" i="16"/>
  <c r="G11" i="16"/>
  <c r="M11" i="16" s="1"/>
  <c r="I11" i="16"/>
  <c r="K11" i="16"/>
  <c r="K8" i="16" s="1"/>
  <c r="O11" i="16"/>
  <c r="Q11" i="16"/>
  <c r="V11" i="16"/>
  <c r="V8" i="16" s="1"/>
  <c r="G13" i="16"/>
  <c r="I13" i="16"/>
  <c r="K13" i="16"/>
  <c r="M13" i="16"/>
  <c r="O13" i="16"/>
  <c r="Q13" i="16"/>
  <c r="V13" i="16"/>
  <c r="G15" i="16"/>
  <c r="M15" i="16" s="1"/>
  <c r="I15" i="16"/>
  <c r="K15" i="16"/>
  <c r="O15" i="16"/>
  <c r="O8" i="16" s="1"/>
  <c r="Q15" i="16"/>
  <c r="V15" i="16"/>
  <c r="G17" i="16"/>
  <c r="M17" i="16" s="1"/>
  <c r="I17" i="16"/>
  <c r="K17" i="16"/>
  <c r="O17" i="16"/>
  <c r="Q17" i="16"/>
  <c r="V17" i="16"/>
  <c r="G23" i="16"/>
  <c r="M23" i="16" s="1"/>
  <c r="I23" i="16"/>
  <c r="K23" i="16"/>
  <c r="O23" i="16"/>
  <c r="Q23" i="16"/>
  <c r="V23" i="16"/>
  <c r="G28" i="16"/>
  <c r="I28" i="16"/>
  <c r="K28" i="16"/>
  <c r="M28" i="16"/>
  <c r="O28" i="16"/>
  <c r="Q28" i="16"/>
  <c r="V28" i="16"/>
  <c r="G34" i="16"/>
  <c r="G8" i="16" s="1"/>
  <c r="I34" i="16"/>
  <c r="K34" i="16"/>
  <c r="O34" i="16"/>
  <c r="Q34" i="16"/>
  <c r="V34" i="16"/>
  <c r="G38" i="16"/>
  <c r="M38" i="16" s="1"/>
  <c r="I38" i="16"/>
  <c r="K38" i="16"/>
  <c r="O38" i="16"/>
  <c r="Q38" i="16"/>
  <c r="V38" i="16"/>
  <c r="G42" i="16"/>
  <c r="M42" i="16" s="1"/>
  <c r="I42" i="16"/>
  <c r="K42" i="16"/>
  <c r="O42" i="16"/>
  <c r="Q42" i="16"/>
  <c r="V42" i="16"/>
  <c r="G47" i="16"/>
  <c r="I47" i="16"/>
  <c r="K47" i="16"/>
  <c r="M47" i="16"/>
  <c r="O47" i="16"/>
  <c r="Q47" i="16"/>
  <c r="V47" i="16"/>
  <c r="G62" i="16"/>
  <c r="M62" i="16" s="1"/>
  <c r="I62" i="16"/>
  <c r="K62" i="16"/>
  <c r="O62" i="16"/>
  <c r="Q62" i="16"/>
  <c r="V62" i="16"/>
  <c r="G76" i="16"/>
  <c r="M76" i="16" s="1"/>
  <c r="I76" i="16"/>
  <c r="K76" i="16"/>
  <c r="O76" i="16"/>
  <c r="Q76" i="16"/>
  <c r="V76" i="16"/>
  <c r="G82" i="16"/>
  <c r="M82" i="16" s="1"/>
  <c r="I82" i="16"/>
  <c r="K82" i="16"/>
  <c r="O82" i="16"/>
  <c r="Q82" i="16"/>
  <c r="V82" i="16"/>
  <c r="G93" i="16"/>
  <c r="I93" i="16"/>
  <c r="K93" i="16"/>
  <c r="M93" i="16"/>
  <c r="O93" i="16"/>
  <c r="Q93" i="16"/>
  <c r="V93" i="16"/>
  <c r="G102" i="16"/>
  <c r="M102" i="16" s="1"/>
  <c r="I102" i="16"/>
  <c r="K102" i="16"/>
  <c r="O102" i="16"/>
  <c r="Q102" i="16"/>
  <c r="V102" i="16"/>
  <c r="G117" i="16"/>
  <c r="M117" i="16" s="1"/>
  <c r="I117" i="16"/>
  <c r="K117" i="16"/>
  <c r="O117" i="16"/>
  <c r="Q117" i="16"/>
  <c r="V117" i="16"/>
  <c r="G125" i="16"/>
  <c r="M125" i="16" s="1"/>
  <c r="I125" i="16"/>
  <c r="K125" i="16"/>
  <c r="O125" i="16"/>
  <c r="Q125" i="16"/>
  <c r="V125" i="16"/>
  <c r="G138" i="16"/>
  <c r="I138" i="16"/>
  <c r="K138" i="16"/>
  <c r="M138" i="16"/>
  <c r="O138" i="16"/>
  <c r="Q138" i="16"/>
  <c r="V138" i="16"/>
  <c r="G141" i="16"/>
  <c r="M141" i="16" s="1"/>
  <c r="I141" i="16"/>
  <c r="K141" i="16"/>
  <c r="O141" i="16"/>
  <c r="Q141" i="16"/>
  <c r="V141" i="16"/>
  <c r="Q146" i="16"/>
  <c r="G147" i="16"/>
  <c r="M147" i="16" s="1"/>
  <c r="I147" i="16"/>
  <c r="I146" i="16" s="1"/>
  <c r="K147" i="16"/>
  <c r="K146" i="16" s="1"/>
  <c r="O147" i="16"/>
  <c r="Q147" i="16"/>
  <c r="V147" i="16"/>
  <c r="V146" i="16" s="1"/>
  <c r="G153" i="16"/>
  <c r="I153" i="16"/>
  <c r="K153" i="16"/>
  <c r="M153" i="16"/>
  <c r="O153" i="16"/>
  <c r="Q153" i="16"/>
  <c r="V153" i="16"/>
  <c r="G154" i="16"/>
  <c r="G146" i="16" s="1"/>
  <c r="I154" i="16"/>
  <c r="K154" i="16"/>
  <c r="O154" i="16"/>
  <c r="O146" i="16" s="1"/>
  <c r="Q154" i="16"/>
  <c r="V154" i="16"/>
  <c r="G160" i="16"/>
  <c r="M160" i="16" s="1"/>
  <c r="I160" i="16"/>
  <c r="K160" i="16"/>
  <c r="O160" i="16"/>
  <c r="Q160" i="16"/>
  <c r="V160" i="16"/>
  <c r="K175" i="16"/>
  <c r="G176" i="16"/>
  <c r="I176" i="16"/>
  <c r="K176" i="16"/>
  <c r="M176" i="16"/>
  <c r="O176" i="16"/>
  <c r="Q176" i="16"/>
  <c r="V176" i="16"/>
  <c r="V175" i="16" s="1"/>
  <c r="G179" i="16"/>
  <c r="G175" i="16" s="1"/>
  <c r="I179" i="16"/>
  <c r="K179" i="16"/>
  <c r="O179" i="16"/>
  <c r="O175" i="16" s="1"/>
  <c r="Q179" i="16"/>
  <c r="V179" i="16"/>
  <c r="G182" i="16"/>
  <c r="M182" i="16" s="1"/>
  <c r="I182" i="16"/>
  <c r="I175" i="16" s="1"/>
  <c r="K182" i="16"/>
  <c r="O182" i="16"/>
  <c r="Q182" i="16"/>
  <c r="Q175" i="16" s="1"/>
  <c r="V182" i="16"/>
  <c r="G184" i="16"/>
  <c r="M184" i="16" s="1"/>
  <c r="I184" i="16"/>
  <c r="K184" i="16"/>
  <c r="O184" i="16"/>
  <c r="Q184" i="16"/>
  <c r="V184" i="16"/>
  <c r="G188" i="16"/>
  <c r="G187" i="16" s="1"/>
  <c r="I188" i="16"/>
  <c r="I187" i="16" s="1"/>
  <c r="K188" i="16"/>
  <c r="O188" i="16"/>
  <c r="O187" i="16" s="1"/>
  <c r="Q188" i="16"/>
  <c r="V188" i="16"/>
  <c r="G193" i="16"/>
  <c r="M193" i="16" s="1"/>
  <c r="I193" i="16"/>
  <c r="K193" i="16"/>
  <c r="O193" i="16"/>
  <c r="Q193" i="16"/>
  <c r="Q187" i="16" s="1"/>
  <c r="V193" i="16"/>
  <c r="G200" i="16"/>
  <c r="M200" i="16" s="1"/>
  <c r="I200" i="16"/>
  <c r="K200" i="16"/>
  <c r="K187" i="16" s="1"/>
  <c r="O200" i="16"/>
  <c r="Q200" i="16"/>
  <c r="V200" i="16"/>
  <c r="V187" i="16" s="1"/>
  <c r="G204" i="16"/>
  <c r="I204" i="16"/>
  <c r="K204" i="16"/>
  <c r="M204" i="16"/>
  <c r="O204" i="16"/>
  <c r="Q204" i="16"/>
  <c r="V204" i="16"/>
  <c r="G208" i="16"/>
  <c r="M208" i="16" s="1"/>
  <c r="I208" i="16"/>
  <c r="I207" i="16" s="1"/>
  <c r="K208" i="16"/>
  <c r="O208" i="16"/>
  <c r="Q208" i="16"/>
  <c r="Q207" i="16" s="1"/>
  <c r="V208" i="16"/>
  <c r="V207" i="16" s="1"/>
  <c r="G214" i="16"/>
  <c r="M214" i="16" s="1"/>
  <c r="I214" i="16"/>
  <c r="K214" i="16"/>
  <c r="K207" i="16" s="1"/>
  <c r="O214" i="16"/>
  <c r="Q214" i="16"/>
  <c r="V214" i="16"/>
  <c r="G219" i="16"/>
  <c r="I219" i="16"/>
  <c r="K219" i="16"/>
  <c r="M219" i="16"/>
  <c r="O219" i="16"/>
  <c r="Q219" i="16"/>
  <c r="V219" i="16"/>
  <c r="G231" i="16"/>
  <c r="M231" i="16" s="1"/>
  <c r="I231" i="16"/>
  <c r="K231" i="16"/>
  <c r="O231" i="16"/>
  <c r="O207" i="16" s="1"/>
  <c r="Q231" i="16"/>
  <c r="V231" i="16"/>
  <c r="G241" i="16"/>
  <c r="M241" i="16" s="1"/>
  <c r="I241" i="16"/>
  <c r="K241" i="16"/>
  <c r="O241" i="16"/>
  <c r="Q241" i="16"/>
  <c r="V241" i="16"/>
  <c r="G251" i="16"/>
  <c r="M251" i="16" s="1"/>
  <c r="I251" i="16"/>
  <c r="K251" i="16"/>
  <c r="O251" i="16"/>
  <c r="Q251" i="16"/>
  <c r="V251" i="16"/>
  <c r="G259" i="16"/>
  <c r="I259" i="16"/>
  <c r="K259" i="16"/>
  <c r="M259" i="16"/>
  <c r="O259" i="16"/>
  <c r="Q259" i="16"/>
  <c r="V259" i="16"/>
  <c r="G263" i="16"/>
  <c r="M263" i="16" s="1"/>
  <c r="I263" i="16"/>
  <c r="K263" i="16"/>
  <c r="O263" i="16"/>
  <c r="Q263" i="16"/>
  <c r="V263" i="16"/>
  <c r="G267" i="16"/>
  <c r="M267" i="16" s="1"/>
  <c r="I267" i="16"/>
  <c r="K267" i="16"/>
  <c r="O267" i="16"/>
  <c r="Q267" i="16"/>
  <c r="V267" i="16"/>
  <c r="G271" i="16"/>
  <c r="G270" i="16" s="1"/>
  <c r="I271" i="16"/>
  <c r="K271" i="16"/>
  <c r="M271" i="16"/>
  <c r="O271" i="16"/>
  <c r="Q271" i="16"/>
  <c r="V271" i="16"/>
  <c r="G273" i="16"/>
  <c r="M273" i="16" s="1"/>
  <c r="I273" i="16"/>
  <c r="K273" i="16"/>
  <c r="O273" i="16"/>
  <c r="O270" i="16" s="1"/>
  <c r="Q273" i="16"/>
  <c r="V273" i="16"/>
  <c r="G275" i="16"/>
  <c r="M275" i="16" s="1"/>
  <c r="I275" i="16"/>
  <c r="I270" i="16" s="1"/>
  <c r="K275" i="16"/>
  <c r="O275" i="16"/>
  <c r="Q275" i="16"/>
  <c r="Q270" i="16" s="1"/>
  <c r="V275" i="16"/>
  <c r="G277" i="16"/>
  <c r="M277" i="16" s="1"/>
  <c r="I277" i="16"/>
  <c r="K277" i="16"/>
  <c r="K270" i="16" s="1"/>
  <c r="O277" i="16"/>
  <c r="Q277" i="16"/>
  <c r="V277" i="16"/>
  <c r="V270" i="16" s="1"/>
  <c r="G279" i="16"/>
  <c r="I279" i="16"/>
  <c r="K279" i="16"/>
  <c r="M279" i="16"/>
  <c r="O279" i="16"/>
  <c r="Q279" i="16"/>
  <c r="V279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24" i="16"/>
  <c r="M324" i="16" s="1"/>
  <c r="I324" i="16"/>
  <c r="K324" i="16"/>
  <c r="O324" i="16"/>
  <c r="Q324" i="16"/>
  <c r="V324" i="16"/>
  <c r="G329" i="16"/>
  <c r="I329" i="16"/>
  <c r="K329" i="16"/>
  <c r="M329" i="16"/>
  <c r="O329" i="16"/>
  <c r="Q329" i="16"/>
  <c r="V329" i="16"/>
  <c r="G347" i="16"/>
  <c r="M347" i="16" s="1"/>
  <c r="I347" i="16"/>
  <c r="K347" i="16"/>
  <c r="O347" i="16"/>
  <c r="Q347" i="16"/>
  <c r="V347" i="16"/>
  <c r="G361" i="16"/>
  <c r="M361" i="16" s="1"/>
  <c r="I361" i="16"/>
  <c r="K361" i="16"/>
  <c r="O361" i="16"/>
  <c r="Q361" i="16"/>
  <c r="V361" i="16"/>
  <c r="I372" i="16"/>
  <c r="K372" i="16"/>
  <c r="Q372" i="16"/>
  <c r="V372" i="16"/>
  <c r="G373" i="16"/>
  <c r="I373" i="16"/>
  <c r="K373" i="16"/>
  <c r="M373" i="16"/>
  <c r="O373" i="16"/>
  <c r="Q373" i="16"/>
  <c r="V373" i="16"/>
  <c r="G377" i="16"/>
  <c r="G372" i="16" s="1"/>
  <c r="I377" i="16"/>
  <c r="K377" i="16"/>
  <c r="O377" i="16"/>
  <c r="O372" i="16" s="1"/>
  <c r="Q377" i="16"/>
  <c r="V377" i="16"/>
  <c r="G379" i="16"/>
  <c r="M379" i="16" s="1"/>
  <c r="I379" i="16"/>
  <c r="K379" i="16"/>
  <c r="K378" i="16" s="1"/>
  <c r="O379" i="16"/>
  <c r="Q379" i="16"/>
  <c r="V379" i="16"/>
  <c r="V378" i="16" s="1"/>
  <c r="G383" i="16"/>
  <c r="I383" i="16"/>
  <c r="K383" i="16"/>
  <c r="M383" i="16"/>
  <c r="O383" i="16"/>
  <c r="Q383" i="16"/>
  <c r="V383" i="16"/>
  <c r="G387" i="16"/>
  <c r="G378" i="16" s="1"/>
  <c r="I387" i="16"/>
  <c r="K387" i="16"/>
  <c r="O387" i="16"/>
  <c r="O378" i="16" s="1"/>
  <c r="Q387" i="16"/>
  <c r="V387" i="16"/>
  <c r="G391" i="16"/>
  <c r="M391" i="16" s="1"/>
  <c r="I391" i="16"/>
  <c r="I378" i="16" s="1"/>
  <c r="K391" i="16"/>
  <c r="O391" i="16"/>
  <c r="Q391" i="16"/>
  <c r="Q378" i="16" s="1"/>
  <c r="V391" i="16"/>
  <c r="G395" i="16"/>
  <c r="I395" i="16"/>
  <c r="K395" i="16"/>
  <c r="O395" i="16"/>
  <c r="Q395" i="16"/>
  <c r="V395" i="16"/>
  <c r="G396" i="16"/>
  <c r="I396" i="16"/>
  <c r="K396" i="16"/>
  <c r="M396" i="16"/>
  <c r="M395" i="16" s="1"/>
  <c r="O396" i="16"/>
  <c r="Q396" i="16"/>
  <c r="V396" i="16"/>
  <c r="G399" i="16"/>
  <c r="K399" i="16"/>
  <c r="O399" i="16"/>
  <c r="V399" i="16"/>
  <c r="G400" i="16"/>
  <c r="M400" i="16" s="1"/>
  <c r="M399" i="16" s="1"/>
  <c r="I400" i="16"/>
  <c r="I399" i="16" s="1"/>
  <c r="K400" i="16"/>
  <c r="O400" i="16"/>
  <c r="Q400" i="16"/>
  <c r="Q399" i="16" s="1"/>
  <c r="V400" i="16"/>
  <c r="G401" i="16"/>
  <c r="I401" i="16"/>
  <c r="K401" i="16"/>
  <c r="O401" i="16"/>
  <c r="Q401" i="16"/>
  <c r="V401" i="16"/>
  <c r="G402" i="16"/>
  <c r="I402" i="16"/>
  <c r="K402" i="16"/>
  <c r="M402" i="16"/>
  <c r="M401" i="16" s="1"/>
  <c r="O402" i="16"/>
  <c r="Q402" i="16"/>
  <c r="V402" i="16"/>
  <c r="G403" i="16"/>
  <c r="O403" i="16"/>
  <c r="G404" i="16"/>
  <c r="M404" i="16" s="1"/>
  <c r="I404" i="16"/>
  <c r="I403" i="16" s="1"/>
  <c r="K404" i="16"/>
  <c r="O404" i="16"/>
  <c r="Q404" i="16"/>
  <c r="Q403" i="16" s="1"/>
  <c r="V404" i="16"/>
  <c r="G408" i="16"/>
  <c r="M408" i="16" s="1"/>
  <c r="I408" i="16"/>
  <c r="K408" i="16"/>
  <c r="K403" i="16" s="1"/>
  <c r="O408" i="16"/>
  <c r="Q408" i="16"/>
  <c r="V408" i="16"/>
  <c r="V403" i="16" s="1"/>
  <c r="I410" i="16"/>
  <c r="K410" i="16"/>
  <c r="Q410" i="16"/>
  <c r="V410" i="16"/>
  <c r="G411" i="16"/>
  <c r="G410" i="16" s="1"/>
  <c r="I411" i="16"/>
  <c r="K411" i="16"/>
  <c r="O411" i="16"/>
  <c r="O410" i="16" s="1"/>
  <c r="Q411" i="16"/>
  <c r="V411" i="16"/>
  <c r="G414" i="16"/>
  <c r="M414" i="16" s="1"/>
  <c r="I414" i="16"/>
  <c r="K414" i="16"/>
  <c r="K413" i="16" s="1"/>
  <c r="O414" i="16"/>
  <c r="Q414" i="16"/>
  <c r="V414" i="16"/>
  <c r="V413" i="16" s="1"/>
  <c r="G419" i="16"/>
  <c r="I419" i="16"/>
  <c r="K419" i="16"/>
  <c r="M419" i="16"/>
  <c r="O419" i="16"/>
  <c r="Q419" i="16"/>
  <c r="V419" i="16"/>
  <c r="G432" i="16"/>
  <c r="G413" i="16" s="1"/>
  <c r="I432" i="16"/>
  <c r="K432" i="16"/>
  <c r="O432" i="16"/>
  <c r="O413" i="16" s="1"/>
  <c r="Q432" i="16"/>
  <c r="V432" i="16"/>
  <c r="G439" i="16"/>
  <c r="M439" i="16" s="1"/>
  <c r="I439" i="16"/>
  <c r="I413" i="16" s="1"/>
  <c r="K439" i="16"/>
  <c r="O439" i="16"/>
  <c r="Q439" i="16"/>
  <c r="Q413" i="16" s="1"/>
  <c r="V439" i="16"/>
  <c r="G442" i="16"/>
  <c r="I442" i="16"/>
  <c r="K442" i="16"/>
  <c r="M442" i="16"/>
  <c r="O442" i="16"/>
  <c r="Q442" i="16"/>
  <c r="V442" i="16"/>
  <c r="G446" i="16"/>
  <c r="G441" i="16" s="1"/>
  <c r="I446" i="16"/>
  <c r="K446" i="16"/>
  <c r="O446" i="16"/>
  <c r="O441" i="16" s="1"/>
  <c r="Q446" i="16"/>
  <c r="V446" i="16"/>
  <c r="G450" i="16"/>
  <c r="M450" i="16" s="1"/>
  <c r="I450" i="16"/>
  <c r="I441" i="16" s="1"/>
  <c r="K450" i="16"/>
  <c r="O450" i="16"/>
  <c r="Q450" i="16"/>
  <c r="Q441" i="16" s="1"/>
  <c r="V450" i="16"/>
  <c r="G455" i="16"/>
  <c r="M455" i="16" s="1"/>
  <c r="I455" i="16"/>
  <c r="K455" i="16"/>
  <c r="K441" i="16" s="1"/>
  <c r="O455" i="16"/>
  <c r="Q455" i="16"/>
  <c r="V455" i="16"/>
  <c r="V441" i="16" s="1"/>
  <c r="G460" i="16"/>
  <c r="I460" i="16"/>
  <c r="K460" i="16"/>
  <c r="M460" i="16"/>
  <c r="O460" i="16"/>
  <c r="Q460" i="16"/>
  <c r="V460" i="16"/>
  <c r="G465" i="16"/>
  <c r="M465" i="16" s="1"/>
  <c r="I465" i="16"/>
  <c r="K465" i="16"/>
  <c r="O465" i="16"/>
  <c r="Q465" i="16"/>
  <c r="V465" i="16"/>
  <c r="G469" i="16"/>
  <c r="M469" i="16" s="1"/>
  <c r="I469" i="16"/>
  <c r="K469" i="16"/>
  <c r="O469" i="16"/>
  <c r="Q469" i="16"/>
  <c r="V469" i="16"/>
  <c r="G478" i="16"/>
  <c r="M478" i="16" s="1"/>
  <c r="I478" i="16"/>
  <c r="K478" i="16"/>
  <c r="O478" i="16"/>
  <c r="Q478" i="16"/>
  <c r="V478" i="16"/>
  <c r="G482" i="16"/>
  <c r="I482" i="16"/>
  <c r="K482" i="16"/>
  <c r="M482" i="16"/>
  <c r="O482" i="16"/>
  <c r="Q482" i="16"/>
  <c r="V482" i="16"/>
  <c r="G491" i="16"/>
  <c r="M491" i="16" s="1"/>
  <c r="I491" i="16"/>
  <c r="K491" i="16"/>
  <c r="O491" i="16"/>
  <c r="Q491" i="16"/>
  <c r="V491" i="16"/>
  <c r="G496" i="16"/>
  <c r="M496" i="16" s="1"/>
  <c r="I496" i="16"/>
  <c r="K496" i="16"/>
  <c r="O496" i="16"/>
  <c r="Q496" i="16"/>
  <c r="V496" i="16"/>
  <c r="G500" i="16"/>
  <c r="M500" i="16" s="1"/>
  <c r="I500" i="16"/>
  <c r="K500" i="16"/>
  <c r="O500" i="16"/>
  <c r="Q500" i="16"/>
  <c r="V500" i="16"/>
  <c r="G506" i="16"/>
  <c r="I506" i="16"/>
  <c r="K506" i="16"/>
  <c r="M506" i="16"/>
  <c r="O506" i="16"/>
  <c r="Q506" i="16"/>
  <c r="V506" i="16"/>
  <c r="G511" i="16"/>
  <c r="M511" i="16" s="1"/>
  <c r="I511" i="16"/>
  <c r="K511" i="16"/>
  <c r="O511" i="16"/>
  <c r="Q511" i="16"/>
  <c r="V511" i="16"/>
  <c r="G522" i="16"/>
  <c r="M522" i="16" s="1"/>
  <c r="I522" i="16"/>
  <c r="K522" i="16"/>
  <c r="O522" i="16"/>
  <c r="Q522" i="16"/>
  <c r="V522" i="16"/>
  <c r="G528" i="16"/>
  <c r="M528" i="16" s="1"/>
  <c r="I528" i="16"/>
  <c r="K528" i="16"/>
  <c r="O528" i="16"/>
  <c r="Q528" i="16"/>
  <c r="V528" i="16"/>
  <c r="G537" i="16"/>
  <c r="I537" i="16"/>
  <c r="K537" i="16"/>
  <c r="M537" i="16"/>
  <c r="O537" i="16"/>
  <c r="Q537" i="16"/>
  <c r="V537" i="16"/>
  <c r="G539" i="16"/>
  <c r="O539" i="16"/>
  <c r="G540" i="16"/>
  <c r="M540" i="16" s="1"/>
  <c r="M539" i="16" s="1"/>
  <c r="I540" i="16"/>
  <c r="I539" i="16" s="1"/>
  <c r="K540" i="16"/>
  <c r="O540" i="16"/>
  <c r="Q540" i="16"/>
  <c r="Q539" i="16" s="1"/>
  <c r="V540" i="16"/>
  <c r="G551" i="16"/>
  <c r="M551" i="16" s="1"/>
  <c r="I551" i="16"/>
  <c r="K551" i="16"/>
  <c r="K539" i="16" s="1"/>
  <c r="O551" i="16"/>
  <c r="Q551" i="16"/>
  <c r="V551" i="16"/>
  <c r="V539" i="16" s="1"/>
  <c r="G553" i="16"/>
  <c r="M553" i="16" s="1"/>
  <c r="I553" i="16"/>
  <c r="K553" i="16"/>
  <c r="O553" i="16"/>
  <c r="O552" i="16" s="1"/>
  <c r="Q553" i="16"/>
  <c r="V553" i="16"/>
  <c r="G559" i="16"/>
  <c r="M559" i="16" s="1"/>
  <c r="I559" i="16"/>
  <c r="I552" i="16" s="1"/>
  <c r="K559" i="16"/>
  <c r="O559" i="16"/>
  <c r="Q559" i="16"/>
  <c r="Q552" i="16" s="1"/>
  <c r="V559" i="16"/>
  <c r="G563" i="16"/>
  <c r="M563" i="16" s="1"/>
  <c r="I563" i="16"/>
  <c r="K563" i="16"/>
  <c r="K552" i="16" s="1"/>
  <c r="O563" i="16"/>
  <c r="Q563" i="16"/>
  <c r="V563" i="16"/>
  <c r="V552" i="16" s="1"/>
  <c r="G567" i="16"/>
  <c r="I567" i="16"/>
  <c r="K567" i="16"/>
  <c r="M567" i="16"/>
  <c r="O567" i="16"/>
  <c r="Q567" i="16"/>
  <c r="V567" i="16"/>
  <c r="G572" i="16"/>
  <c r="M572" i="16" s="1"/>
  <c r="I572" i="16"/>
  <c r="K572" i="16"/>
  <c r="O572" i="16"/>
  <c r="Q572" i="16"/>
  <c r="V572" i="16"/>
  <c r="G576" i="16"/>
  <c r="M576" i="16" s="1"/>
  <c r="I576" i="16"/>
  <c r="K576" i="16"/>
  <c r="O576" i="16"/>
  <c r="Q576" i="16"/>
  <c r="V576" i="16"/>
  <c r="G580" i="16"/>
  <c r="M580" i="16" s="1"/>
  <c r="I580" i="16"/>
  <c r="K580" i="16"/>
  <c r="O580" i="16"/>
  <c r="Q580" i="16"/>
  <c r="V580" i="16"/>
  <c r="G584" i="16"/>
  <c r="I584" i="16"/>
  <c r="K584" i="16"/>
  <c r="M584" i="16"/>
  <c r="O584" i="16"/>
  <c r="Q584" i="16"/>
  <c r="V584" i="16"/>
  <c r="G594" i="16"/>
  <c r="M594" i="16" s="1"/>
  <c r="I594" i="16"/>
  <c r="K594" i="16"/>
  <c r="O594" i="16"/>
  <c r="Q594" i="16"/>
  <c r="V594" i="16"/>
  <c r="G605" i="16"/>
  <c r="M605" i="16" s="1"/>
  <c r="I605" i="16"/>
  <c r="K605" i="16"/>
  <c r="O605" i="16"/>
  <c r="Q605" i="16"/>
  <c r="V605" i="16"/>
  <c r="G609" i="16"/>
  <c r="M609" i="16" s="1"/>
  <c r="I609" i="16"/>
  <c r="K609" i="16"/>
  <c r="O609" i="16"/>
  <c r="Q609" i="16"/>
  <c r="V609" i="16"/>
  <c r="G614" i="16"/>
  <c r="I614" i="16"/>
  <c r="K614" i="16"/>
  <c r="M614" i="16"/>
  <c r="O614" i="16"/>
  <c r="Q614" i="16"/>
  <c r="V614" i="16"/>
  <c r="G623" i="16"/>
  <c r="M623" i="16" s="1"/>
  <c r="I623" i="16"/>
  <c r="K623" i="16"/>
  <c r="O623" i="16"/>
  <c r="Q623" i="16"/>
  <c r="V623" i="16"/>
  <c r="G632" i="16"/>
  <c r="M632" i="16" s="1"/>
  <c r="I632" i="16"/>
  <c r="K632" i="16"/>
  <c r="O632" i="16"/>
  <c r="Q632" i="16"/>
  <c r="V632" i="16"/>
  <c r="G637" i="16"/>
  <c r="M637" i="16" s="1"/>
  <c r="I637" i="16"/>
  <c r="K637" i="16"/>
  <c r="O637" i="16"/>
  <c r="Q637" i="16"/>
  <c r="V637" i="16"/>
  <c r="G640" i="16"/>
  <c r="M640" i="16" s="1"/>
  <c r="I640" i="16"/>
  <c r="K640" i="16"/>
  <c r="O640" i="16"/>
  <c r="O639" i="16" s="1"/>
  <c r="Q640" i="16"/>
  <c r="V640" i="16"/>
  <c r="G645" i="16"/>
  <c r="M645" i="16" s="1"/>
  <c r="I645" i="16"/>
  <c r="I639" i="16" s="1"/>
  <c r="K645" i="16"/>
  <c r="O645" i="16"/>
  <c r="Q645" i="16"/>
  <c r="Q639" i="16" s="1"/>
  <c r="V645" i="16"/>
  <c r="G650" i="16"/>
  <c r="M650" i="16" s="1"/>
  <c r="I650" i="16"/>
  <c r="K650" i="16"/>
  <c r="K639" i="16" s="1"/>
  <c r="O650" i="16"/>
  <c r="Q650" i="16"/>
  <c r="V650" i="16"/>
  <c r="V639" i="16" s="1"/>
  <c r="G653" i="16"/>
  <c r="G652" i="16" s="1"/>
  <c r="I653" i="16"/>
  <c r="K653" i="16"/>
  <c r="O653" i="16"/>
  <c r="O652" i="16" s="1"/>
  <c r="Q653" i="16"/>
  <c r="V653" i="16"/>
  <c r="G660" i="16"/>
  <c r="M660" i="16" s="1"/>
  <c r="I660" i="16"/>
  <c r="I652" i="16" s="1"/>
  <c r="K660" i="16"/>
  <c r="O660" i="16"/>
  <c r="Q660" i="16"/>
  <c r="Q652" i="16" s="1"/>
  <c r="V660" i="16"/>
  <c r="G667" i="16"/>
  <c r="M667" i="16" s="1"/>
  <c r="I667" i="16"/>
  <c r="K667" i="16"/>
  <c r="K652" i="16" s="1"/>
  <c r="O667" i="16"/>
  <c r="Q667" i="16"/>
  <c r="V667" i="16"/>
  <c r="V652" i="16" s="1"/>
  <c r="G674" i="16"/>
  <c r="I674" i="16"/>
  <c r="K674" i="16"/>
  <c r="M674" i="16"/>
  <c r="O674" i="16"/>
  <c r="Q674" i="16"/>
  <c r="V674" i="16"/>
  <c r="G682" i="16"/>
  <c r="M682" i="16" s="1"/>
  <c r="I682" i="16"/>
  <c r="K682" i="16"/>
  <c r="O682" i="16"/>
  <c r="Q682" i="16"/>
  <c r="V682" i="16"/>
  <c r="G688" i="16"/>
  <c r="M688" i="16" s="1"/>
  <c r="I688" i="16"/>
  <c r="K688" i="16"/>
  <c r="O688" i="16"/>
  <c r="Q688" i="16"/>
  <c r="V688" i="16"/>
  <c r="G693" i="16"/>
  <c r="M693" i="16" s="1"/>
  <c r="I693" i="16"/>
  <c r="K693" i="16"/>
  <c r="O693" i="16"/>
  <c r="Q693" i="16"/>
  <c r="V693" i="16"/>
  <c r="G697" i="16"/>
  <c r="I697" i="16"/>
  <c r="K697" i="16"/>
  <c r="M697" i="16"/>
  <c r="O697" i="16"/>
  <c r="Q697" i="16"/>
  <c r="V697" i="16"/>
  <c r="G698" i="16"/>
  <c r="M698" i="16" s="1"/>
  <c r="I698" i="16"/>
  <c r="K698" i="16"/>
  <c r="O698" i="16"/>
  <c r="Q698" i="16"/>
  <c r="V698" i="16"/>
  <c r="I700" i="16"/>
  <c r="G701" i="16"/>
  <c r="M701" i="16" s="1"/>
  <c r="I701" i="16"/>
  <c r="K701" i="16"/>
  <c r="K700" i="16" s="1"/>
  <c r="O701" i="16"/>
  <c r="Q701" i="16"/>
  <c r="V701" i="16"/>
  <c r="V700" i="16" s="1"/>
  <c r="G707" i="16"/>
  <c r="I707" i="16"/>
  <c r="K707" i="16"/>
  <c r="M707" i="16"/>
  <c r="O707" i="16"/>
  <c r="Q707" i="16"/>
  <c r="V707" i="16"/>
  <c r="G713" i="16"/>
  <c r="G700" i="16" s="1"/>
  <c r="I713" i="16"/>
  <c r="K713" i="16"/>
  <c r="O713" i="16"/>
  <c r="O700" i="16" s="1"/>
  <c r="Q713" i="16"/>
  <c r="V713" i="16"/>
  <c r="G714" i="16"/>
  <c r="M714" i="16" s="1"/>
  <c r="I714" i="16"/>
  <c r="K714" i="16"/>
  <c r="O714" i="16"/>
  <c r="Q714" i="16"/>
  <c r="Q700" i="16" s="1"/>
  <c r="V714" i="16"/>
  <c r="G715" i="16"/>
  <c r="M715" i="16" s="1"/>
  <c r="I715" i="16"/>
  <c r="K715" i="16"/>
  <c r="O715" i="16"/>
  <c r="Q715" i="16"/>
  <c r="V715" i="16"/>
  <c r="G718" i="16"/>
  <c r="G717" i="16" s="1"/>
  <c r="I718" i="16"/>
  <c r="K718" i="16"/>
  <c r="O718" i="16"/>
  <c r="O717" i="16" s="1"/>
  <c r="Q718" i="16"/>
  <c r="V718" i="16"/>
  <c r="G720" i="16"/>
  <c r="M720" i="16" s="1"/>
  <c r="I720" i="16"/>
  <c r="I717" i="16" s="1"/>
  <c r="K720" i="16"/>
  <c r="O720" i="16"/>
  <c r="Q720" i="16"/>
  <c r="Q717" i="16" s="1"/>
  <c r="V720" i="16"/>
  <c r="G721" i="16"/>
  <c r="M721" i="16" s="1"/>
  <c r="I721" i="16"/>
  <c r="K721" i="16"/>
  <c r="K717" i="16" s="1"/>
  <c r="O721" i="16"/>
  <c r="Q721" i="16"/>
  <c r="V721" i="16"/>
  <c r="V717" i="16" s="1"/>
  <c r="G722" i="16"/>
  <c r="I722" i="16"/>
  <c r="K722" i="16"/>
  <c r="M722" i="16"/>
  <c r="O722" i="16"/>
  <c r="Q722" i="16"/>
  <c r="V722" i="16"/>
  <c r="G724" i="16"/>
  <c r="M724" i="16" s="1"/>
  <c r="I724" i="16"/>
  <c r="K724" i="16"/>
  <c r="O724" i="16"/>
  <c r="Q724" i="16"/>
  <c r="V724" i="16"/>
  <c r="G725" i="16"/>
  <c r="M725" i="16" s="1"/>
  <c r="I725" i="16"/>
  <c r="K725" i="16"/>
  <c r="O725" i="16"/>
  <c r="Q725" i="16"/>
  <c r="V725" i="16"/>
  <c r="G726" i="16"/>
  <c r="M726" i="16" s="1"/>
  <c r="I726" i="16"/>
  <c r="K726" i="16"/>
  <c r="O726" i="16"/>
  <c r="Q726" i="16"/>
  <c r="V726" i="16"/>
  <c r="G729" i="16"/>
  <c r="G728" i="16" s="1"/>
  <c r="I729" i="16"/>
  <c r="K729" i="16"/>
  <c r="O729" i="16"/>
  <c r="O728" i="16" s="1"/>
  <c r="Q729" i="16"/>
  <c r="V729" i="16"/>
  <c r="G731" i="16"/>
  <c r="M731" i="16" s="1"/>
  <c r="I731" i="16"/>
  <c r="I728" i="16" s="1"/>
  <c r="K731" i="16"/>
  <c r="O731" i="16"/>
  <c r="Q731" i="16"/>
  <c r="Q728" i="16" s="1"/>
  <c r="V731" i="16"/>
  <c r="G733" i="16"/>
  <c r="M733" i="16" s="1"/>
  <c r="I733" i="16"/>
  <c r="K733" i="16"/>
  <c r="K728" i="16" s="1"/>
  <c r="O733" i="16"/>
  <c r="Q733" i="16"/>
  <c r="V733" i="16"/>
  <c r="V728" i="16" s="1"/>
  <c r="G735" i="16"/>
  <c r="I735" i="16"/>
  <c r="K735" i="16"/>
  <c r="M735" i="16"/>
  <c r="O735" i="16"/>
  <c r="Q735" i="16"/>
  <c r="V735" i="16"/>
  <c r="G737" i="16"/>
  <c r="M737" i="16" s="1"/>
  <c r="I737" i="16"/>
  <c r="K737" i="16"/>
  <c r="O737" i="16"/>
  <c r="Q737" i="16"/>
  <c r="V737" i="16"/>
  <c r="G740" i="16"/>
  <c r="M740" i="16" s="1"/>
  <c r="I740" i="16"/>
  <c r="K740" i="16"/>
  <c r="O740" i="16"/>
  <c r="Q740" i="16"/>
  <c r="V740" i="16"/>
  <c r="G743" i="16"/>
  <c r="M743" i="16" s="1"/>
  <c r="I743" i="16"/>
  <c r="K743" i="16"/>
  <c r="O743" i="16"/>
  <c r="Q743" i="16"/>
  <c r="V743" i="16"/>
  <c r="G745" i="16"/>
  <c r="I745" i="16"/>
  <c r="K745" i="16"/>
  <c r="M745" i="16"/>
  <c r="O745" i="16"/>
  <c r="Q745" i="16"/>
  <c r="V745" i="16"/>
  <c r="G747" i="16"/>
  <c r="M747" i="16" s="1"/>
  <c r="I747" i="16"/>
  <c r="K747" i="16"/>
  <c r="O747" i="16"/>
  <c r="Q747" i="16"/>
  <c r="V747" i="16"/>
  <c r="G749" i="16"/>
  <c r="M749" i="16" s="1"/>
  <c r="I749" i="16"/>
  <c r="K749" i="16"/>
  <c r="O749" i="16"/>
  <c r="Q749" i="16"/>
  <c r="V749" i="16"/>
  <c r="G751" i="16"/>
  <c r="M751" i="16" s="1"/>
  <c r="I751" i="16"/>
  <c r="K751" i="16"/>
  <c r="O751" i="16"/>
  <c r="Q751" i="16"/>
  <c r="V751" i="16"/>
  <c r="G753" i="16"/>
  <c r="I753" i="16"/>
  <c r="K753" i="16"/>
  <c r="M753" i="16"/>
  <c r="O753" i="16"/>
  <c r="Q753" i="16"/>
  <c r="V753" i="16"/>
  <c r="G755" i="16"/>
  <c r="K755" i="16"/>
  <c r="O755" i="16"/>
  <c r="V755" i="16"/>
  <c r="G756" i="16"/>
  <c r="M756" i="16" s="1"/>
  <c r="M755" i="16" s="1"/>
  <c r="I756" i="16"/>
  <c r="I755" i="16" s="1"/>
  <c r="K756" i="16"/>
  <c r="O756" i="16"/>
  <c r="Q756" i="16"/>
  <c r="Q755" i="16" s="1"/>
  <c r="V756" i="16"/>
  <c r="V759" i="16"/>
  <c r="G760" i="16"/>
  <c r="I760" i="16"/>
  <c r="K760" i="16"/>
  <c r="M760" i="16"/>
  <c r="O760" i="16"/>
  <c r="Q760" i="16"/>
  <c r="V760" i="16"/>
  <c r="G762" i="16"/>
  <c r="G759" i="16" s="1"/>
  <c r="I762" i="16"/>
  <c r="K762" i="16"/>
  <c r="O762" i="16"/>
  <c r="O759" i="16" s="1"/>
  <c r="Q762" i="16"/>
  <c r="V762" i="16"/>
  <c r="G767" i="16"/>
  <c r="M767" i="16" s="1"/>
  <c r="I767" i="16"/>
  <c r="I759" i="16" s="1"/>
  <c r="K767" i="16"/>
  <c r="O767" i="16"/>
  <c r="Q767" i="16"/>
  <c r="Q759" i="16" s="1"/>
  <c r="V767" i="16"/>
  <c r="G768" i="16"/>
  <c r="M768" i="16" s="1"/>
  <c r="I768" i="16"/>
  <c r="K768" i="16"/>
  <c r="K759" i="16" s="1"/>
  <c r="O768" i="16"/>
  <c r="Q768" i="16"/>
  <c r="V768" i="16"/>
  <c r="G782" i="16"/>
  <c r="I782" i="16"/>
  <c r="K782" i="16"/>
  <c r="M782" i="16"/>
  <c r="O782" i="16"/>
  <c r="Q782" i="16"/>
  <c r="V782" i="16"/>
  <c r="G787" i="16"/>
  <c r="M787" i="16" s="1"/>
  <c r="I787" i="16"/>
  <c r="K787" i="16"/>
  <c r="O787" i="16"/>
  <c r="Q787" i="16"/>
  <c r="V787" i="16"/>
  <c r="G789" i="16"/>
  <c r="M789" i="16" s="1"/>
  <c r="I789" i="16"/>
  <c r="K789" i="16"/>
  <c r="O789" i="16"/>
  <c r="Q789" i="16"/>
  <c r="V789" i="16"/>
  <c r="G792" i="16"/>
  <c r="I792" i="16"/>
  <c r="K792" i="16"/>
  <c r="M792" i="16"/>
  <c r="O792" i="16"/>
  <c r="Q792" i="16"/>
  <c r="V792" i="16"/>
  <c r="G796" i="16"/>
  <c r="G791" i="16" s="1"/>
  <c r="I796" i="16"/>
  <c r="K796" i="16"/>
  <c r="O796" i="16"/>
  <c r="O791" i="16" s="1"/>
  <c r="Q796" i="16"/>
  <c r="V796" i="16"/>
  <c r="G798" i="16"/>
  <c r="M798" i="16" s="1"/>
  <c r="I798" i="16"/>
  <c r="I791" i="16" s="1"/>
  <c r="K798" i="16"/>
  <c r="O798" i="16"/>
  <c r="Q798" i="16"/>
  <c r="Q791" i="16" s="1"/>
  <c r="V798" i="16"/>
  <c r="G801" i="16"/>
  <c r="M801" i="16" s="1"/>
  <c r="I801" i="16"/>
  <c r="K801" i="16"/>
  <c r="K791" i="16" s="1"/>
  <c r="O801" i="16"/>
  <c r="Q801" i="16"/>
  <c r="V801" i="16"/>
  <c r="G803" i="16"/>
  <c r="I803" i="16"/>
  <c r="K803" i="16"/>
  <c r="M803" i="16"/>
  <c r="O803" i="16"/>
  <c r="Q803" i="16"/>
  <c r="V803" i="16"/>
  <c r="G805" i="16"/>
  <c r="M805" i="16" s="1"/>
  <c r="I805" i="16"/>
  <c r="K805" i="16"/>
  <c r="O805" i="16"/>
  <c r="Q805" i="16"/>
  <c r="V805" i="16"/>
  <c r="G807" i="16"/>
  <c r="M807" i="16" s="1"/>
  <c r="I807" i="16"/>
  <c r="K807" i="16"/>
  <c r="O807" i="16"/>
  <c r="Q807" i="16"/>
  <c r="V807" i="16"/>
  <c r="G814" i="16"/>
  <c r="M814" i="16" s="1"/>
  <c r="I814" i="16"/>
  <c r="K814" i="16"/>
  <c r="O814" i="16"/>
  <c r="Q814" i="16"/>
  <c r="V814" i="16"/>
  <c r="V791" i="16" s="1"/>
  <c r="G816" i="16"/>
  <c r="I816" i="16"/>
  <c r="K816" i="16"/>
  <c r="M816" i="16"/>
  <c r="O816" i="16"/>
  <c r="Q816" i="16"/>
  <c r="V816" i="16"/>
  <c r="G819" i="16"/>
  <c r="M819" i="16" s="1"/>
  <c r="I819" i="16"/>
  <c r="K819" i="16"/>
  <c r="O819" i="16"/>
  <c r="Q819" i="16"/>
  <c r="V819" i="16"/>
  <c r="G822" i="16"/>
  <c r="M822" i="16" s="1"/>
  <c r="I822" i="16"/>
  <c r="K822" i="16"/>
  <c r="O822" i="16"/>
  <c r="Q822" i="16"/>
  <c r="V822" i="16"/>
  <c r="G824" i="16"/>
  <c r="M824" i="16" s="1"/>
  <c r="I824" i="16"/>
  <c r="K824" i="16"/>
  <c r="O824" i="16"/>
  <c r="Q824" i="16"/>
  <c r="V824" i="16"/>
  <c r="K826" i="16"/>
  <c r="V826" i="16"/>
  <c r="G827" i="16"/>
  <c r="M827" i="16" s="1"/>
  <c r="I827" i="16"/>
  <c r="I826" i="16" s="1"/>
  <c r="K827" i="16"/>
  <c r="O827" i="16"/>
  <c r="O826" i="16" s="1"/>
  <c r="Q827" i="16"/>
  <c r="V827" i="16"/>
  <c r="G834" i="16"/>
  <c r="M834" i="16" s="1"/>
  <c r="I834" i="16"/>
  <c r="K834" i="16"/>
  <c r="O834" i="16"/>
  <c r="Q834" i="16"/>
  <c r="Q826" i="16" s="1"/>
  <c r="V834" i="16"/>
  <c r="G837" i="16"/>
  <c r="I837" i="16"/>
  <c r="K837" i="16"/>
  <c r="M837" i="16"/>
  <c r="O837" i="16"/>
  <c r="O836" i="16" s="1"/>
  <c r="Q837" i="16"/>
  <c r="V837" i="16"/>
  <c r="G852" i="16"/>
  <c r="G836" i="16" s="1"/>
  <c r="I852" i="16"/>
  <c r="K852" i="16"/>
  <c r="O852" i="16"/>
  <c r="Q852" i="16"/>
  <c r="V852" i="16"/>
  <c r="G870" i="16"/>
  <c r="M870" i="16" s="1"/>
  <c r="I870" i="16"/>
  <c r="I836" i="16" s="1"/>
  <c r="K870" i="16"/>
  <c r="O870" i="16"/>
  <c r="Q870" i="16"/>
  <c r="Q836" i="16" s="1"/>
  <c r="V870" i="16"/>
  <c r="G873" i="16"/>
  <c r="M873" i="16" s="1"/>
  <c r="I873" i="16"/>
  <c r="K873" i="16"/>
  <c r="K836" i="16" s="1"/>
  <c r="O873" i="16"/>
  <c r="Q873" i="16"/>
  <c r="V873" i="16"/>
  <c r="G874" i="16"/>
  <c r="I874" i="16"/>
  <c r="K874" i="16"/>
  <c r="M874" i="16"/>
  <c r="O874" i="16"/>
  <c r="Q874" i="16"/>
  <c r="V874" i="16"/>
  <c r="G875" i="16"/>
  <c r="M875" i="16" s="1"/>
  <c r="I875" i="16"/>
  <c r="K875" i="16"/>
  <c r="O875" i="16"/>
  <c r="Q875" i="16"/>
  <c r="V875" i="16"/>
  <c r="G892" i="16"/>
  <c r="M892" i="16" s="1"/>
  <c r="I892" i="16"/>
  <c r="K892" i="16"/>
  <c r="O892" i="16"/>
  <c r="Q892" i="16"/>
  <c r="V892" i="16"/>
  <c r="G905" i="16"/>
  <c r="M905" i="16" s="1"/>
  <c r="I905" i="16"/>
  <c r="K905" i="16"/>
  <c r="O905" i="16"/>
  <c r="Q905" i="16"/>
  <c r="V905" i="16"/>
  <c r="V836" i="16" s="1"/>
  <c r="G907" i="16"/>
  <c r="I907" i="16"/>
  <c r="K907" i="16"/>
  <c r="M907" i="16"/>
  <c r="O907" i="16"/>
  <c r="Q907" i="16"/>
  <c r="V907" i="16"/>
  <c r="G911" i="16"/>
  <c r="M911" i="16" s="1"/>
  <c r="I911" i="16"/>
  <c r="K911" i="16"/>
  <c r="O911" i="16"/>
  <c r="Q911" i="16"/>
  <c r="V911" i="16"/>
  <c r="G916" i="16"/>
  <c r="M916" i="16" s="1"/>
  <c r="I916" i="16"/>
  <c r="K916" i="16"/>
  <c r="O916" i="16"/>
  <c r="Q916" i="16"/>
  <c r="V916" i="16"/>
  <c r="G920" i="16"/>
  <c r="M920" i="16" s="1"/>
  <c r="I920" i="16"/>
  <c r="K920" i="16"/>
  <c r="O920" i="16"/>
  <c r="Q920" i="16"/>
  <c r="V920" i="16"/>
  <c r="G922" i="16"/>
  <c r="M922" i="16" s="1"/>
  <c r="I922" i="16"/>
  <c r="I921" i="16" s="1"/>
  <c r="K922" i="16"/>
  <c r="O922" i="16"/>
  <c r="O921" i="16" s="1"/>
  <c r="Q922" i="16"/>
  <c r="V922" i="16"/>
  <c r="G925" i="16"/>
  <c r="M925" i="16" s="1"/>
  <c r="I925" i="16"/>
  <c r="K925" i="16"/>
  <c r="O925" i="16"/>
  <c r="Q925" i="16"/>
  <c r="Q921" i="16" s="1"/>
  <c r="V925" i="16"/>
  <c r="G931" i="16"/>
  <c r="M931" i="16" s="1"/>
  <c r="I931" i="16"/>
  <c r="K931" i="16"/>
  <c r="K921" i="16" s="1"/>
  <c r="O931" i="16"/>
  <c r="Q931" i="16"/>
  <c r="V931" i="16"/>
  <c r="V921" i="16" s="1"/>
  <c r="G940" i="16"/>
  <c r="I940" i="16"/>
  <c r="K940" i="16"/>
  <c r="M940" i="16"/>
  <c r="O940" i="16"/>
  <c r="Q940" i="16"/>
  <c r="V940" i="16"/>
  <c r="G944" i="16"/>
  <c r="M944" i="16" s="1"/>
  <c r="I944" i="16"/>
  <c r="K944" i="16"/>
  <c r="O944" i="16"/>
  <c r="Q944" i="16"/>
  <c r="V944" i="16"/>
  <c r="G945" i="16"/>
  <c r="M945" i="16" s="1"/>
  <c r="I945" i="16"/>
  <c r="K945" i="16"/>
  <c r="O945" i="16"/>
  <c r="Q945" i="16"/>
  <c r="V945" i="16"/>
  <c r="G946" i="16"/>
  <c r="M946" i="16" s="1"/>
  <c r="I946" i="16"/>
  <c r="K946" i="16"/>
  <c r="O946" i="16"/>
  <c r="Q946" i="16"/>
  <c r="V946" i="16"/>
  <c r="K951" i="16"/>
  <c r="Q951" i="16"/>
  <c r="V951" i="16"/>
  <c r="G952" i="16"/>
  <c r="M952" i="16" s="1"/>
  <c r="M951" i="16" s="1"/>
  <c r="I952" i="16"/>
  <c r="I951" i="16" s="1"/>
  <c r="K952" i="16"/>
  <c r="O952" i="16"/>
  <c r="O951" i="16" s="1"/>
  <c r="Q952" i="16"/>
  <c r="V952" i="16"/>
  <c r="Q953" i="16"/>
  <c r="G954" i="16"/>
  <c r="M954" i="16" s="1"/>
  <c r="I954" i="16"/>
  <c r="K954" i="16"/>
  <c r="K953" i="16" s="1"/>
  <c r="O954" i="16"/>
  <c r="Q954" i="16"/>
  <c r="V954" i="16"/>
  <c r="V953" i="16" s="1"/>
  <c r="G955" i="16"/>
  <c r="I955" i="16"/>
  <c r="K955" i="16"/>
  <c r="M955" i="16"/>
  <c r="O955" i="16"/>
  <c r="Q955" i="16"/>
  <c r="V955" i="16"/>
  <c r="G956" i="16"/>
  <c r="G953" i="16" s="1"/>
  <c r="I956" i="16"/>
  <c r="K956" i="16"/>
  <c r="O956" i="16"/>
  <c r="O953" i="16" s="1"/>
  <c r="Q956" i="16"/>
  <c r="V956" i="16"/>
  <c r="G957" i="16"/>
  <c r="M957" i="16" s="1"/>
  <c r="I957" i="16"/>
  <c r="I953" i="16" s="1"/>
  <c r="K957" i="16"/>
  <c r="O957" i="16"/>
  <c r="Q957" i="16"/>
  <c r="V957" i="16"/>
  <c r="G959" i="16"/>
  <c r="M959" i="16" s="1"/>
  <c r="I959" i="16"/>
  <c r="K959" i="16"/>
  <c r="O959" i="16"/>
  <c r="Q959" i="16"/>
  <c r="V959" i="16"/>
  <c r="G960" i="16"/>
  <c r="I960" i="16"/>
  <c r="K960" i="16"/>
  <c r="M960" i="16"/>
  <c r="O960" i="16"/>
  <c r="Q960" i="16"/>
  <c r="V960" i="16"/>
  <c r="AE962" i="16"/>
  <c r="AF962" i="16"/>
  <c r="G284" i="15"/>
  <c r="BA241" i="15"/>
  <c r="BA26" i="15"/>
  <c r="BA19" i="15"/>
  <c r="BA14" i="15"/>
  <c r="G9" i="15"/>
  <c r="M9" i="15" s="1"/>
  <c r="I9" i="15"/>
  <c r="K9" i="15"/>
  <c r="K8" i="15" s="1"/>
  <c r="O9" i="15"/>
  <c r="O8" i="15" s="1"/>
  <c r="Q9" i="15"/>
  <c r="Q8" i="15" s="1"/>
  <c r="V9" i="15"/>
  <c r="G10" i="15"/>
  <c r="G8" i="15" s="1"/>
  <c r="I10" i="15"/>
  <c r="K10" i="15"/>
  <c r="O10" i="15"/>
  <c r="Q10" i="15"/>
  <c r="V10" i="15"/>
  <c r="G11" i="15"/>
  <c r="I11" i="15"/>
  <c r="I8" i="15" s="1"/>
  <c r="K11" i="15"/>
  <c r="M11" i="15"/>
  <c r="O11" i="15"/>
  <c r="Q11" i="15"/>
  <c r="V11" i="15"/>
  <c r="V8" i="15" s="1"/>
  <c r="G13" i="15"/>
  <c r="G12" i="15" s="1"/>
  <c r="I13" i="15"/>
  <c r="I12" i="15" s="1"/>
  <c r="K13" i="15"/>
  <c r="O13" i="15"/>
  <c r="Q13" i="15"/>
  <c r="V13" i="15"/>
  <c r="V12" i="15" s="1"/>
  <c r="G18" i="15"/>
  <c r="I18" i="15"/>
  <c r="K18" i="15"/>
  <c r="K12" i="15" s="1"/>
  <c r="M18" i="15"/>
  <c r="O18" i="15"/>
  <c r="O12" i="15" s="1"/>
  <c r="Q18" i="15"/>
  <c r="V18" i="15"/>
  <c r="G25" i="15"/>
  <c r="M25" i="15" s="1"/>
  <c r="I25" i="15"/>
  <c r="K25" i="15"/>
  <c r="O25" i="15"/>
  <c r="Q25" i="15"/>
  <c r="Q12" i="15" s="1"/>
  <c r="V25" i="15"/>
  <c r="G42" i="15"/>
  <c r="I42" i="15"/>
  <c r="K42" i="15"/>
  <c r="M42" i="15"/>
  <c r="O42" i="15"/>
  <c r="Q42" i="15"/>
  <c r="V42" i="15"/>
  <c r="G50" i="15"/>
  <c r="M50" i="15" s="1"/>
  <c r="I50" i="15"/>
  <c r="K50" i="15"/>
  <c r="O50" i="15"/>
  <c r="Q50" i="15"/>
  <c r="V50" i="15"/>
  <c r="G55" i="15"/>
  <c r="M55" i="15" s="1"/>
  <c r="I55" i="15"/>
  <c r="K55" i="15"/>
  <c r="O55" i="15"/>
  <c r="Q55" i="15"/>
  <c r="V55" i="15"/>
  <c r="G61" i="15"/>
  <c r="I61" i="15"/>
  <c r="K61" i="15"/>
  <c r="M61" i="15"/>
  <c r="O61" i="15"/>
  <c r="Q61" i="15"/>
  <c r="V61" i="15"/>
  <c r="G68" i="15"/>
  <c r="M68" i="15" s="1"/>
  <c r="I68" i="15"/>
  <c r="K68" i="15"/>
  <c r="O68" i="15"/>
  <c r="Q68" i="15"/>
  <c r="V68" i="15"/>
  <c r="G73" i="15"/>
  <c r="M73" i="15" s="1"/>
  <c r="I73" i="15"/>
  <c r="K73" i="15"/>
  <c r="O73" i="15"/>
  <c r="Q73" i="15"/>
  <c r="V73" i="15"/>
  <c r="G81" i="15"/>
  <c r="I81" i="15"/>
  <c r="K81" i="15"/>
  <c r="M81" i="15"/>
  <c r="O81" i="15"/>
  <c r="Q81" i="15"/>
  <c r="V81" i="15"/>
  <c r="G86" i="15"/>
  <c r="M86" i="15" s="1"/>
  <c r="I86" i="15"/>
  <c r="K86" i="15"/>
  <c r="O86" i="15"/>
  <c r="Q86" i="15"/>
  <c r="V86" i="15"/>
  <c r="G104" i="15"/>
  <c r="I104" i="15"/>
  <c r="K104" i="15"/>
  <c r="M104" i="15"/>
  <c r="O104" i="15"/>
  <c r="Q104" i="15"/>
  <c r="V104" i="15"/>
  <c r="G109" i="15"/>
  <c r="M109" i="15" s="1"/>
  <c r="I109" i="15"/>
  <c r="K109" i="15"/>
  <c r="O109" i="15"/>
  <c r="Q109" i="15"/>
  <c r="V109" i="15"/>
  <c r="G116" i="15"/>
  <c r="K116" i="15"/>
  <c r="M116" i="15"/>
  <c r="Q116" i="15"/>
  <c r="G117" i="15"/>
  <c r="I117" i="15"/>
  <c r="I116" i="15" s="1"/>
  <c r="K117" i="15"/>
  <c r="M117" i="15"/>
  <c r="O117" i="15"/>
  <c r="O116" i="15" s="1"/>
  <c r="Q117" i="15"/>
  <c r="V117" i="15"/>
  <c r="V116" i="15" s="1"/>
  <c r="K119" i="15"/>
  <c r="O119" i="15"/>
  <c r="Q119" i="15"/>
  <c r="G120" i="15"/>
  <c r="G119" i="15" s="1"/>
  <c r="I120" i="15"/>
  <c r="I119" i="15" s="1"/>
  <c r="K120" i="15"/>
  <c r="O120" i="15"/>
  <c r="Q120" i="15"/>
  <c r="V120" i="15"/>
  <c r="V119" i="15" s="1"/>
  <c r="I126" i="15"/>
  <c r="G127" i="15"/>
  <c r="G126" i="15" s="1"/>
  <c r="I127" i="15"/>
  <c r="K127" i="15"/>
  <c r="K126" i="15" s="1"/>
  <c r="M127" i="15"/>
  <c r="O127" i="15"/>
  <c r="Q127" i="15"/>
  <c r="Q126" i="15" s="1"/>
  <c r="V127" i="15"/>
  <c r="G128" i="15"/>
  <c r="I128" i="15"/>
  <c r="K128" i="15"/>
  <c r="M128" i="15"/>
  <c r="O128" i="15"/>
  <c r="Q128" i="15"/>
  <c r="V128" i="15"/>
  <c r="V126" i="15" s="1"/>
  <c r="G129" i="15"/>
  <c r="I129" i="15"/>
  <c r="K129" i="15"/>
  <c r="M129" i="15"/>
  <c r="O129" i="15"/>
  <c r="O126" i="15" s="1"/>
  <c r="Q129" i="15"/>
  <c r="V129" i="15"/>
  <c r="G130" i="15"/>
  <c r="M130" i="15" s="1"/>
  <c r="I130" i="15"/>
  <c r="K130" i="15"/>
  <c r="O130" i="15"/>
  <c r="Q130" i="15"/>
  <c r="V130" i="15"/>
  <c r="G131" i="15"/>
  <c r="I131" i="15"/>
  <c r="K131" i="15"/>
  <c r="M131" i="15"/>
  <c r="O131" i="15"/>
  <c r="Q131" i="15"/>
  <c r="V131" i="15"/>
  <c r="K133" i="15"/>
  <c r="O133" i="15"/>
  <c r="Q133" i="15"/>
  <c r="G134" i="15"/>
  <c r="G133" i="15" s="1"/>
  <c r="I134" i="15"/>
  <c r="I133" i="15" s="1"/>
  <c r="K134" i="15"/>
  <c r="O134" i="15"/>
  <c r="Q134" i="15"/>
  <c r="V134" i="15"/>
  <c r="V133" i="15" s="1"/>
  <c r="I135" i="15"/>
  <c r="O135" i="15"/>
  <c r="V135" i="15"/>
  <c r="G136" i="15"/>
  <c r="G135" i="15" s="1"/>
  <c r="I136" i="15"/>
  <c r="K136" i="15"/>
  <c r="K135" i="15" s="1"/>
  <c r="M136" i="15"/>
  <c r="M135" i="15" s="1"/>
  <c r="O136" i="15"/>
  <c r="Q136" i="15"/>
  <c r="Q135" i="15" s="1"/>
  <c r="V136" i="15"/>
  <c r="G137" i="15"/>
  <c r="M137" i="15"/>
  <c r="V137" i="15"/>
  <c r="G138" i="15"/>
  <c r="I138" i="15"/>
  <c r="I137" i="15" s="1"/>
  <c r="K138" i="15"/>
  <c r="K137" i="15" s="1"/>
  <c r="M138" i="15"/>
  <c r="O138" i="15"/>
  <c r="O137" i="15" s="1"/>
  <c r="Q138" i="15"/>
  <c r="Q137" i="15" s="1"/>
  <c r="V138" i="15"/>
  <c r="G143" i="15"/>
  <c r="Q143" i="15"/>
  <c r="G144" i="15"/>
  <c r="I144" i="15"/>
  <c r="I143" i="15" s="1"/>
  <c r="K144" i="15"/>
  <c r="M144" i="15"/>
  <c r="O144" i="15"/>
  <c r="O143" i="15" s="1"/>
  <c r="Q144" i="15"/>
  <c r="V144" i="15"/>
  <c r="V143" i="15" s="1"/>
  <c r="G148" i="15"/>
  <c r="M148" i="15" s="1"/>
  <c r="I148" i="15"/>
  <c r="K148" i="15"/>
  <c r="K143" i="15" s="1"/>
  <c r="O148" i="15"/>
  <c r="Q148" i="15"/>
  <c r="V148" i="15"/>
  <c r="G151" i="15"/>
  <c r="M151" i="15"/>
  <c r="G152" i="15"/>
  <c r="I152" i="15"/>
  <c r="I151" i="15" s="1"/>
  <c r="K152" i="15"/>
  <c r="K151" i="15" s="1"/>
  <c r="M152" i="15"/>
  <c r="O152" i="15"/>
  <c r="O151" i="15" s="1"/>
  <c r="Q152" i="15"/>
  <c r="V152" i="15"/>
  <c r="V151" i="15" s="1"/>
  <c r="G157" i="15"/>
  <c r="I157" i="15"/>
  <c r="K157" i="15"/>
  <c r="M157" i="15"/>
  <c r="O157" i="15"/>
  <c r="Q157" i="15"/>
  <c r="Q151" i="15" s="1"/>
  <c r="V157" i="15"/>
  <c r="V162" i="15"/>
  <c r="G163" i="15"/>
  <c r="I163" i="15"/>
  <c r="I162" i="15" s="1"/>
  <c r="K163" i="15"/>
  <c r="K162" i="15" s="1"/>
  <c r="M163" i="15"/>
  <c r="O163" i="15"/>
  <c r="O162" i="15" s="1"/>
  <c r="Q163" i="15"/>
  <c r="Q162" i="15" s="1"/>
  <c r="V163" i="15"/>
  <c r="G166" i="15"/>
  <c r="G162" i="15" s="1"/>
  <c r="I166" i="15"/>
  <c r="K166" i="15"/>
  <c r="O166" i="15"/>
  <c r="Q166" i="15"/>
  <c r="V166" i="15"/>
  <c r="V167" i="15"/>
  <c r="G168" i="15"/>
  <c r="G167" i="15" s="1"/>
  <c r="I168" i="15"/>
  <c r="K168" i="15"/>
  <c r="K167" i="15" s="1"/>
  <c r="O168" i="15"/>
  <c r="O167" i="15" s="1"/>
  <c r="Q168" i="15"/>
  <c r="Q167" i="15" s="1"/>
  <c r="V168" i="15"/>
  <c r="G171" i="15"/>
  <c r="M171" i="15" s="1"/>
  <c r="I171" i="15"/>
  <c r="K171" i="15"/>
  <c r="O171" i="15"/>
  <c r="Q171" i="15"/>
  <c r="V171" i="15"/>
  <c r="G186" i="15"/>
  <c r="I186" i="15"/>
  <c r="I167" i="15" s="1"/>
  <c r="K186" i="15"/>
  <c r="M186" i="15"/>
  <c r="O186" i="15"/>
  <c r="Q186" i="15"/>
  <c r="V186" i="15"/>
  <c r="K190" i="15"/>
  <c r="Q190" i="15"/>
  <c r="G191" i="15"/>
  <c r="G190" i="15" s="1"/>
  <c r="I191" i="15"/>
  <c r="I190" i="15" s="1"/>
  <c r="K191" i="15"/>
  <c r="M191" i="15"/>
  <c r="M190" i="15" s="1"/>
  <c r="O191" i="15"/>
  <c r="O190" i="15" s="1"/>
  <c r="Q191" i="15"/>
  <c r="V191" i="15"/>
  <c r="V190" i="15" s="1"/>
  <c r="G192" i="15"/>
  <c r="I192" i="15"/>
  <c r="K192" i="15"/>
  <c r="M192" i="15"/>
  <c r="O192" i="15"/>
  <c r="Q192" i="15"/>
  <c r="V192" i="15"/>
  <c r="G193" i="15"/>
  <c r="K193" i="15"/>
  <c r="Q193" i="15"/>
  <c r="G194" i="15"/>
  <c r="I194" i="15"/>
  <c r="I193" i="15" s="1"/>
  <c r="K194" i="15"/>
  <c r="M194" i="15"/>
  <c r="M193" i="15" s="1"/>
  <c r="O194" i="15"/>
  <c r="O193" i="15" s="1"/>
  <c r="Q194" i="15"/>
  <c r="V194" i="15"/>
  <c r="V193" i="15" s="1"/>
  <c r="G196" i="15"/>
  <c r="G195" i="15" s="1"/>
  <c r="I196" i="15"/>
  <c r="I195" i="15" s="1"/>
  <c r="K196" i="15"/>
  <c r="O196" i="15"/>
  <c r="Q196" i="15"/>
  <c r="Q195" i="15" s="1"/>
  <c r="V196" i="15"/>
  <c r="V195" i="15" s="1"/>
  <c r="G197" i="15"/>
  <c r="I197" i="15"/>
  <c r="K197" i="15"/>
  <c r="M197" i="15"/>
  <c r="O197" i="15"/>
  <c r="O195" i="15" s="1"/>
  <c r="Q197" i="15"/>
  <c r="V197" i="15"/>
  <c r="G199" i="15"/>
  <c r="I199" i="15"/>
  <c r="K199" i="15"/>
  <c r="K195" i="15" s="1"/>
  <c r="M199" i="15"/>
  <c r="O199" i="15"/>
  <c r="Q199" i="15"/>
  <c r="V199" i="15"/>
  <c r="G211" i="15"/>
  <c r="I211" i="15"/>
  <c r="K211" i="15"/>
  <c r="M211" i="15"/>
  <c r="O211" i="15"/>
  <c r="Q211" i="15"/>
  <c r="V211" i="15"/>
  <c r="G235" i="15"/>
  <c r="I235" i="15"/>
  <c r="K235" i="15"/>
  <c r="M235" i="15"/>
  <c r="O235" i="15"/>
  <c r="Q235" i="15"/>
  <c r="V235" i="15"/>
  <c r="G236" i="15"/>
  <c r="M236" i="15" s="1"/>
  <c r="I236" i="15"/>
  <c r="K236" i="15"/>
  <c r="O236" i="15"/>
  <c r="Q236" i="15"/>
  <c r="V236" i="15"/>
  <c r="G237" i="15"/>
  <c r="I237" i="15"/>
  <c r="K237" i="15"/>
  <c r="M237" i="15"/>
  <c r="O237" i="15"/>
  <c r="Q237" i="15"/>
  <c r="V237" i="15"/>
  <c r="G239" i="15"/>
  <c r="M239" i="15" s="1"/>
  <c r="I239" i="15"/>
  <c r="K239" i="15"/>
  <c r="O239" i="15"/>
  <c r="Q239" i="15"/>
  <c r="V239" i="15"/>
  <c r="G240" i="15"/>
  <c r="M240" i="15" s="1"/>
  <c r="I240" i="15"/>
  <c r="K240" i="15"/>
  <c r="O240" i="15"/>
  <c r="Q240" i="15"/>
  <c r="V240" i="15"/>
  <c r="G248" i="15"/>
  <c r="I248" i="15"/>
  <c r="K248" i="15"/>
  <c r="M248" i="15"/>
  <c r="O248" i="15"/>
  <c r="Q248" i="15"/>
  <c r="V248" i="15"/>
  <c r="G250" i="15"/>
  <c r="I250" i="15"/>
  <c r="K250" i="15"/>
  <c r="M250" i="15"/>
  <c r="O250" i="15"/>
  <c r="Q250" i="15"/>
  <c r="V250" i="15"/>
  <c r="G256" i="15"/>
  <c r="I256" i="15"/>
  <c r="K256" i="15"/>
  <c r="M256" i="15"/>
  <c r="O256" i="15"/>
  <c r="Q256" i="15"/>
  <c r="V256" i="15"/>
  <c r="G260" i="15"/>
  <c r="M260" i="15" s="1"/>
  <c r="I260" i="15"/>
  <c r="K260" i="15"/>
  <c r="O260" i="15"/>
  <c r="Q260" i="15"/>
  <c r="V260" i="15"/>
  <c r="G265" i="15"/>
  <c r="M265" i="15" s="1"/>
  <c r="I265" i="15"/>
  <c r="K265" i="15"/>
  <c r="O265" i="15"/>
  <c r="Q265" i="15"/>
  <c r="V265" i="15"/>
  <c r="G267" i="15"/>
  <c r="I267" i="15"/>
  <c r="K267" i="15"/>
  <c r="M267" i="15"/>
  <c r="O267" i="15"/>
  <c r="Q267" i="15"/>
  <c r="V267" i="15"/>
  <c r="G272" i="15"/>
  <c r="M272" i="15" s="1"/>
  <c r="I272" i="15"/>
  <c r="K272" i="15"/>
  <c r="O272" i="15"/>
  <c r="Q272" i="15"/>
  <c r="V272" i="15"/>
  <c r="G279" i="15"/>
  <c r="M279" i="15" s="1"/>
  <c r="I279" i="15"/>
  <c r="K279" i="15"/>
  <c r="O279" i="15"/>
  <c r="Q279" i="15"/>
  <c r="V279" i="15"/>
  <c r="AE284" i="15"/>
  <c r="AF284" i="15"/>
  <c r="G897" i="14"/>
  <c r="BA765" i="14"/>
  <c r="BA625" i="14"/>
  <c r="BA526" i="14"/>
  <c r="BA507" i="14"/>
  <c r="BA499" i="14"/>
  <c r="BA489" i="14"/>
  <c r="BA428" i="14"/>
  <c r="BA383" i="14"/>
  <c r="BA381" i="14"/>
  <c r="BA379" i="14"/>
  <c r="BA343" i="14"/>
  <c r="BA341" i="14"/>
  <c r="BA339" i="14"/>
  <c r="BA337" i="14"/>
  <c r="BA249" i="14"/>
  <c r="BA247" i="14"/>
  <c r="BA245" i="14"/>
  <c r="BA225" i="14"/>
  <c r="BA209" i="14"/>
  <c r="BA204" i="14"/>
  <c r="BA180" i="14"/>
  <c r="BA175" i="14"/>
  <c r="BA123" i="14"/>
  <c r="BA16" i="14"/>
  <c r="BA10" i="14"/>
  <c r="G9" i="14"/>
  <c r="M9" i="14" s="1"/>
  <c r="I9" i="14"/>
  <c r="I8" i="14" s="1"/>
  <c r="K9" i="14"/>
  <c r="K8" i="14" s="1"/>
  <c r="O9" i="14"/>
  <c r="Q9" i="14"/>
  <c r="Q8" i="14" s="1"/>
  <c r="V9" i="14"/>
  <c r="V8" i="14" s="1"/>
  <c r="G15" i="14"/>
  <c r="I15" i="14"/>
  <c r="K15" i="14"/>
  <c r="M15" i="14"/>
  <c r="O15" i="14"/>
  <c r="Q15" i="14"/>
  <c r="V15" i="14"/>
  <c r="G20" i="14"/>
  <c r="I20" i="14"/>
  <c r="K20" i="14"/>
  <c r="M20" i="14"/>
  <c r="O20" i="14"/>
  <c r="O8" i="14" s="1"/>
  <c r="Q20" i="14"/>
  <c r="V20" i="14"/>
  <c r="G35" i="14"/>
  <c r="M35" i="14" s="1"/>
  <c r="I35" i="14"/>
  <c r="K35" i="14"/>
  <c r="O35" i="14"/>
  <c r="Q35" i="14"/>
  <c r="V35" i="14"/>
  <c r="G40" i="14"/>
  <c r="M40" i="14" s="1"/>
  <c r="I40" i="14"/>
  <c r="K40" i="14"/>
  <c r="O40" i="14"/>
  <c r="Q40" i="14"/>
  <c r="V40" i="14"/>
  <c r="G48" i="14"/>
  <c r="I48" i="14"/>
  <c r="K48" i="14"/>
  <c r="M48" i="14"/>
  <c r="O48" i="14"/>
  <c r="Q48" i="14"/>
  <c r="V48" i="14"/>
  <c r="G52" i="14"/>
  <c r="M52" i="14" s="1"/>
  <c r="I52" i="14"/>
  <c r="K52" i="14"/>
  <c r="O52" i="14"/>
  <c r="Q52" i="14"/>
  <c r="V52" i="14"/>
  <c r="G57" i="14"/>
  <c r="G8" i="14" s="1"/>
  <c r="I57" i="14"/>
  <c r="K57" i="14"/>
  <c r="O57" i="14"/>
  <c r="Q57" i="14"/>
  <c r="V57" i="14"/>
  <c r="G65" i="14"/>
  <c r="M65" i="14" s="1"/>
  <c r="I65" i="14"/>
  <c r="K65" i="14"/>
  <c r="O65" i="14"/>
  <c r="Q65" i="14"/>
  <c r="V65" i="14"/>
  <c r="G69" i="14"/>
  <c r="I69" i="14"/>
  <c r="K69" i="14"/>
  <c r="M69" i="14"/>
  <c r="O69" i="14"/>
  <c r="Q69" i="14"/>
  <c r="V69" i="14"/>
  <c r="G73" i="14"/>
  <c r="M73" i="14" s="1"/>
  <c r="I73" i="14"/>
  <c r="I72" i="14" s="1"/>
  <c r="K73" i="14"/>
  <c r="O73" i="14"/>
  <c r="O72" i="14" s="1"/>
  <c r="Q73" i="14"/>
  <c r="Q72" i="14" s="1"/>
  <c r="V73" i="14"/>
  <c r="G84" i="14"/>
  <c r="M84" i="14" s="1"/>
  <c r="I84" i="14"/>
  <c r="K84" i="14"/>
  <c r="K72" i="14" s="1"/>
  <c r="O84" i="14"/>
  <c r="Q84" i="14"/>
  <c r="V84" i="14"/>
  <c r="V72" i="14" s="1"/>
  <c r="G96" i="14"/>
  <c r="I96" i="14"/>
  <c r="K96" i="14"/>
  <c r="M96" i="14"/>
  <c r="O96" i="14"/>
  <c r="Q96" i="14"/>
  <c r="V96" i="14"/>
  <c r="G103" i="14"/>
  <c r="M103" i="14" s="1"/>
  <c r="I103" i="14"/>
  <c r="K103" i="14"/>
  <c r="O103" i="14"/>
  <c r="Q103" i="14"/>
  <c r="V103" i="14"/>
  <c r="G105" i="14"/>
  <c r="M105" i="14" s="1"/>
  <c r="I105" i="14"/>
  <c r="K105" i="14"/>
  <c r="O105" i="14"/>
  <c r="Q105" i="14"/>
  <c r="V105" i="14"/>
  <c r="G107" i="14"/>
  <c r="M107" i="14" s="1"/>
  <c r="I107" i="14"/>
  <c r="K107" i="14"/>
  <c r="O107" i="14"/>
  <c r="Q107" i="14"/>
  <c r="V107" i="14"/>
  <c r="G109" i="14"/>
  <c r="I109" i="14"/>
  <c r="K109" i="14"/>
  <c r="M109" i="14"/>
  <c r="O109" i="14"/>
  <c r="Q109" i="14"/>
  <c r="V109" i="14"/>
  <c r="G116" i="14"/>
  <c r="I116" i="14"/>
  <c r="K116" i="14"/>
  <c r="M116" i="14"/>
  <c r="O116" i="14"/>
  <c r="Q116" i="14"/>
  <c r="V116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5" i="14"/>
  <c r="I125" i="14"/>
  <c r="K125" i="14"/>
  <c r="M125" i="14"/>
  <c r="O125" i="14"/>
  <c r="Q125" i="14"/>
  <c r="V125" i="14"/>
  <c r="G127" i="14"/>
  <c r="M127" i="14" s="1"/>
  <c r="I127" i="14"/>
  <c r="K127" i="14"/>
  <c r="O127" i="14"/>
  <c r="Q127" i="14"/>
  <c r="V127" i="14"/>
  <c r="G132" i="14"/>
  <c r="M132" i="14" s="1"/>
  <c r="I132" i="14"/>
  <c r="K132" i="14"/>
  <c r="O132" i="14"/>
  <c r="Q132" i="14"/>
  <c r="V132" i="14"/>
  <c r="G135" i="14"/>
  <c r="I135" i="14"/>
  <c r="K135" i="14"/>
  <c r="K134" i="14" s="1"/>
  <c r="M135" i="14"/>
  <c r="M134" i="14" s="1"/>
  <c r="O135" i="14"/>
  <c r="Q135" i="14"/>
  <c r="V135" i="14"/>
  <c r="G141" i="14"/>
  <c r="G134" i="14" s="1"/>
  <c r="I141" i="14"/>
  <c r="K141" i="14"/>
  <c r="M141" i="14"/>
  <c r="O141" i="14"/>
  <c r="O134" i="14" s="1"/>
  <c r="Q141" i="14"/>
  <c r="V141" i="14"/>
  <c r="G147" i="14"/>
  <c r="M147" i="14" s="1"/>
  <c r="I147" i="14"/>
  <c r="K147" i="14"/>
  <c r="O147" i="14"/>
  <c r="Q147" i="14"/>
  <c r="Q134" i="14" s="1"/>
  <c r="V147" i="14"/>
  <c r="G151" i="14"/>
  <c r="M151" i="14" s="1"/>
  <c r="I151" i="14"/>
  <c r="K151" i="14"/>
  <c r="O151" i="14"/>
  <c r="Q151" i="14"/>
  <c r="V151" i="14"/>
  <c r="G155" i="14"/>
  <c r="I155" i="14"/>
  <c r="K155" i="14"/>
  <c r="M155" i="14"/>
  <c r="O155" i="14"/>
  <c r="Q155" i="14"/>
  <c r="V155" i="14"/>
  <c r="V134" i="14" s="1"/>
  <c r="G159" i="14"/>
  <c r="I159" i="14"/>
  <c r="K159" i="14"/>
  <c r="M159" i="14"/>
  <c r="O159" i="14"/>
  <c r="Q159" i="14"/>
  <c r="V159" i="14"/>
  <c r="G164" i="14"/>
  <c r="M164" i="14" s="1"/>
  <c r="I164" i="14"/>
  <c r="K164" i="14"/>
  <c r="O164" i="14"/>
  <c r="Q164" i="14"/>
  <c r="V164" i="14"/>
  <c r="G172" i="14"/>
  <c r="M172" i="14" s="1"/>
  <c r="I172" i="14"/>
  <c r="I134" i="14" s="1"/>
  <c r="K172" i="14"/>
  <c r="O172" i="14"/>
  <c r="Q172" i="14"/>
  <c r="V172" i="14"/>
  <c r="G174" i="14"/>
  <c r="I174" i="14"/>
  <c r="K174" i="14"/>
  <c r="M174" i="14"/>
  <c r="O174" i="14"/>
  <c r="Q174" i="14"/>
  <c r="V174" i="14"/>
  <c r="G179" i="14"/>
  <c r="I179" i="14"/>
  <c r="K179" i="14"/>
  <c r="M179" i="14"/>
  <c r="O179" i="14"/>
  <c r="Q179" i="14"/>
  <c r="V179" i="14"/>
  <c r="G191" i="14"/>
  <c r="M191" i="14" s="1"/>
  <c r="I191" i="14"/>
  <c r="K191" i="14"/>
  <c r="O191" i="14"/>
  <c r="Q191" i="14"/>
  <c r="V191" i="14"/>
  <c r="G196" i="14"/>
  <c r="M196" i="14" s="1"/>
  <c r="I196" i="14"/>
  <c r="K196" i="14"/>
  <c r="O196" i="14"/>
  <c r="Q196" i="14"/>
  <c r="V196" i="14"/>
  <c r="G203" i="14"/>
  <c r="I203" i="14"/>
  <c r="K203" i="14"/>
  <c r="M203" i="14"/>
  <c r="O203" i="14"/>
  <c r="Q203" i="14"/>
  <c r="V203" i="14"/>
  <c r="G208" i="14"/>
  <c r="I208" i="14"/>
  <c r="K208" i="14"/>
  <c r="M208" i="14"/>
  <c r="O208" i="14"/>
  <c r="Q208" i="14"/>
  <c r="V208" i="14"/>
  <c r="G216" i="14"/>
  <c r="M216" i="14" s="1"/>
  <c r="I216" i="14"/>
  <c r="K216" i="14"/>
  <c r="O216" i="14"/>
  <c r="Q216" i="14"/>
  <c r="V216" i="14"/>
  <c r="G220" i="14"/>
  <c r="I220" i="14"/>
  <c r="O220" i="14"/>
  <c r="Q220" i="14"/>
  <c r="V220" i="14"/>
  <c r="G221" i="14"/>
  <c r="I221" i="14"/>
  <c r="K221" i="14"/>
  <c r="K220" i="14" s="1"/>
  <c r="M221" i="14"/>
  <c r="M220" i="14" s="1"/>
  <c r="O221" i="14"/>
  <c r="Q221" i="14"/>
  <c r="V221" i="14"/>
  <c r="G230" i="14"/>
  <c r="M230" i="14" s="1"/>
  <c r="I230" i="14"/>
  <c r="I229" i="14" s="1"/>
  <c r="K230" i="14"/>
  <c r="O230" i="14"/>
  <c r="O229" i="14" s="1"/>
  <c r="Q230" i="14"/>
  <c r="Q229" i="14" s="1"/>
  <c r="V230" i="14"/>
  <c r="G232" i="14"/>
  <c r="M232" i="14" s="1"/>
  <c r="I232" i="14"/>
  <c r="K232" i="14"/>
  <c r="K229" i="14" s="1"/>
  <c r="O232" i="14"/>
  <c r="Q232" i="14"/>
  <c r="V232" i="14"/>
  <c r="V229" i="14" s="1"/>
  <c r="G235" i="14"/>
  <c r="I235" i="14"/>
  <c r="K235" i="14"/>
  <c r="M235" i="14"/>
  <c r="O235" i="14"/>
  <c r="Q235" i="14"/>
  <c r="V235" i="14"/>
  <c r="G237" i="14"/>
  <c r="I237" i="14"/>
  <c r="K237" i="14"/>
  <c r="M237" i="14"/>
  <c r="O237" i="14"/>
  <c r="Q237" i="14"/>
  <c r="V237" i="14"/>
  <c r="G240" i="14"/>
  <c r="M240" i="14" s="1"/>
  <c r="I240" i="14"/>
  <c r="K240" i="14"/>
  <c r="O240" i="14"/>
  <c r="Q240" i="14"/>
  <c r="V240" i="14"/>
  <c r="G242" i="14"/>
  <c r="M242" i="14" s="1"/>
  <c r="I242" i="14"/>
  <c r="K242" i="14"/>
  <c r="O242" i="14"/>
  <c r="Q242" i="14"/>
  <c r="V242" i="14"/>
  <c r="G244" i="14"/>
  <c r="I244" i="14"/>
  <c r="K244" i="14"/>
  <c r="M244" i="14"/>
  <c r="O244" i="14"/>
  <c r="Q244" i="14"/>
  <c r="V244" i="14"/>
  <c r="G246" i="14"/>
  <c r="M246" i="14" s="1"/>
  <c r="I246" i="14"/>
  <c r="K246" i="14"/>
  <c r="O246" i="14"/>
  <c r="Q246" i="14"/>
  <c r="V246" i="14"/>
  <c r="G248" i="14"/>
  <c r="M248" i="14" s="1"/>
  <c r="I248" i="14"/>
  <c r="K248" i="14"/>
  <c r="O248" i="14"/>
  <c r="Q248" i="14"/>
  <c r="V248" i="14"/>
  <c r="G251" i="14"/>
  <c r="M251" i="14" s="1"/>
  <c r="I251" i="14"/>
  <c r="K251" i="14"/>
  <c r="O251" i="14"/>
  <c r="Q251" i="14"/>
  <c r="V251" i="14"/>
  <c r="G253" i="14"/>
  <c r="I253" i="14"/>
  <c r="K253" i="14"/>
  <c r="M253" i="14"/>
  <c r="O253" i="14"/>
  <c r="Q253" i="14"/>
  <c r="V253" i="14"/>
  <c r="G255" i="14"/>
  <c r="I255" i="14"/>
  <c r="K255" i="14"/>
  <c r="M255" i="14"/>
  <c r="O255" i="14"/>
  <c r="Q255" i="14"/>
  <c r="V255" i="14"/>
  <c r="G256" i="14"/>
  <c r="M256" i="14" s="1"/>
  <c r="I256" i="14"/>
  <c r="K256" i="14"/>
  <c r="O256" i="14"/>
  <c r="Q256" i="14"/>
  <c r="V256" i="14"/>
  <c r="G260" i="14"/>
  <c r="I260" i="14"/>
  <c r="K260" i="14"/>
  <c r="K259" i="14" s="1"/>
  <c r="M260" i="14"/>
  <c r="O260" i="14"/>
  <c r="Q260" i="14"/>
  <c r="V260" i="14"/>
  <c r="G266" i="14"/>
  <c r="G259" i="14" s="1"/>
  <c r="I266" i="14"/>
  <c r="K266" i="14"/>
  <c r="O266" i="14"/>
  <c r="O259" i="14" s="1"/>
  <c r="Q266" i="14"/>
  <c r="V266" i="14"/>
  <c r="G276" i="14"/>
  <c r="M276" i="14" s="1"/>
  <c r="I276" i="14"/>
  <c r="I259" i="14" s="1"/>
  <c r="K276" i="14"/>
  <c r="O276" i="14"/>
  <c r="Q276" i="14"/>
  <c r="Q259" i="14" s="1"/>
  <c r="V276" i="14"/>
  <c r="G283" i="14"/>
  <c r="M283" i="14" s="1"/>
  <c r="I283" i="14"/>
  <c r="K283" i="14"/>
  <c r="O283" i="14"/>
  <c r="Q283" i="14"/>
  <c r="V283" i="14"/>
  <c r="G311" i="14"/>
  <c r="I311" i="14"/>
  <c r="K311" i="14"/>
  <c r="M311" i="14"/>
  <c r="O311" i="14"/>
  <c r="Q311" i="14"/>
  <c r="V311" i="14"/>
  <c r="G318" i="14"/>
  <c r="I318" i="14"/>
  <c r="K318" i="14"/>
  <c r="M318" i="14"/>
  <c r="O318" i="14"/>
  <c r="Q318" i="14"/>
  <c r="V318" i="14"/>
  <c r="G324" i="14"/>
  <c r="M324" i="14" s="1"/>
  <c r="I324" i="14"/>
  <c r="K324" i="14"/>
  <c r="O324" i="14"/>
  <c r="Q324" i="14"/>
  <c r="V324" i="14"/>
  <c r="G328" i="14"/>
  <c r="M328" i="14" s="1"/>
  <c r="I328" i="14"/>
  <c r="K328" i="14"/>
  <c r="O328" i="14"/>
  <c r="Q328" i="14"/>
  <c r="V328" i="14"/>
  <c r="V259" i="14" s="1"/>
  <c r="G331" i="14"/>
  <c r="I331" i="14"/>
  <c r="K331" i="14"/>
  <c r="M331" i="14"/>
  <c r="O331" i="14"/>
  <c r="Q331" i="14"/>
  <c r="V331" i="14"/>
  <c r="G336" i="14"/>
  <c r="M336" i="14" s="1"/>
  <c r="I336" i="14"/>
  <c r="I335" i="14" s="1"/>
  <c r="K336" i="14"/>
  <c r="O336" i="14"/>
  <c r="O335" i="14" s="1"/>
  <c r="Q336" i="14"/>
  <c r="Q335" i="14" s="1"/>
  <c r="V336" i="14"/>
  <c r="V335" i="14" s="1"/>
  <c r="G338" i="14"/>
  <c r="M338" i="14" s="1"/>
  <c r="I338" i="14"/>
  <c r="K338" i="14"/>
  <c r="K335" i="14" s="1"/>
  <c r="O338" i="14"/>
  <c r="Q338" i="14"/>
  <c r="V338" i="14"/>
  <c r="G340" i="14"/>
  <c r="I340" i="14"/>
  <c r="K340" i="14"/>
  <c r="M340" i="14"/>
  <c r="O340" i="14"/>
  <c r="Q340" i="14"/>
  <c r="V340" i="14"/>
  <c r="G342" i="14"/>
  <c r="I342" i="14"/>
  <c r="K342" i="14"/>
  <c r="M342" i="14"/>
  <c r="O342" i="14"/>
  <c r="Q342" i="14"/>
  <c r="V342" i="14"/>
  <c r="G344" i="14"/>
  <c r="M344" i="14" s="1"/>
  <c r="I344" i="14"/>
  <c r="K344" i="14"/>
  <c r="O344" i="14"/>
  <c r="Q344" i="14"/>
  <c r="V344" i="14"/>
  <c r="G349" i="14"/>
  <c r="M349" i="14" s="1"/>
  <c r="I349" i="14"/>
  <c r="K349" i="14"/>
  <c r="O349" i="14"/>
  <c r="Q349" i="14"/>
  <c r="V349" i="14"/>
  <c r="G354" i="14"/>
  <c r="I354" i="14"/>
  <c r="K354" i="14"/>
  <c r="M354" i="14"/>
  <c r="O354" i="14"/>
  <c r="Q354" i="14"/>
  <c r="V354" i="14"/>
  <c r="G378" i="14"/>
  <c r="M378" i="14" s="1"/>
  <c r="I378" i="14"/>
  <c r="K378" i="14"/>
  <c r="O378" i="14"/>
  <c r="Q378" i="14"/>
  <c r="V378" i="14"/>
  <c r="G380" i="14"/>
  <c r="M380" i="14" s="1"/>
  <c r="I380" i="14"/>
  <c r="K380" i="14"/>
  <c r="O380" i="14"/>
  <c r="Q380" i="14"/>
  <c r="V380" i="14"/>
  <c r="G382" i="14"/>
  <c r="I382" i="14"/>
  <c r="K382" i="14"/>
  <c r="M382" i="14"/>
  <c r="O382" i="14"/>
  <c r="Q382" i="14"/>
  <c r="V382" i="14"/>
  <c r="G384" i="14"/>
  <c r="I384" i="14"/>
  <c r="K384" i="14"/>
  <c r="M384" i="14"/>
  <c r="O384" i="14"/>
  <c r="Q384" i="14"/>
  <c r="V384" i="14"/>
  <c r="G386" i="14"/>
  <c r="I386" i="14"/>
  <c r="K386" i="14"/>
  <c r="M386" i="14"/>
  <c r="O386" i="14"/>
  <c r="Q386" i="14"/>
  <c r="V386" i="14"/>
  <c r="G388" i="14"/>
  <c r="M388" i="14" s="1"/>
  <c r="I388" i="14"/>
  <c r="K388" i="14"/>
  <c r="O388" i="14"/>
  <c r="Q388" i="14"/>
  <c r="V388" i="14"/>
  <c r="G405" i="14"/>
  <c r="M405" i="14" s="1"/>
  <c r="I405" i="14"/>
  <c r="K405" i="14"/>
  <c r="O405" i="14"/>
  <c r="Q405" i="14"/>
  <c r="V405" i="14"/>
  <c r="G412" i="14"/>
  <c r="I412" i="14"/>
  <c r="K412" i="14"/>
  <c r="M412" i="14"/>
  <c r="O412" i="14"/>
  <c r="Q412" i="14"/>
  <c r="V412" i="14"/>
  <c r="G427" i="14"/>
  <c r="M427" i="14" s="1"/>
  <c r="I427" i="14"/>
  <c r="K427" i="14"/>
  <c r="O427" i="14"/>
  <c r="Q427" i="14"/>
  <c r="V427" i="14"/>
  <c r="G446" i="14"/>
  <c r="M446" i="14" s="1"/>
  <c r="I446" i="14"/>
  <c r="K446" i="14"/>
  <c r="O446" i="14"/>
  <c r="Q446" i="14"/>
  <c r="V446" i="14"/>
  <c r="G460" i="14"/>
  <c r="M460" i="14" s="1"/>
  <c r="I460" i="14"/>
  <c r="K460" i="14"/>
  <c r="O460" i="14"/>
  <c r="Q460" i="14"/>
  <c r="V460" i="14"/>
  <c r="G478" i="14"/>
  <c r="I478" i="14"/>
  <c r="K478" i="14"/>
  <c r="M478" i="14"/>
  <c r="O478" i="14"/>
  <c r="Q478" i="14"/>
  <c r="V478" i="14"/>
  <c r="O487" i="14"/>
  <c r="V487" i="14"/>
  <c r="G488" i="14"/>
  <c r="G487" i="14" s="1"/>
  <c r="I488" i="14"/>
  <c r="I487" i="14" s="1"/>
  <c r="K488" i="14"/>
  <c r="K487" i="14" s="1"/>
  <c r="O488" i="14"/>
  <c r="Q488" i="14"/>
  <c r="Q487" i="14" s="1"/>
  <c r="V488" i="14"/>
  <c r="I493" i="14"/>
  <c r="Q493" i="14"/>
  <c r="V493" i="14"/>
  <c r="G494" i="14"/>
  <c r="I494" i="14"/>
  <c r="K494" i="14"/>
  <c r="K493" i="14" s="1"/>
  <c r="M494" i="14"/>
  <c r="O494" i="14"/>
  <c r="O493" i="14" s="1"/>
  <c r="Q494" i="14"/>
  <c r="V494" i="14"/>
  <c r="G498" i="14"/>
  <c r="G493" i="14" s="1"/>
  <c r="I498" i="14"/>
  <c r="K498" i="14"/>
  <c r="O498" i="14"/>
  <c r="Q498" i="14"/>
  <c r="V498" i="14"/>
  <c r="G505" i="14"/>
  <c r="I505" i="14"/>
  <c r="O505" i="14"/>
  <c r="G506" i="14"/>
  <c r="M506" i="14" s="1"/>
  <c r="M505" i="14" s="1"/>
  <c r="I506" i="14"/>
  <c r="K506" i="14"/>
  <c r="K505" i="14" s="1"/>
  <c r="O506" i="14"/>
  <c r="Q506" i="14"/>
  <c r="Q505" i="14" s="1"/>
  <c r="V506" i="14"/>
  <c r="V505" i="14" s="1"/>
  <c r="K509" i="14"/>
  <c r="M509" i="14"/>
  <c r="Q509" i="14"/>
  <c r="V509" i="14"/>
  <c r="G510" i="14"/>
  <c r="G509" i="14" s="1"/>
  <c r="I510" i="14"/>
  <c r="I509" i="14" s="1"/>
  <c r="K510" i="14"/>
  <c r="M510" i="14"/>
  <c r="O510" i="14"/>
  <c r="O509" i="14" s="1"/>
  <c r="Q510" i="14"/>
  <c r="V510" i="14"/>
  <c r="G511" i="14"/>
  <c r="O511" i="14"/>
  <c r="Q511" i="14"/>
  <c r="G512" i="14"/>
  <c r="M512" i="14" s="1"/>
  <c r="M511" i="14" s="1"/>
  <c r="I512" i="14"/>
  <c r="I511" i="14" s="1"/>
  <c r="K512" i="14"/>
  <c r="K511" i="14" s="1"/>
  <c r="O512" i="14"/>
  <c r="Q512" i="14"/>
  <c r="V512" i="14"/>
  <c r="V511" i="14" s="1"/>
  <c r="I513" i="14"/>
  <c r="K513" i="14"/>
  <c r="V513" i="14"/>
  <c r="G514" i="14"/>
  <c r="M514" i="14" s="1"/>
  <c r="M513" i="14" s="1"/>
  <c r="I514" i="14"/>
  <c r="K514" i="14"/>
  <c r="O514" i="14"/>
  <c r="O513" i="14" s="1"/>
  <c r="Q514" i="14"/>
  <c r="Q513" i="14" s="1"/>
  <c r="V514" i="14"/>
  <c r="G515" i="14"/>
  <c r="I515" i="14"/>
  <c r="G516" i="14"/>
  <c r="I516" i="14"/>
  <c r="K516" i="14"/>
  <c r="K515" i="14" s="1"/>
  <c r="M516" i="14"/>
  <c r="O516" i="14"/>
  <c r="Q516" i="14"/>
  <c r="Q515" i="14" s="1"/>
  <c r="V516" i="14"/>
  <c r="V515" i="14" s="1"/>
  <c r="G518" i="14"/>
  <c r="I518" i="14"/>
  <c r="K518" i="14"/>
  <c r="M518" i="14"/>
  <c r="M515" i="14" s="1"/>
  <c r="O518" i="14"/>
  <c r="Q518" i="14"/>
  <c r="V518" i="14"/>
  <c r="G520" i="14"/>
  <c r="I520" i="14"/>
  <c r="K520" i="14"/>
  <c r="M520" i="14"/>
  <c r="O520" i="14"/>
  <c r="O515" i="14" s="1"/>
  <c r="Q520" i="14"/>
  <c r="V520" i="14"/>
  <c r="G524" i="14"/>
  <c r="O524" i="14"/>
  <c r="Q524" i="14"/>
  <c r="G525" i="14"/>
  <c r="M525" i="14" s="1"/>
  <c r="M524" i="14" s="1"/>
  <c r="I525" i="14"/>
  <c r="I524" i="14" s="1"/>
  <c r="K525" i="14"/>
  <c r="K524" i="14" s="1"/>
  <c r="O525" i="14"/>
  <c r="Q525" i="14"/>
  <c r="V525" i="14"/>
  <c r="V524" i="14" s="1"/>
  <c r="G528" i="14"/>
  <c r="M528" i="14" s="1"/>
  <c r="I528" i="14"/>
  <c r="K528" i="14"/>
  <c r="O528" i="14"/>
  <c r="O527" i="14" s="1"/>
  <c r="Q528" i="14"/>
  <c r="Q527" i="14" s="1"/>
  <c r="V528" i="14"/>
  <c r="G532" i="14"/>
  <c r="M532" i="14" s="1"/>
  <c r="I532" i="14"/>
  <c r="I527" i="14" s="1"/>
  <c r="K532" i="14"/>
  <c r="O532" i="14"/>
  <c r="Q532" i="14"/>
  <c r="V532" i="14"/>
  <c r="G541" i="14"/>
  <c r="I541" i="14"/>
  <c r="K541" i="14"/>
  <c r="K527" i="14" s="1"/>
  <c r="M541" i="14"/>
  <c r="O541" i="14"/>
  <c r="Q541" i="14"/>
  <c r="V541" i="14"/>
  <c r="G544" i="14"/>
  <c r="I544" i="14"/>
  <c r="K544" i="14"/>
  <c r="M544" i="14"/>
  <c r="O544" i="14"/>
  <c r="Q544" i="14"/>
  <c r="V544" i="14"/>
  <c r="V527" i="14" s="1"/>
  <c r="G547" i="14"/>
  <c r="I547" i="14"/>
  <c r="K547" i="14"/>
  <c r="M547" i="14"/>
  <c r="O547" i="14"/>
  <c r="Q547" i="14"/>
  <c r="V547" i="14"/>
  <c r="G554" i="14"/>
  <c r="M554" i="14" s="1"/>
  <c r="I554" i="14"/>
  <c r="K554" i="14"/>
  <c r="O554" i="14"/>
  <c r="Q554" i="14"/>
  <c r="V554" i="14"/>
  <c r="G561" i="14"/>
  <c r="M561" i="14" s="1"/>
  <c r="I561" i="14"/>
  <c r="K561" i="14"/>
  <c r="O561" i="14"/>
  <c r="Q561" i="14"/>
  <c r="V561" i="14"/>
  <c r="G564" i="14"/>
  <c r="I564" i="14"/>
  <c r="K564" i="14"/>
  <c r="M564" i="14"/>
  <c r="O564" i="14"/>
  <c r="Q564" i="14"/>
  <c r="V564" i="14"/>
  <c r="G567" i="14"/>
  <c r="M567" i="14" s="1"/>
  <c r="I567" i="14"/>
  <c r="K567" i="14"/>
  <c r="O567" i="14"/>
  <c r="Q567" i="14"/>
  <c r="V567" i="14"/>
  <c r="G570" i="14"/>
  <c r="M570" i="14" s="1"/>
  <c r="I570" i="14"/>
  <c r="K570" i="14"/>
  <c r="O570" i="14"/>
  <c r="Q570" i="14"/>
  <c r="V570" i="14"/>
  <c r="G573" i="14"/>
  <c r="I573" i="14"/>
  <c r="K573" i="14"/>
  <c r="M573" i="14"/>
  <c r="O573" i="14"/>
  <c r="Q573" i="14"/>
  <c r="V573" i="14"/>
  <c r="G579" i="14"/>
  <c r="I579" i="14"/>
  <c r="K579" i="14"/>
  <c r="M579" i="14"/>
  <c r="O579" i="14"/>
  <c r="Q579" i="14"/>
  <c r="V579" i="14"/>
  <c r="G583" i="14"/>
  <c r="I583" i="14"/>
  <c r="K583" i="14"/>
  <c r="M583" i="14"/>
  <c r="O583" i="14"/>
  <c r="Q583" i="14"/>
  <c r="V583" i="14"/>
  <c r="G587" i="14"/>
  <c r="M587" i="14" s="1"/>
  <c r="I587" i="14"/>
  <c r="K587" i="14"/>
  <c r="O587" i="14"/>
  <c r="Q587" i="14"/>
  <c r="V587" i="14"/>
  <c r="G592" i="14"/>
  <c r="M592" i="14" s="1"/>
  <c r="I592" i="14"/>
  <c r="K592" i="14"/>
  <c r="O592" i="14"/>
  <c r="Q592" i="14"/>
  <c r="V592" i="14"/>
  <c r="G600" i="14"/>
  <c r="I600" i="14"/>
  <c r="K600" i="14"/>
  <c r="M600" i="14"/>
  <c r="O600" i="14"/>
  <c r="Q600" i="14"/>
  <c r="V600" i="14"/>
  <c r="G602" i="14"/>
  <c r="G603" i="14"/>
  <c r="M603" i="14" s="1"/>
  <c r="I603" i="14"/>
  <c r="I602" i="14" s="1"/>
  <c r="K603" i="14"/>
  <c r="O603" i="14"/>
  <c r="O602" i="14" s="1"/>
  <c r="Q603" i="14"/>
  <c r="Q602" i="14" s="1"/>
  <c r="V603" i="14"/>
  <c r="V602" i="14" s="1"/>
  <c r="G615" i="14"/>
  <c r="I615" i="14"/>
  <c r="K615" i="14"/>
  <c r="K602" i="14" s="1"/>
  <c r="M615" i="14"/>
  <c r="O615" i="14"/>
  <c r="Q615" i="14"/>
  <c r="V615" i="14"/>
  <c r="G624" i="14"/>
  <c r="I624" i="14"/>
  <c r="K624" i="14"/>
  <c r="M624" i="14"/>
  <c r="O624" i="14"/>
  <c r="Q624" i="14"/>
  <c r="V624" i="14"/>
  <c r="G629" i="14"/>
  <c r="I629" i="14"/>
  <c r="K629" i="14"/>
  <c r="M629" i="14"/>
  <c r="O629" i="14"/>
  <c r="Q629" i="14"/>
  <c r="V629" i="14"/>
  <c r="G634" i="14"/>
  <c r="M634" i="14" s="1"/>
  <c r="I634" i="14"/>
  <c r="K634" i="14"/>
  <c r="O634" i="14"/>
  <c r="Q634" i="14"/>
  <c r="V634" i="14"/>
  <c r="G640" i="14"/>
  <c r="M640" i="14" s="1"/>
  <c r="I640" i="14"/>
  <c r="K640" i="14"/>
  <c r="O640" i="14"/>
  <c r="Q640" i="14"/>
  <c r="V640" i="14"/>
  <c r="G644" i="14"/>
  <c r="I644" i="14"/>
  <c r="K644" i="14"/>
  <c r="M644" i="14"/>
  <c r="O644" i="14"/>
  <c r="Q644" i="14"/>
  <c r="V644" i="14"/>
  <c r="G646" i="14"/>
  <c r="G647" i="14"/>
  <c r="M647" i="14" s="1"/>
  <c r="M646" i="14" s="1"/>
  <c r="I647" i="14"/>
  <c r="I646" i="14" s="1"/>
  <c r="K647" i="14"/>
  <c r="O647" i="14"/>
  <c r="O646" i="14" s="1"/>
  <c r="Q647" i="14"/>
  <c r="Q646" i="14" s="1"/>
  <c r="V647" i="14"/>
  <c r="V646" i="14" s="1"/>
  <c r="G653" i="14"/>
  <c r="I653" i="14"/>
  <c r="K653" i="14"/>
  <c r="K646" i="14" s="1"/>
  <c r="M653" i="14"/>
  <c r="O653" i="14"/>
  <c r="Q653" i="14"/>
  <c r="V653" i="14"/>
  <c r="K655" i="14"/>
  <c r="V655" i="14"/>
  <c r="G656" i="14"/>
  <c r="G655" i="14" s="1"/>
  <c r="I656" i="14"/>
  <c r="I655" i="14" s="1"/>
  <c r="K656" i="14"/>
  <c r="M656" i="14"/>
  <c r="O656" i="14"/>
  <c r="O655" i="14" s="1"/>
  <c r="Q656" i="14"/>
  <c r="V656" i="14"/>
  <c r="G669" i="14"/>
  <c r="M669" i="14" s="1"/>
  <c r="M655" i="14" s="1"/>
  <c r="I669" i="14"/>
  <c r="K669" i="14"/>
  <c r="O669" i="14"/>
  <c r="Q669" i="14"/>
  <c r="Q655" i="14" s="1"/>
  <c r="V669" i="14"/>
  <c r="G671" i="14"/>
  <c r="I671" i="14"/>
  <c r="K671" i="14"/>
  <c r="K670" i="14" s="1"/>
  <c r="M671" i="14"/>
  <c r="O671" i="14"/>
  <c r="O670" i="14" s="1"/>
  <c r="Q671" i="14"/>
  <c r="V671" i="14"/>
  <c r="G673" i="14"/>
  <c r="G670" i="14" s="1"/>
  <c r="I673" i="14"/>
  <c r="K673" i="14"/>
  <c r="O673" i="14"/>
  <c r="Q673" i="14"/>
  <c r="V673" i="14"/>
  <c r="G675" i="14"/>
  <c r="M675" i="14" s="1"/>
  <c r="I675" i="14"/>
  <c r="I670" i="14" s="1"/>
  <c r="K675" i="14"/>
  <c r="O675" i="14"/>
  <c r="Q675" i="14"/>
  <c r="V675" i="14"/>
  <c r="G677" i="14"/>
  <c r="I677" i="14"/>
  <c r="K677" i="14"/>
  <c r="M677" i="14"/>
  <c r="O677" i="14"/>
  <c r="Q677" i="14"/>
  <c r="Q670" i="14" s="1"/>
  <c r="V677" i="14"/>
  <c r="G679" i="14"/>
  <c r="I679" i="14"/>
  <c r="K679" i="14"/>
  <c r="M679" i="14"/>
  <c r="O679" i="14"/>
  <c r="Q679" i="14"/>
  <c r="V679" i="14"/>
  <c r="G681" i="14"/>
  <c r="I681" i="14"/>
  <c r="K681" i="14"/>
  <c r="M681" i="14"/>
  <c r="O681" i="14"/>
  <c r="Q681" i="14"/>
  <c r="V681" i="14"/>
  <c r="G683" i="14"/>
  <c r="M683" i="14" s="1"/>
  <c r="I683" i="14"/>
  <c r="K683" i="14"/>
  <c r="O683" i="14"/>
  <c r="Q683" i="14"/>
  <c r="V683" i="14"/>
  <c r="G686" i="14"/>
  <c r="M686" i="14" s="1"/>
  <c r="I686" i="14"/>
  <c r="K686" i="14"/>
  <c r="O686" i="14"/>
  <c r="Q686" i="14"/>
  <c r="V686" i="14"/>
  <c r="V670" i="14" s="1"/>
  <c r="G689" i="14"/>
  <c r="I689" i="14"/>
  <c r="K689" i="14"/>
  <c r="M689" i="14"/>
  <c r="O689" i="14"/>
  <c r="Q689" i="14"/>
  <c r="V689" i="14"/>
  <c r="G691" i="14"/>
  <c r="M691" i="14" s="1"/>
  <c r="I691" i="14"/>
  <c r="K691" i="14"/>
  <c r="O691" i="14"/>
  <c r="Q691" i="14"/>
  <c r="V691" i="14"/>
  <c r="G694" i="14"/>
  <c r="I694" i="14"/>
  <c r="K694" i="14"/>
  <c r="K693" i="14" s="1"/>
  <c r="M694" i="14"/>
  <c r="O694" i="14"/>
  <c r="Q694" i="14"/>
  <c r="Q693" i="14" s="1"/>
  <c r="V694" i="14"/>
  <c r="V693" i="14" s="1"/>
  <c r="G697" i="14"/>
  <c r="I697" i="14"/>
  <c r="K697" i="14"/>
  <c r="M697" i="14"/>
  <c r="O697" i="14"/>
  <c r="Q697" i="14"/>
  <c r="V697" i="14"/>
  <c r="G703" i="14"/>
  <c r="I703" i="14"/>
  <c r="K703" i="14"/>
  <c r="M703" i="14"/>
  <c r="O703" i="14"/>
  <c r="O693" i="14" s="1"/>
  <c r="Q703" i="14"/>
  <c r="V703" i="14"/>
  <c r="G708" i="14"/>
  <c r="M708" i="14" s="1"/>
  <c r="I708" i="14"/>
  <c r="K708" i="14"/>
  <c r="O708" i="14"/>
  <c r="Q708" i="14"/>
  <c r="V708" i="14"/>
  <c r="G709" i="14"/>
  <c r="M709" i="14" s="1"/>
  <c r="I709" i="14"/>
  <c r="K709" i="14"/>
  <c r="O709" i="14"/>
  <c r="Q709" i="14"/>
  <c r="V709" i="14"/>
  <c r="G713" i="14"/>
  <c r="I713" i="14"/>
  <c r="K713" i="14"/>
  <c r="M713" i="14"/>
  <c r="O713" i="14"/>
  <c r="Q713" i="14"/>
  <c r="V713" i="14"/>
  <c r="G718" i="14"/>
  <c r="M718" i="14" s="1"/>
  <c r="I718" i="14"/>
  <c r="K718" i="14"/>
  <c r="O718" i="14"/>
  <c r="Q718" i="14"/>
  <c r="V718" i="14"/>
  <c r="G720" i="14"/>
  <c r="M720" i="14" s="1"/>
  <c r="I720" i="14"/>
  <c r="I693" i="14" s="1"/>
  <c r="K720" i="14"/>
  <c r="O720" i="14"/>
  <c r="Q720" i="14"/>
  <c r="V720" i="14"/>
  <c r="G724" i="14"/>
  <c r="M724" i="14" s="1"/>
  <c r="I724" i="14"/>
  <c r="K724" i="14"/>
  <c r="O724" i="14"/>
  <c r="Q724" i="14"/>
  <c r="V724" i="14"/>
  <c r="G727" i="14"/>
  <c r="G726" i="14" s="1"/>
  <c r="I727" i="14"/>
  <c r="I726" i="14" s="1"/>
  <c r="K727" i="14"/>
  <c r="M727" i="14"/>
  <c r="O727" i="14"/>
  <c r="O726" i="14" s="1"/>
  <c r="Q727" i="14"/>
  <c r="V727" i="14"/>
  <c r="G732" i="14"/>
  <c r="M732" i="14" s="1"/>
  <c r="I732" i="14"/>
  <c r="K732" i="14"/>
  <c r="O732" i="14"/>
  <c r="Q732" i="14"/>
  <c r="Q726" i="14" s="1"/>
  <c r="V732" i="14"/>
  <c r="G735" i="14"/>
  <c r="M735" i="14" s="1"/>
  <c r="I735" i="14"/>
  <c r="K735" i="14"/>
  <c r="O735" i="14"/>
  <c r="Q735" i="14"/>
  <c r="V735" i="14"/>
  <c r="V726" i="14" s="1"/>
  <c r="G738" i="14"/>
  <c r="I738" i="14"/>
  <c r="K738" i="14"/>
  <c r="K726" i="14" s="1"/>
  <c r="M738" i="14"/>
  <c r="O738" i="14"/>
  <c r="Q738" i="14"/>
  <c r="V738" i="14"/>
  <c r="G741" i="14"/>
  <c r="M741" i="14" s="1"/>
  <c r="I741" i="14"/>
  <c r="K741" i="14"/>
  <c r="O741" i="14"/>
  <c r="Q741" i="14"/>
  <c r="V741" i="14"/>
  <c r="G743" i="14"/>
  <c r="M743" i="14" s="1"/>
  <c r="I743" i="14"/>
  <c r="K743" i="14"/>
  <c r="O743" i="14"/>
  <c r="Q743" i="14"/>
  <c r="V743" i="14"/>
  <c r="G745" i="14"/>
  <c r="I745" i="14"/>
  <c r="K745" i="14"/>
  <c r="M745" i="14"/>
  <c r="O745" i="14"/>
  <c r="Q745" i="14"/>
  <c r="V745" i="14"/>
  <c r="G749" i="14"/>
  <c r="I749" i="14"/>
  <c r="K749" i="14"/>
  <c r="M749" i="14"/>
  <c r="O749" i="14"/>
  <c r="Q749" i="14"/>
  <c r="V749" i="14"/>
  <c r="G751" i="14"/>
  <c r="I751" i="14"/>
  <c r="K751" i="14"/>
  <c r="M751" i="14"/>
  <c r="O751" i="14"/>
  <c r="Q751" i="14"/>
  <c r="V751" i="14"/>
  <c r="G754" i="14"/>
  <c r="M754" i="14" s="1"/>
  <c r="I754" i="14"/>
  <c r="K754" i="14"/>
  <c r="O754" i="14"/>
  <c r="Q754" i="14"/>
  <c r="V754" i="14"/>
  <c r="G756" i="14"/>
  <c r="M756" i="14" s="1"/>
  <c r="I756" i="14"/>
  <c r="K756" i="14"/>
  <c r="O756" i="14"/>
  <c r="Q756" i="14"/>
  <c r="V756" i="14"/>
  <c r="G758" i="14"/>
  <c r="I758" i="14"/>
  <c r="K758" i="14"/>
  <c r="M758" i="14"/>
  <c r="O758" i="14"/>
  <c r="Q758" i="14"/>
  <c r="V758" i="14"/>
  <c r="G760" i="14"/>
  <c r="G761" i="14"/>
  <c r="M761" i="14" s="1"/>
  <c r="M760" i="14" s="1"/>
  <c r="I761" i="14"/>
  <c r="I760" i="14" s="1"/>
  <c r="K761" i="14"/>
  <c r="O761" i="14"/>
  <c r="O760" i="14" s="1"/>
  <c r="Q761" i="14"/>
  <c r="Q760" i="14" s="1"/>
  <c r="V761" i="14"/>
  <c r="V760" i="14" s="1"/>
  <c r="G768" i="14"/>
  <c r="I768" i="14"/>
  <c r="K768" i="14"/>
  <c r="K760" i="14" s="1"/>
  <c r="M768" i="14"/>
  <c r="O768" i="14"/>
  <c r="Q768" i="14"/>
  <c r="V768" i="14"/>
  <c r="G771" i="14"/>
  <c r="G770" i="14" s="1"/>
  <c r="I771" i="14"/>
  <c r="I770" i="14" s="1"/>
  <c r="K771" i="14"/>
  <c r="M771" i="14"/>
  <c r="O771" i="14"/>
  <c r="O770" i="14" s="1"/>
  <c r="Q771" i="14"/>
  <c r="V771" i="14"/>
  <c r="G777" i="14"/>
  <c r="M777" i="14" s="1"/>
  <c r="I777" i="14"/>
  <c r="K777" i="14"/>
  <c r="O777" i="14"/>
  <c r="Q777" i="14"/>
  <c r="Q770" i="14" s="1"/>
  <c r="V777" i="14"/>
  <c r="G781" i="14"/>
  <c r="M781" i="14" s="1"/>
  <c r="I781" i="14"/>
  <c r="K781" i="14"/>
  <c r="O781" i="14"/>
  <c r="Q781" i="14"/>
  <c r="V781" i="14"/>
  <c r="V770" i="14" s="1"/>
  <c r="G794" i="14"/>
  <c r="I794" i="14"/>
  <c r="K794" i="14"/>
  <c r="K770" i="14" s="1"/>
  <c r="M794" i="14"/>
  <c r="O794" i="14"/>
  <c r="Q794" i="14"/>
  <c r="V794" i="14"/>
  <c r="G798" i="14"/>
  <c r="M798" i="14" s="1"/>
  <c r="I798" i="14"/>
  <c r="K798" i="14"/>
  <c r="O798" i="14"/>
  <c r="Q798" i="14"/>
  <c r="V798" i="14"/>
  <c r="G799" i="14"/>
  <c r="M799" i="14" s="1"/>
  <c r="I799" i="14"/>
  <c r="K799" i="14"/>
  <c r="O799" i="14"/>
  <c r="Q799" i="14"/>
  <c r="V799" i="14"/>
  <c r="G800" i="14"/>
  <c r="I800" i="14"/>
  <c r="K800" i="14"/>
  <c r="M800" i="14"/>
  <c r="O800" i="14"/>
  <c r="Q800" i="14"/>
  <c r="V800" i="14"/>
  <c r="G811" i="14"/>
  <c r="I811" i="14"/>
  <c r="K811" i="14"/>
  <c r="M811" i="14"/>
  <c r="O811" i="14"/>
  <c r="Q811" i="14"/>
  <c r="V811" i="14"/>
  <c r="G820" i="14"/>
  <c r="I820" i="14"/>
  <c r="K820" i="14"/>
  <c r="M820" i="14"/>
  <c r="O820" i="14"/>
  <c r="Q820" i="14"/>
  <c r="V820" i="14"/>
  <c r="G831" i="14"/>
  <c r="M831" i="14" s="1"/>
  <c r="I831" i="14"/>
  <c r="K831" i="14"/>
  <c r="O831" i="14"/>
  <c r="Q831" i="14"/>
  <c r="V831" i="14"/>
  <c r="G835" i="14"/>
  <c r="M835" i="14" s="1"/>
  <c r="I835" i="14"/>
  <c r="K835" i="14"/>
  <c r="O835" i="14"/>
  <c r="Q835" i="14"/>
  <c r="V835" i="14"/>
  <c r="G837" i="14"/>
  <c r="I837" i="14"/>
  <c r="K837" i="14"/>
  <c r="M837" i="14"/>
  <c r="O837" i="14"/>
  <c r="Q837" i="14"/>
  <c r="V837" i="14"/>
  <c r="G839" i="14"/>
  <c r="M839" i="14" s="1"/>
  <c r="I839" i="14"/>
  <c r="K839" i="14"/>
  <c r="O839" i="14"/>
  <c r="Q839" i="14"/>
  <c r="V839" i="14"/>
  <c r="G840" i="14"/>
  <c r="I840" i="14"/>
  <c r="G841" i="14"/>
  <c r="M841" i="14" s="1"/>
  <c r="I841" i="14"/>
  <c r="K841" i="14"/>
  <c r="K840" i="14" s="1"/>
  <c r="O841" i="14"/>
  <c r="Q841" i="14"/>
  <c r="Q840" i="14" s="1"/>
  <c r="V841" i="14"/>
  <c r="V840" i="14" s="1"/>
  <c r="G844" i="14"/>
  <c r="I844" i="14"/>
  <c r="K844" i="14"/>
  <c r="M844" i="14"/>
  <c r="O844" i="14"/>
  <c r="Q844" i="14"/>
  <c r="V844" i="14"/>
  <c r="G877" i="14"/>
  <c r="I877" i="14"/>
  <c r="K877" i="14"/>
  <c r="M877" i="14"/>
  <c r="O877" i="14"/>
  <c r="O840" i="14" s="1"/>
  <c r="Q877" i="14"/>
  <c r="V877" i="14"/>
  <c r="G880" i="14"/>
  <c r="M880" i="14" s="1"/>
  <c r="I880" i="14"/>
  <c r="K880" i="14"/>
  <c r="O880" i="14"/>
  <c r="Q880" i="14"/>
  <c r="V880" i="14"/>
  <c r="G881" i="14"/>
  <c r="M881" i="14" s="1"/>
  <c r="I881" i="14"/>
  <c r="K881" i="14"/>
  <c r="O881" i="14"/>
  <c r="Q881" i="14"/>
  <c r="V881" i="14"/>
  <c r="G882" i="14"/>
  <c r="I882" i="14"/>
  <c r="K882" i="14"/>
  <c r="M882" i="14"/>
  <c r="O882" i="14"/>
  <c r="Q882" i="14"/>
  <c r="V882" i="14"/>
  <c r="G887" i="14"/>
  <c r="K887" i="14"/>
  <c r="G888" i="14"/>
  <c r="M888" i="14" s="1"/>
  <c r="M887" i="14" s="1"/>
  <c r="I888" i="14"/>
  <c r="I887" i="14" s="1"/>
  <c r="K888" i="14"/>
  <c r="O888" i="14"/>
  <c r="O887" i="14" s="1"/>
  <c r="Q888" i="14"/>
  <c r="Q887" i="14" s="1"/>
  <c r="V888" i="14"/>
  <c r="V887" i="14" s="1"/>
  <c r="G889" i="14"/>
  <c r="I889" i="14"/>
  <c r="K889" i="14"/>
  <c r="O889" i="14"/>
  <c r="Q889" i="14"/>
  <c r="G890" i="14"/>
  <c r="I890" i="14"/>
  <c r="K890" i="14"/>
  <c r="M890" i="14"/>
  <c r="M889" i="14" s="1"/>
  <c r="O890" i="14"/>
  <c r="Q890" i="14"/>
  <c r="V890" i="14"/>
  <c r="V889" i="14" s="1"/>
  <c r="AE897" i="14"/>
  <c r="G515" i="13"/>
  <c r="BA424" i="13"/>
  <c r="BA348" i="13"/>
  <c r="BA347" i="13"/>
  <c r="BA97" i="13"/>
  <c r="BA93" i="13"/>
  <c r="BA81" i="13"/>
  <c r="BA72" i="13"/>
  <c r="BA67" i="13"/>
  <c r="BA61" i="13"/>
  <c r="BA52" i="13"/>
  <c r="BA29" i="13"/>
  <c r="BA28" i="13"/>
  <c r="BA22" i="13"/>
  <c r="BA21" i="13"/>
  <c r="G8" i="13"/>
  <c r="V8" i="13"/>
  <c r="G9" i="13"/>
  <c r="I9" i="13"/>
  <c r="I8" i="13" s="1"/>
  <c r="K9" i="13"/>
  <c r="M9" i="13"/>
  <c r="O9" i="13"/>
  <c r="O8" i="13" s="1"/>
  <c r="Q9" i="13"/>
  <c r="Q8" i="13" s="1"/>
  <c r="V9" i="13"/>
  <c r="G13" i="13"/>
  <c r="M13" i="13" s="1"/>
  <c r="I13" i="13"/>
  <c r="K13" i="13"/>
  <c r="K8" i="13" s="1"/>
  <c r="O13" i="13"/>
  <c r="Q13" i="13"/>
  <c r="V13" i="13"/>
  <c r="I17" i="13"/>
  <c r="M17" i="13"/>
  <c r="Q17" i="13"/>
  <c r="G18" i="13"/>
  <c r="G17" i="13" s="1"/>
  <c r="I18" i="13"/>
  <c r="K18" i="13"/>
  <c r="K17" i="13" s="1"/>
  <c r="M18" i="13"/>
  <c r="O18" i="13"/>
  <c r="O17" i="13" s="1"/>
  <c r="Q18" i="13"/>
  <c r="V18" i="13"/>
  <c r="V17" i="13" s="1"/>
  <c r="G20" i="13"/>
  <c r="M20" i="13" s="1"/>
  <c r="I20" i="13"/>
  <c r="I19" i="13" s="1"/>
  <c r="K20" i="13"/>
  <c r="K19" i="13" s="1"/>
  <c r="O20" i="13"/>
  <c r="O19" i="13" s="1"/>
  <c r="Q20" i="13"/>
  <c r="V20" i="13"/>
  <c r="V19" i="13" s="1"/>
  <c r="G27" i="13"/>
  <c r="I27" i="13"/>
  <c r="K27" i="13"/>
  <c r="M27" i="13"/>
  <c r="O27" i="13"/>
  <c r="Q27" i="13"/>
  <c r="V27" i="13"/>
  <c r="G34" i="13"/>
  <c r="G19" i="13" s="1"/>
  <c r="I34" i="13"/>
  <c r="K34" i="13"/>
  <c r="O34" i="13"/>
  <c r="Q34" i="13"/>
  <c r="V34" i="13"/>
  <c r="G39" i="13"/>
  <c r="I39" i="13"/>
  <c r="K39" i="13"/>
  <c r="M39" i="13"/>
  <c r="O39" i="13"/>
  <c r="Q39" i="13"/>
  <c r="V39" i="13"/>
  <c r="G49" i="13"/>
  <c r="M49" i="13" s="1"/>
  <c r="I49" i="13"/>
  <c r="K49" i="13"/>
  <c r="O49" i="13"/>
  <c r="Q49" i="13"/>
  <c r="V49" i="13"/>
  <c r="G51" i="13"/>
  <c r="I51" i="13"/>
  <c r="K51" i="13"/>
  <c r="M51" i="13"/>
  <c r="O51" i="13"/>
  <c r="Q51" i="13"/>
  <c r="V51" i="13"/>
  <c r="G60" i="13"/>
  <c r="I60" i="13"/>
  <c r="K60" i="13"/>
  <c r="M60" i="13"/>
  <c r="O60" i="13"/>
  <c r="Q60" i="13"/>
  <c r="V60" i="13"/>
  <c r="G66" i="13"/>
  <c r="M66" i="13" s="1"/>
  <c r="I66" i="13"/>
  <c r="K66" i="13"/>
  <c r="O66" i="13"/>
  <c r="Q66" i="13"/>
  <c r="Q19" i="13" s="1"/>
  <c r="V66" i="13"/>
  <c r="G71" i="13"/>
  <c r="M71" i="13" s="1"/>
  <c r="I71" i="13"/>
  <c r="K71" i="13"/>
  <c r="O71" i="13"/>
  <c r="Q71" i="13"/>
  <c r="V71" i="13"/>
  <c r="G80" i="13"/>
  <c r="I80" i="13"/>
  <c r="K80" i="13"/>
  <c r="M80" i="13"/>
  <c r="O80" i="13"/>
  <c r="Q80" i="13"/>
  <c r="V80" i="13"/>
  <c r="G92" i="13"/>
  <c r="M92" i="13" s="1"/>
  <c r="I92" i="13"/>
  <c r="K92" i="13"/>
  <c r="O92" i="13"/>
  <c r="Q92" i="13"/>
  <c r="V92" i="13"/>
  <c r="G96" i="13"/>
  <c r="I96" i="13"/>
  <c r="K96" i="13"/>
  <c r="M96" i="13"/>
  <c r="O96" i="13"/>
  <c r="Q96" i="13"/>
  <c r="V96" i="13"/>
  <c r="G101" i="13"/>
  <c r="M101" i="13" s="1"/>
  <c r="I101" i="13"/>
  <c r="K101" i="13"/>
  <c r="O101" i="13"/>
  <c r="Q101" i="13"/>
  <c r="V101" i="13"/>
  <c r="G107" i="13"/>
  <c r="I107" i="13"/>
  <c r="K107" i="13"/>
  <c r="M107" i="13"/>
  <c r="O107" i="13"/>
  <c r="Q107" i="13"/>
  <c r="V107" i="13"/>
  <c r="G112" i="13"/>
  <c r="I112" i="13"/>
  <c r="K112" i="13"/>
  <c r="M112" i="13"/>
  <c r="O112" i="13"/>
  <c r="Q112" i="13"/>
  <c r="V112" i="13"/>
  <c r="G117" i="13"/>
  <c r="M117" i="13" s="1"/>
  <c r="I117" i="13"/>
  <c r="K117" i="13"/>
  <c r="O117" i="13"/>
  <c r="Q117" i="13"/>
  <c r="V117" i="13"/>
  <c r="G126" i="13"/>
  <c r="M126" i="13" s="1"/>
  <c r="I126" i="13"/>
  <c r="K126" i="13"/>
  <c r="O126" i="13"/>
  <c r="Q126" i="13"/>
  <c r="V126" i="13"/>
  <c r="G131" i="13"/>
  <c r="I131" i="13"/>
  <c r="K131" i="13"/>
  <c r="M131" i="13"/>
  <c r="O131" i="13"/>
  <c r="Q131" i="13"/>
  <c r="V131" i="13"/>
  <c r="G142" i="13"/>
  <c r="M142" i="13" s="1"/>
  <c r="I142" i="13"/>
  <c r="K142" i="13"/>
  <c r="O142" i="13"/>
  <c r="Q142" i="13"/>
  <c r="V142" i="13"/>
  <c r="G155" i="13"/>
  <c r="I155" i="13"/>
  <c r="K155" i="13"/>
  <c r="M155" i="13"/>
  <c r="O155" i="13"/>
  <c r="Q155" i="13"/>
  <c r="V155" i="13"/>
  <c r="G160" i="13"/>
  <c r="M160" i="13" s="1"/>
  <c r="I160" i="13"/>
  <c r="K160" i="13"/>
  <c r="O160" i="13"/>
  <c r="Q160" i="13"/>
  <c r="V160" i="13"/>
  <c r="G168" i="13"/>
  <c r="I168" i="13"/>
  <c r="K168" i="13"/>
  <c r="M168" i="13"/>
  <c r="O168" i="13"/>
  <c r="Q168" i="13"/>
  <c r="V168" i="13"/>
  <c r="G180" i="13"/>
  <c r="I180" i="13"/>
  <c r="K180" i="13"/>
  <c r="M180" i="13"/>
  <c r="O180" i="13"/>
  <c r="Q180" i="13"/>
  <c r="V180" i="13"/>
  <c r="G185" i="13"/>
  <c r="M185" i="13" s="1"/>
  <c r="I185" i="13"/>
  <c r="K185" i="13"/>
  <c r="O185" i="13"/>
  <c r="Q185" i="13"/>
  <c r="V185" i="13"/>
  <c r="G192" i="13"/>
  <c r="M192" i="13" s="1"/>
  <c r="I192" i="13"/>
  <c r="K192" i="13"/>
  <c r="O192" i="13"/>
  <c r="Q192" i="13"/>
  <c r="V192" i="13"/>
  <c r="G196" i="13"/>
  <c r="I196" i="13"/>
  <c r="K196" i="13"/>
  <c r="M196" i="13"/>
  <c r="O196" i="13"/>
  <c r="Q196" i="13"/>
  <c r="V196" i="13"/>
  <c r="G200" i="13"/>
  <c r="M200" i="13" s="1"/>
  <c r="I200" i="13"/>
  <c r="K200" i="13"/>
  <c r="O200" i="13"/>
  <c r="Q200" i="13"/>
  <c r="V200" i="13"/>
  <c r="G212" i="13"/>
  <c r="I212" i="13"/>
  <c r="K212" i="13"/>
  <c r="M212" i="13"/>
  <c r="O212" i="13"/>
  <c r="Q212" i="13"/>
  <c r="V212" i="13"/>
  <c r="G220" i="13"/>
  <c r="M220" i="13" s="1"/>
  <c r="I220" i="13"/>
  <c r="K220" i="13"/>
  <c r="O220" i="13"/>
  <c r="Q220" i="13"/>
  <c r="V220" i="13"/>
  <c r="G226" i="13"/>
  <c r="I226" i="13"/>
  <c r="K226" i="13"/>
  <c r="M226" i="13"/>
  <c r="O226" i="13"/>
  <c r="Q226" i="13"/>
  <c r="V226" i="13"/>
  <c r="G231" i="13"/>
  <c r="I231" i="13"/>
  <c r="K231" i="13"/>
  <c r="M231" i="13"/>
  <c r="O231" i="13"/>
  <c r="Q231" i="13"/>
  <c r="V231" i="13"/>
  <c r="G237" i="13"/>
  <c r="M237" i="13" s="1"/>
  <c r="I237" i="13"/>
  <c r="K237" i="13"/>
  <c r="O237" i="13"/>
  <c r="Q237" i="13"/>
  <c r="V237" i="13"/>
  <c r="G242" i="13"/>
  <c r="M242" i="13" s="1"/>
  <c r="I242" i="13"/>
  <c r="K242" i="13"/>
  <c r="O242" i="13"/>
  <c r="Q242" i="13"/>
  <c r="V242" i="13"/>
  <c r="G246" i="13"/>
  <c r="I246" i="13"/>
  <c r="K246" i="13"/>
  <c r="M246" i="13"/>
  <c r="O246" i="13"/>
  <c r="Q246" i="13"/>
  <c r="V246" i="13"/>
  <c r="G251" i="13"/>
  <c r="M251" i="13" s="1"/>
  <c r="I251" i="13"/>
  <c r="K251" i="13"/>
  <c r="O251" i="13"/>
  <c r="Q251" i="13"/>
  <c r="V251" i="13"/>
  <c r="G254" i="13"/>
  <c r="I254" i="13"/>
  <c r="K254" i="13"/>
  <c r="M254" i="13"/>
  <c r="O254" i="13"/>
  <c r="Q254" i="13"/>
  <c r="V254" i="13"/>
  <c r="G260" i="13"/>
  <c r="M260" i="13" s="1"/>
  <c r="I260" i="13"/>
  <c r="K260" i="13"/>
  <c r="O260" i="13"/>
  <c r="Q260" i="13"/>
  <c r="V260" i="13"/>
  <c r="G267" i="13"/>
  <c r="I267" i="13"/>
  <c r="K267" i="13"/>
  <c r="M267" i="13"/>
  <c r="O267" i="13"/>
  <c r="Q267" i="13"/>
  <c r="V267" i="13"/>
  <c r="G274" i="13"/>
  <c r="I274" i="13"/>
  <c r="K274" i="13"/>
  <c r="M274" i="13"/>
  <c r="O274" i="13"/>
  <c r="Q274" i="13"/>
  <c r="V274" i="13"/>
  <c r="G279" i="13"/>
  <c r="M279" i="13" s="1"/>
  <c r="I279" i="13"/>
  <c r="K279" i="13"/>
  <c r="O279" i="13"/>
  <c r="Q279" i="13"/>
  <c r="V279" i="13"/>
  <c r="G288" i="13"/>
  <c r="M288" i="13" s="1"/>
  <c r="I288" i="13"/>
  <c r="K288" i="13"/>
  <c r="O288" i="13"/>
  <c r="Q288" i="13"/>
  <c r="V288" i="13"/>
  <c r="G298" i="13"/>
  <c r="I298" i="13"/>
  <c r="K298" i="13"/>
  <c r="M298" i="13"/>
  <c r="O298" i="13"/>
  <c r="Q298" i="13"/>
  <c r="V298" i="13"/>
  <c r="G308" i="13"/>
  <c r="M308" i="13" s="1"/>
  <c r="I308" i="13"/>
  <c r="K308" i="13"/>
  <c r="O308" i="13"/>
  <c r="Q308" i="13"/>
  <c r="V308" i="13"/>
  <c r="G313" i="13"/>
  <c r="I313" i="13"/>
  <c r="K313" i="13"/>
  <c r="M313" i="13"/>
  <c r="O313" i="13"/>
  <c r="Q313" i="13"/>
  <c r="V313" i="13"/>
  <c r="G318" i="13"/>
  <c r="M318" i="13" s="1"/>
  <c r="I318" i="13"/>
  <c r="K318" i="13"/>
  <c r="O318" i="13"/>
  <c r="Q318" i="13"/>
  <c r="V318" i="13"/>
  <c r="I323" i="13"/>
  <c r="M323" i="13"/>
  <c r="Q323" i="13"/>
  <c r="V323" i="13"/>
  <c r="G324" i="13"/>
  <c r="G323" i="13" s="1"/>
  <c r="I324" i="13"/>
  <c r="K324" i="13"/>
  <c r="K323" i="13" s="1"/>
  <c r="M324" i="13"/>
  <c r="O324" i="13"/>
  <c r="O323" i="13" s="1"/>
  <c r="Q324" i="13"/>
  <c r="V324" i="13"/>
  <c r="Q326" i="13"/>
  <c r="G327" i="13"/>
  <c r="M327" i="13" s="1"/>
  <c r="I327" i="13"/>
  <c r="I326" i="13" s="1"/>
  <c r="K327" i="13"/>
  <c r="K326" i="13" s="1"/>
  <c r="O327" i="13"/>
  <c r="O326" i="13" s="1"/>
  <c r="Q327" i="13"/>
  <c r="V327" i="13"/>
  <c r="V326" i="13" s="1"/>
  <c r="G328" i="13"/>
  <c r="I328" i="13"/>
  <c r="K328" i="13"/>
  <c r="M328" i="13"/>
  <c r="O328" i="13"/>
  <c r="Q328" i="13"/>
  <c r="V328" i="13"/>
  <c r="G329" i="13"/>
  <c r="G326" i="13" s="1"/>
  <c r="I329" i="13"/>
  <c r="K329" i="13"/>
  <c r="O329" i="13"/>
  <c r="Q329" i="13"/>
  <c r="V329" i="13"/>
  <c r="G330" i="13"/>
  <c r="I330" i="13"/>
  <c r="K330" i="13"/>
  <c r="M330" i="13"/>
  <c r="O330" i="13"/>
  <c r="Q330" i="13"/>
  <c r="V330" i="13"/>
  <c r="G331" i="13"/>
  <c r="M331" i="13" s="1"/>
  <c r="I331" i="13"/>
  <c r="K331" i="13"/>
  <c r="O331" i="13"/>
  <c r="Q331" i="13"/>
  <c r="V331" i="13"/>
  <c r="I333" i="13"/>
  <c r="M333" i="13"/>
  <c r="Q333" i="13"/>
  <c r="V333" i="13"/>
  <c r="G334" i="13"/>
  <c r="G333" i="13" s="1"/>
  <c r="I334" i="13"/>
  <c r="K334" i="13"/>
  <c r="K333" i="13" s="1"/>
  <c r="M334" i="13"/>
  <c r="O334" i="13"/>
  <c r="O333" i="13" s="1"/>
  <c r="Q334" i="13"/>
  <c r="V334" i="13"/>
  <c r="G335" i="13"/>
  <c r="Q335" i="13"/>
  <c r="G336" i="13"/>
  <c r="M336" i="13" s="1"/>
  <c r="M335" i="13" s="1"/>
  <c r="I336" i="13"/>
  <c r="I335" i="13" s="1"/>
  <c r="K336" i="13"/>
  <c r="K335" i="13" s="1"/>
  <c r="O336" i="13"/>
  <c r="O335" i="13" s="1"/>
  <c r="Q336" i="13"/>
  <c r="V336" i="13"/>
  <c r="V335" i="13" s="1"/>
  <c r="G338" i="13"/>
  <c r="M338" i="13" s="1"/>
  <c r="M337" i="13" s="1"/>
  <c r="I338" i="13"/>
  <c r="K338" i="13"/>
  <c r="O338" i="13"/>
  <c r="O337" i="13" s="1"/>
  <c r="Q338" i="13"/>
  <c r="V338" i="13"/>
  <c r="V337" i="13" s="1"/>
  <c r="G342" i="13"/>
  <c r="I342" i="13"/>
  <c r="I337" i="13" s="1"/>
  <c r="K342" i="13"/>
  <c r="M342" i="13"/>
  <c r="O342" i="13"/>
  <c r="Q342" i="13"/>
  <c r="V342" i="13"/>
  <c r="G346" i="13"/>
  <c r="M346" i="13" s="1"/>
  <c r="I346" i="13"/>
  <c r="K346" i="13"/>
  <c r="K337" i="13" s="1"/>
  <c r="O346" i="13"/>
  <c r="Q346" i="13"/>
  <c r="Q337" i="13" s="1"/>
  <c r="V346" i="13"/>
  <c r="G353" i="13"/>
  <c r="G352" i="13" s="1"/>
  <c r="I353" i="13"/>
  <c r="K353" i="13"/>
  <c r="K352" i="13" s="1"/>
  <c r="M353" i="13"/>
  <c r="O353" i="13"/>
  <c r="O352" i="13" s="1"/>
  <c r="Q353" i="13"/>
  <c r="V353" i="13"/>
  <c r="G358" i="13"/>
  <c r="M358" i="13" s="1"/>
  <c r="M352" i="13" s="1"/>
  <c r="I358" i="13"/>
  <c r="K358" i="13"/>
  <c r="O358" i="13"/>
  <c r="Q358" i="13"/>
  <c r="Q352" i="13" s="1"/>
  <c r="V358" i="13"/>
  <c r="G362" i="13"/>
  <c r="M362" i="13" s="1"/>
  <c r="I362" i="13"/>
  <c r="I352" i="13" s="1"/>
  <c r="K362" i="13"/>
  <c r="O362" i="13"/>
  <c r="Q362" i="13"/>
  <c r="V362" i="13"/>
  <c r="V352" i="13" s="1"/>
  <c r="G365" i="13"/>
  <c r="I365" i="13"/>
  <c r="K365" i="13"/>
  <c r="M365" i="13"/>
  <c r="O365" i="13"/>
  <c r="Q365" i="13"/>
  <c r="V365" i="13"/>
  <c r="G369" i="13"/>
  <c r="M369" i="13" s="1"/>
  <c r="I369" i="13"/>
  <c r="K369" i="13"/>
  <c r="O369" i="13"/>
  <c r="Q369" i="13"/>
  <c r="V369" i="13"/>
  <c r="G373" i="13"/>
  <c r="I373" i="13"/>
  <c r="K373" i="13"/>
  <c r="M373" i="13"/>
  <c r="O373" i="13"/>
  <c r="Q373" i="13"/>
  <c r="V373" i="13"/>
  <c r="G377" i="13"/>
  <c r="K377" i="13"/>
  <c r="Q377" i="13"/>
  <c r="G378" i="13"/>
  <c r="I378" i="13"/>
  <c r="I377" i="13" s="1"/>
  <c r="K378" i="13"/>
  <c r="M378" i="13"/>
  <c r="M377" i="13" s="1"/>
  <c r="O378" i="13"/>
  <c r="Q378" i="13"/>
  <c r="V378" i="13"/>
  <c r="V377" i="13" s="1"/>
  <c r="G382" i="13"/>
  <c r="I382" i="13"/>
  <c r="K382" i="13"/>
  <c r="M382" i="13"/>
  <c r="O382" i="13"/>
  <c r="O377" i="13" s="1"/>
  <c r="Q382" i="13"/>
  <c r="V382" i="13"/>
  <c r="Q386" i="13"/>
  <c r="G387" i="13"/>
  <c r="M387" i="13" s="1"/>
  <c r="I387" i="13"/>
  <c r="I386" i="13" s="1"/>
  <c r="K387" i="13"/>
  <c r="K386" i="13" s="1"/>
  <c r="O387" i="13"/>
  <c r="O386" i="13" s="1"/>
  <c r="Q387" i="13"/>
  <c r="V387" i="13"/>
  <c r="V386" i="13" s="1"/>
  <c r="G390" i="13"/>
  <c r="I390" i="13"/>
  <c r="K390" i="13"/>
  <c r="M390" i="13"/>
  <c r="O390" i="13"/>
  <c r="Q390" i="13"/>
  <c r="V390" i="13"/>
  <c r="G393" i="13"/>
  <c r="G386" i="13" s="1"/>
  <c r="I393" i="13"/>
  <c r="K393" i="13"/>
  <c r="O393" i="13"/>
  <c r="Q393" i="13"/>
  <c r="V393" i="13"/>
  <c r="G394" i="13"/>
  <c r="I394" i="13"/>
  <c r="K394" i="13"/>
  <c r="M394" i="13"/>
  <c r="O394" i="13"/>
  <c r="Q394" i="13"/>
  <c r="V394" i="13"/>
  <c r="K395" i="13"/>
  <c r="G396" i="13"/>
  <c r="I396" i="13"/>
  <c r="I395" i="13" s="1"/>
  <c r="K396" i="13"/>
  <c r="M396" i="13"/>
  <c r="O396" i="13"/>
  <c r="Q396" i="13"/>
  <c r="V396" i="13"/>
  <c r="V395" i="13" s="1"/>
  <c r="G399" i="13"/>
  <c r="I399" i="13"/>
  <c r="K399" i="13"/>
  <c r="M399" i="13"/>
  <c r="O399" i="13"/>
  <c r="O395" i="13" s="1"/>
  <c r="Q399" i="13"/>
  <c r="V399" i="13"/>
  <c r="G407" i="13"/>
  <c r="G395" i="13" s="1"/>
  <c r="I407" i="13"/>
  <c r="K407" i="13"/>
  <c r="O407" i="13"/>
  <c r="Q407" i="13"/>
  <c r="Q395" i="13" s="1"/>
  <c r="V407" i="13"/>
  <c r="G410" i="13"/>
  <c r="I410" i="13"/>
  <c r="O410" i="13"/>
  <c r="V410" i="13"/>
  <c r="G411" i="13"/>
  <c r="I411" i="13"/>
  <c r="K411" i="13"/>
  <c r="K410" i="13" s="1"/>
  <c r="M411" i="13"/>
  <c r="M410" i="13" s="1"/>
  <c r="O411" i="13"/>
  <c r="Q411" i="13"/>
  <c r="Q410" i="13" s="1"/>
  <c r="V411" i="13"/>
  <c r="G412" i="13"/>
  <c r="V412" i="13"/>
  <c r="G413" i="13"/>
  <c r="I413" i="13"/>
  <c r="I412" i="13" s="1"/>
  <c r="K413" i="13"/>
  <c r="M413" i="13"/>
  <c r="O413" i="13"/>
  <c r="O412" i="13" s="1"/>
  <c r="Q413" i="13"/>
  <c r="Q412" i="13" s="1"/>
  <c r="V413" i="13"/>
  <c r="G414" i="13"/>
  <c r="M414" i="13" s="1"/>
  <c r="M412" i="13" s="1"/>
  <c r="I414" i="13"/>
  <c r="K414" i="13"/>
  <c r="K412" i="13" s="1"/>
  <c r="O414" i="13"/>
  <c r="Q414" i="13"/>
  <c r="V414" i="13"/>
  <c r="I415" i="13"/>
  <c r="M415" i="13"/>
  <c r="Q415" i="13"/>
  <c r="V415" i="13"/>
  <c r="G416" i="13"/>
  <c r="G415" i="13" s="1"/>
  <c r="I416" i="13"/>
  <c r="K416" i="13"/>
  <c r="K415" i="13" s="1"/>
  <c r="M416" i="13"/>
  <c r="O416" i="13"/>
  <c r="O415" i="13" s="1"/>
  <c r="Q416" i="13"/>
  <c r="V416" i="13"/>
  <c r="G417" i="13"/>
  <c r="G418" i="13"/>
  <c r="M418" i="13" s="1"/>
  <c r="I418" i="13"/>
  <c r="I417" i="13" s="1"/>
  <c r="K418" i="13"/>
  <c r="K417" i="13" s="1"/>
  <c r="O418" i="13"/>
  <c r="O417" i="13" s="1"/>
  <c r="Q418" i="13"/>
  <c r="V418" i="13"/>
  <c r="V417" i="13" s="1"/>
  <c r="G419" i="13"/>
  <c r="I419" i="13"/>
  <c r="K419" i="13"/>
  <c r="M419" i="13"/>
  <c r="O419" i="13"/>
  <c r="Q419" i="13"/>
  <c r="V419" i="13"/>
  <c r="G420" i="13"/>
  <c r="I420" i="13"/>
  <c r="K420" i="13"/>
  <c r="M420" i="13"/>
  <c r="O420" i="13"/>
  <c r="Q420" i="13"/>
  <c r="V420" i="13"/>
  <c r="G422" i="13"/>
  <c r="I422" i="13"/>
  <c r="K422" i="13"/>
  <c r="M422" i="13"/>
  <c r="O422" i="13"/>
  <c r="Q422" i="13"/>
  <c r="V422" i="13"/>
  <c r="G423" i="13"/>
  <c r="M423" i="13" s="1"/>
  <c r="I423" i="13"/>
  <c r="K423" i="13"/>
  <c r="O423" i="13"/>
  <c r="Q423" i="13"/>
  <c r="Q417" i="13" s="1"/>
  <c r="V423" i="13"/>
  <c r="G435" i="13"/>
  <c r="I435" i="13"/>
  <c r="K435" i="13"/>
  <c r="M435" i="13"/>
  <c r="O435" i="13"/>
  <c r="Q435" i="13"/>
  <c r="V435" i="13"/>
  <c r="G438" i="13"/>
  <c r="I438" i="13"/>
  <c r="K438" i="13"/>
  <c r="M438" i="13"/>
  <c r="O438" i="13"/>
  <c r="Q438" i="13"/>
  <c r="V438" i="13"/>
  <c r="G440" i="13"/>
  <c r="AF515" i="13" s="1"/>
  <c r="I440" i="13"/>
  <c r="K440" i="13"/>
  <c r="O440" i="13"/>
  <c r="Q440" i="13"/>
  <c r="V440" i="13"/>
  <c r="G454" i="13"/>
  <c r="M454" i="13" s="1"/>
  <c r="I454" i="13"/>
  <c r="K454" i="13"/>
  <c r="O454" i="13"/>
  <c r="Q454" i="13"/>
  <c r="V454" i="13"/>
  <c r="G461" i="13"/>
  <c r="I461" i="13"/>
  <c r="K461" i="13"/>
  <c r="M461" i="13"/>
  <c r="O461" i="13"/>
  <c r="Q461" i="13"/>
  <c r="V461" i="13"/>
  <c r="G466" i="13"/>
  <c r="I466" i="13"/>
  <c r="K466" i="13"/>
  <c r="M466" i="13"/>
  <c r="O466" i="13"/>
  <c r="Q466" i="13"/>
  <c r="V466" i="13"/>
  <c r="G469" i="13"/>
  <c r="I469" i="13"/>
  <c r="K469" i="13"/>
  <c r="M469" i="13"/>
  <c r="O469" i="13"/>
  <c r="Q469" i="13"/>
  <c r="V469" i="13"/>
  <c r="G474" i="13"/>
  <c r="M474" i="13" s="1"/>
  <c r="I474" i="13"/>
  <c r="K474" i="13"/>
  <c r="O474" i="13"/>
  <c r="Q474" i="13"/>
  <c r="V474" i="13"/>
  <c r="G479" i="13"/>
  <c r="I479" i="13"/>
  <c r="K479" i="13"/>
  <c r="M479" i="13"/>
  <c r="O479" i="13"/>
  <c r="Q479" i="13"/>
  <c r="V479" i="13"/>
  <c r="G489" i="13"/>
  <c r="I489" i="13"/>
  <c r="K489" i="13"/>
  <c r="M489" i="13"/>
  <c r="O489" i="13"/>
  <c r="Q489" i="13"/>
  <c r="V489" i="13"/>
  <c r="G494" i="13"/>
  <c r="M494" i="13" s="1"/>
  <c r="I494" i="13"/>
  <c r="K494" i="13"/>
  <c r="O494" i="13"/>
  <c r="Q494" i="13"/>
  <c r="V494" i="13"/>
  <c r="G510" i="13"/>
  <c r="M510" i="13" s="1"/>
  <c r="I510" i="13"/>
  <c r="K510" i="13"/>
  <c r="O510" i="13"/>
  <c r="Q510" i="13"/>
  <c r="V510" i="13"/>
  <c r="AE515" i="13"/>
  <c r="G32" i="12"/>
  <c r="BA28" i="12"/>
  <c r="BA26" i="12"/>
  <c r="BA23" i="12"/>
  <c r="BA21" i="12"/>
  <c r="BA19" i="12"/>
  <c r="BA17" i="12"/>
  <c r="BA10" i="12"/>
  <c r="G8" i="12"/>
  <c r="O8" i="12"/>
  <c r="V8" i="12"/>
  <c r="G9" i="12"/>
  <c r="M9" i="12" s="1"/>
  <c r="M8" i="12" s="1"/>
  <c r="I9" i="12"/>
  <c r="I8" i="12" s="1"/>
  <c r="K9" i="12"/>
  <c r="K8" i="12" s="1"/>
  <c r="O9" i="12"/>
  <c r="Q9" i="12"/>
  <c r="Q8" i="12" s="1"/>
  <c r="V9" i="12"/>
  <c r="G11" i="12"/>
  <c r="M11" i="12" s="1"/>
  <c r="I11" i="12"/>
  <c r="K11" i="12"/>
  <c r="O11" i="12"/>
  <c r="Q11" i="12"/>
  <c r="V11" i="12"/>
  <c r="G13" i="12"/>
  <c r="I13" i="12"/>
  <c r="K13" i="12"/>
  <c r="M13" i="12"/>
  <c r="O13" i="12"/>
  <c r="Q13" i="12"/>
  <c r="V13" i="12"/>
  <c r="G15" i="12"/>
  <c r="G16" i="12"/>
  <c r="I16" i="12"/>
  <c r="I15" i="12" s="1"/>
  <c r="K16" i="12"/>
  <c r="M16" i="12"/>
  <c r="O16" i="12"/>
  <c r="Q16" i="12"/>
  <c r="Q15" i="12" s="1"/>
  <c r="V16" i="12"/>
  <c r="V15" i="12" s="1"/>
  <c r="G18" i="12"/>
  <c r="M18" i="12" s="1"/>
  <c r="I18" i="12"/>
  <c r="K18" i="12"/>
  <c r="K15" i="12" s="1"/>
  <c r="O18" i="12"/>
  <c r="Q18" i="12"/>
  <c r="V18" i="12"/>
  <c r="G20" i="12"/>
  <c r="I20" i="12"/>
  <c r="K20" i="12"/>
  <c r="M20" i="12"/>
  <c r="O20" i="12"/>
  <c r="Q20" i="12"/>
  <c r="V20" i="12"/>
  <c r="G22" i="12"/>
  <c r="M22" i="12" s="1"/>
  <c r="I22" i="12"/>
  <c r="K22" i="12"/>
  <c r="O22" i="12"/>
  <c r="Q22" i="12"/>
  <c r="V22" i="12"/>
  <c r="G24" i="12"/>
  <c r="M24" i="12" s="1"/>
  <c r="I24" i="12"/>
  <c r="K24" i="12"/>
  <c r="O24" i="12"/>
  <c r="Q24" i="12"/>
  <c r="V24" i="12"/>
  <c r="G25" i="12"/>
  <c r="M25" i="12" s="1"/>
  <c r="I25" i="12"/>
  <c r="K25" i="12"/>
  <c r="O25" i="12"/>
  <c r="Q25" i="12"/>
  <c r="V25" i="12"/>
  <c r="G27" i="12"/>
  <c r="I27" i="12"/>
  <c r="K27" i="12"/>
  <c r="M27" i="12"/>
  <c r="O27" i="12"/>
  <c r="Q27" i="12"/>
  <c r="V27" i="12"/>
  <c r="G29" i="12"/>
  <c r="M29" i="12" s="1"/>
  <c r="I29" i="12"/>
  <c r="K29" i="12"/>
  <c r="O29" i="12"/>
  <c r="O15" i="12" s="1"/>
  <c r="Q29" i="12"/>
  <c r="V29" i="12"/>
  <c r="AE32" i="12"/>
  <c r="I20" i="1"/>
  <c r="I19" i="1"/>
  <c r="I18" i="1"/>
  <c r="I17" i="1"/>
  <c r="I16" i="1"/>
  <c r="I141" i="1"/>
  <c r="J140" i="1" s="1"/>
  <c r="F59" i="1"/>
  <c r="G23" i="1" s="1"/>
  <c r="G59" i="1"/>
  <c r="G25" i="1" s="1"/>
  <c r="H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1" i="1"/>
  <c r="I40" i="1"/>
  <c r="I39" i="1"/>
  <c r="I59" i="1" s="1"/>
  <c r="J92" i="1" l="1"/>
  <c r="J96" i="1"/>
  <c r="J100" i="1"/>
  <c r="J104" i="1"/>
  <c r="J112" i="1"/>
  <c r="J120" i="1"/>
  <c r="J128" i="1"/>
  <c r="J136" i="1"/>
  <c r="J89" i="1"/>
  <c r="J97" i="1"/>
  <c r="J105" i="1"/>
  <c r="J109" i="1"/>
  <c r="J117" i="1"/>
  <c r="J129" i="1"/>
  <c r="J137" i="1"/>
  <c r="J86" i="1"/>
  <c r="J94" i="1"/>
  <c r="J102" i="1"/>
  <c r="J110" i="1"/>
  <c r="J122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88" i="1"/>
  <c r="J108" i="1"/>
  <c r="J116" i="1"/>
  <c r="J124" i="1"/>
  <c r="J132" i="1"/>
  <c r="J85" i="1"/>
  <c r="J93" i="1"/>
  <c r="J101" i="1"/>
  <c r="J113" i="1"/>
  <c r="J121" i="1"/>
  <c r="J125" i="1"/>
  <c r="J133" i="1"/>
  <c r="J90" i="1"/>
  <c r="J98" i="1"/>
  <c r="J106" i="1"/>
  <c r="J114" i="1"/>
  <c r="J118" i="1"/>
  <c r="J126" i="1"/>
  <c r="J130" i="1"/>
  <c r="J134" i="1"/>
  <c r="J138" i="1"/>
  <c r="A27" i="1"/>
  <c r="M8" i="22"/>
  <c r="M105" i="22"/>
  <c r="G8" i="22"/>
  <c r="AF126" i="22"/>
  <c r="M8" i="21"/>
  <c r="M123" i="21"/>
  <c r="M109" i="21"/>
  <c r="M105" i="21" s="1"/>
  <c r="M92" i="21"/>
  <c r="M84" i="21" s="1"/>
  <c r="M55" i="20"/>
  <c r="M54" i="20" s="1"/>
  <c r="M45" i="20"/>
  <c r="M39" i="20" s="1"/>
  <c r="M28" i="20"/>
  <c r="M22" i="20" s="1"/>
  <c r="M13" i="20"/>
  <c r="M8" i="20" s="1"/>
  <c r="G54" i="20"/>
  <c r="M91" i="19"/>
  <c r="G91" i="19"/>
  <c r="M52" i="19"/>
  <c r="M46" i="19" s="1"/>
  <c r="AF128" i="19"/>
  <c r="M14" i="19"/>
  <c r="M8" i="19" s="1"/>
  <c r="M152" i="18"/>
  <c r="M209" i="18"/>
  <c r="M265" i="18"/>
  <c r="M264" i="18" s="1"/>
  <c r="M237" i="18"/>
  <c r="M236" i="18" s="1"/>
  <c r="M150" i="18"/>
  <c r="M149" i="18" s="1"/>
  <c r="M111" i="18"/>
  <c r="M110" i="18" s="1"/>
  <c r="M86" i="18"/>
  <c r="M85" i="18" s="1"/>
  <c r="G209" i="18"/>
  <c r="AF267" i="18"/>
  <c r="M18" i="18"/>
  <c r="M8" i="18" s="1"/>
  <c r="G97" i="17"/>
  <c r="M81" i="17"/>
  <c r="M79" i="17" s="1"/>
  <c r="M12" i="17"/>
  <c r="M11" i="17" s="1"/>
  <c r="M16" i="17"/>
  <c r="M15" i="17" s="1"/>
  <c r="M639" i="16"/>
  <c r="M270" i="16"/>
  <c r="M175" i="16"/>
  <c r="M207" i="16"/>
  <c r="M826" i="16"/>
  <c r="M921" i="16"/>
  <c r="M552" i="16"/>
  <c r="M403" i="16"/>
  <c r="M791" i="16"/>
  <c r="G951" i="16"/>
  <c r="G921" i="16"/>
  <c r="G826" i="16"/>
  <c r="G639" i="16"/>
  <c r="G552" i="16"/>
  <c r="G207" i="16"/>
  <c r="M956" i="16"/>
  <c r="M953" i="16" s="1"/>
  <c r="M852" i="16"/>
  <c r="M836" i="16" s="1"/>
  <c r="M796" i="16"/>
  <c r="M762" i="16"/>
  <c r="M759" i="16" s="1"/>
  <c r="M729" i="16"/>
  <c r="M728" i="16" s="1"/>
  <c r="M718" i="16"/>
  <c r="M717" i="16" s="1"/>
  <c r="M653" i="16"/>
  <c r="M652" i="16" s="1"/>
  <c r="M446" i="16"/>
  <c r="M441" i="16" s="1"/>
  <c r="M411" i="16"/>
  <c r="M410" i="16" s="1"/>
  <c r="M377" i="16"/>
  <c r="M372" i="16" s="1"/>
  <c r="M188" i="16"/>
  <c r="M187" i="16" s="1"/>
  <c r="M154" i="16"/>
  <c r="M146" i="16" s="1"/>
  <c r="M34" i="16"/>
  <c r="M8" i="16" s="1"/>
  <c r="M713" i="16"/>
  <c r="M700" i="16" s="1"/>
  <c r="M432" i="16"/>
  <c r="M413" i="16" s="1"/>
  <c r="M387" i="16"/>
  <c r="M378" i="16" s="1"/>
  <c r="M179" i="16"/>
  <c r="M143" i="15"/>
  <c r="M126" i="15"/>
  <c r="M166" i="15"/>
  <c r="M162" i="15" s="1"/>
  <c r="M10" i="15"/>
  <c r="M8" i="15" s="1"/>
  <c r="M168" i="15"/>
  <c r="M167" i="15" s="1"/>
  <c r="M196" i="15"/>
  <c r="M195" i="15" s="1"/>
  <c r="M134" i="15"/>
  <c r="M133" i="15" s="1"/>
  <c r="M120" i="15"/>
  <c r="M119" i="15" s="1"/>
  <c r="M13" i="15"/>
  <c r="M12" i="15" s="1"/>
  <c r="M840" i="14"/>
  <c r="M602" i="14"/>
  <c r="M527" i="14"/>
  <c r="M335" i="14"/>
  <c r="M693" i="14"/>
  <c r="M726" i="14"/>
  <c r="M229" i="14"/>
  <c r="M72" i="14"/>
  <c r="M770" i="14"/>
  <c r="M673" i="14"/>
  <c r="M670" i="14" s="1"/>
  <c r="G527" i="14"/>
  <c r="G513" i="14"/>
  <c r="G335" i="14"/>
  <c r="G229" i="14"/>
  <c r="G72" i="14"/>
  <c r="G693" i="14"/>
  <c r="M488" i="14"/>
  <c r="M487" i="14" s="1"/>
  <c r="M57" i="14"/>
  <c r="M8" i="14" s="1"/>
  <c r="AF897" i="14"/>
  <c r="M498" i="14"/>
  <c r="M493" i="14" s="1"/>
  <c r="M266" i="14"/>
  <c r="M259" i="14" s="1"/>
  <c r="M386" i="13"/>
  <c r="M417" i="13"/>
  <c r="M8" i="13"/>
  <c r="G337" i="13"/>
  <c r="M407" i="13"/>
  <c r="M395" i="13" s="1"/>
  <c r="M440" i="13"/>
  <c r="M393" i="13"/>
  <c r="M329" i="13"/>
  <c r="M326" i="13" s="1"/>
  <c r="M34" i="13"/>
  <c r="M19" i="13" s="1"/>
  <c r="M15" i="12"/>
  <c r="AF32" i="12"/>
  <c r="J139" i="1"/>
  <c r="J55" i="1"/>
  <c r="J51" i="1"/>
  <c r="J47" i="1"/>
  <c r="J43" i="1"/>
  <c r="J54" i="1"/>
  <c r="J50" i="1"/>
  <c r="J58" i="1"/>
  <c r="J46" i="1"/>
  <c r="J41" i="1"/>
  <c r="J57" i="1"/>
  <c r="J53" i="1"/>
  <c r="J49" i="1"/>
  <c r="J45" i="1"/>
  <c r="J40" i="1"/>
  <c r="J56" i="1"/>
  <c r="J52" i="1"/>
  <c r="J48" i="1"/>
  <c r="J44" i="1"/>
  <c r="J39" i="1"/>
  <c r="J59" i="1" s="1"/>
  <c r="I21" i="1"/>
  <c r="J28" i="1"/>
  <c r="J26" i="1"/>
  <c r="G38" i="1"/>
  <c r="F38" i="1"/>
  <c r="J23" i="1"/>
  <c r="J24" i="1"/>
  <c r="J25" i="1"/>
  <c r="J27" i="1"/>
  <c r="E24" i="1"/>
  <c r="G24" i="1"/>
  <c r="E26" i="1"/>
  <c r="G26" i="1"/>
  <c r="J141" i="1" l="1"/>
  <c r="G28" i="1"/>
  <c r="G27" i="1" s="1"/>
  <c r="G29" i="1" s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8E4D5BDB-C969-410D-808A-963487CDAD9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B661451-85BA-44EF-8A57-1C3CA5E9CF8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09837670-9983-4C45-AFB9-CCE11262D66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D0E3B6-4657-4C3A-A47E-DA31B3273E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3AA91263-1514-4E36-90B8-D7151EDC406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A2FEA3B-A61E-4781-8066-F9DFD504777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6A3F6068-6507-4487-8D24-3E4FA518598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ECD20DA-F6E6-4E52-BC0E-7BCF8426D02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8AEAEA5D-D2AF-43B4-870F-B94FE5D66D3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8EB4665-628F-4289-A2EB-35557207DBE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6F7E1AD0-6EB3-41B0-B8C4-B6ABFC99B4A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87D7434-1377-453D-8D20-578F86854FC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BB44C5C9-2AA9-4C01-8A1B-00749015DA4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E6A0BA9-7773-417A-8B23-67CADB856C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77ED4E6F-EA28-4164-BDAE-F6F5316D3A0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14C3CA8-55FB-44CD-9A75-4E847954661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7A25C76B-EE93-4D14-8AE7-E2B86782C56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F6EF691-FF1E-48C3-9088-BD32DFE7D4E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09E4A972-1434-4334-AA41-3262CEAE075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7A22A9F-D569-48DB-A7F2-2FB8C7A71BC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Chalupová Bohuslava</author>
  </authors>
  <commentList>
    <comment ref="S6" authorId="0" shapeId="0" xr:uid="{8872A6FC-7BC1-4F8E-B355-E93005B8386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04CEAF9-701D-4FC8-8334-38CAAD89AD9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<sst xmlns="http://schemas.openxmlformats.org/spreadsheetml/2006/main" count="13588" uniqueCount="3051">
  <si>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</si>
  <si>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</si>
  <si>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</si>
  <si>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</si>
  <si>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</si>
  <si>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</si>
  <si>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</si>
  <si>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</si>
  <si>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</si>
  <si>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</si>
  <si>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</si>
  <si>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</si>
  <si>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</si>
  <si>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</si>
  <si>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</si>
  <si>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</si>
  <si>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</si>
  <si>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</si>
  <si>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</si>
  <si>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</si>
  <si>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</si>
  <si>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</si>
  <si>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</si>
  <si>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</si>
  <si>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</si>
  <si>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</si>
  <si>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</si>
  <si>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</si>
  <si>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</si>
  <si>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</si>
  <si>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</si>
  <si>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</si>
  <si>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</si>
  <si>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</si>
  <si>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</si>
  <si>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</si>
  <si>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</si>
  <si>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</si>
  <si>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</si>
  <si>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</si>
  <si>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</si>
  <si>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</si>
  <si>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</si>
  <si>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2024-10-23</t>
  </si>
  <si>
    <t>Rekonstrukce Špitálek, Velké Meziříčí</t>
  </si>
  <si>
    <t>Stavba</t>
  </si>
  <si>
    <t>Ostatní a vedlejší náklady</t>
  </si>
  <si>
    <t>VRN</t>
  </si>
  <si>
    <t>Vedlejší a ostatní náklady stavby</t>
  </si>
  <si>
    <t>Stavební objekt</t>
  </si>
  <si>
    <t>SO-01_A</t>
  </si>
  <si>
    <t>Budova _ 1NP - Dětská skupina</t>
  </si>
  <si>
    <t>01a_096</t>
  </si>
  <si>
    <t>STA - Bourací práce_1NP, přístavba</t>
  </si>
  <si>
    <t>01a_111</t>
  </si>
  <si>
    <t>STA - Stavební práce_základy, 1NP</t>
  </si>
  <si>
    <t>SO-01_B</t>
  </si>
  <si>
    <t>Budova _ 2NP, střecha</t>
  </si>
  <si>
    <t>01b_096</t>
  </si>
  <si>
    <t>STA - Bourací práce_2NP, podkroví, střecha</t>
  </si>
  <si>
    <t>01b_111</t>
  </si>
  <si>
    <t>STA - Stavební práce_2NP, podkroví</t>
  </si>
  <si>
    <t>SO-01_D</t>
  </si>
  <si>
    <t>Budova _ Vnější výplně otvorů</t>
  </si>
  <si>
    <t>01d_114</t>
  </si>
  <si>
    <t>STA - Vnější výplně otvorů</t>
  </si>
  <si>
    <t>SO-02</t>
  </si>
  <si>
    <t>Přístřešek</t>
  </si>
  <si>
    <t>02_111</t>
  </si>
  <si>
    <t>STA - stavební práce</t>
  </si>
  <si>
    <t>SO-03</t>
  </si>
  <si>
    <t>TZB</t>
  </si>
  <si>
    <t>03_001</t>
  </si>
  <si>
    <t>ZTI</t>
  </si>
  <si>
    <t>03_002</t>
  </si>
  <si>
    <t>Vytápění</t>
  </si>
  <si>
    <t>03_003.01</t>
  </si>
  <si>
    <t>Elektroinstalace_Silnoproud, Rozvaděče, Slaboproud</t>
  </si>
  <si>
    <t>SO-04</t>
  </si>
  <si>
    <t>Inženýrské objekty</t>
  </si>
  <si>
    <t>04_001</t>
  </si>
  <si>
    <t xml:space="preserve">Areálové vedení - zemní práce, retenční nádrž				</t>
  </si>
  <si>
    <t>Celkem za stavbu</t>
  </si>
  <si>
    <t>CZK</t>
  </si>
  <si>
    <t>#POPS</t>
  </si>
  <si>
    <t>Popis stavby: 2024-10-23 - Rekonstrukce Špitálek, Velké Meziříčí</t>
  </si>
  <si>
    <t>#POPO</t>
  </si>
  <si>
    <t>Popis objektu: SO-01_A - Budova _ 1NP - Dětská skupina</t>
  </si>
  <si>
    <t>#POPR</t>
  </si>
  <si>
    <t>Popis rozpočtu: 01a_096 - STA - Bourací práce_1NP, přístavba</t>
  </si>
  <si>
    <t>Popis rozpočtu: 01a_111 - STA - Stavební práce_základy, 1NP</t>
  </si>
  <si>
    <t>Popis objektu: SO-01_B - Budova _ 2NP, střecha</t>
  </si>
  <si>
    <t>Popis rozpočtu: 01b_096 - STA - Bourací práce_2NP, podkroví, střecha</t>
  </si>
  <si>
    <t>Popis rozpočtu: 01b_111 - STA - Stavební práce_2NP, podkroví</t>
  </si>
  <si>
    <t>Popis objektu: SO-01_D - Budova _ Vnější výplně otvorů</t>
  </si>
  <si>
    <t>Popis rozpočtu: 01d_114 - STA - Vnější výplně otvorů</t>
  </si>
  <si>
    <t>Popis objektu: SO-02 - Přístřešek</t>
  </si>
  <si>
    <t>Popis rozpočtu: 02_111 - STA - stavební práce</t>
  </si>
  <si>
    <t>Popis objektu: SO-03 - TZB</t>
  </si>
  <si>
    <t>Popis rozpočtu: 03_001 - ZTI</t>
  </si>
  <si>
    <t>Popis rozpočtu: 03_002 - Vytápění</t>
  </si>
  <si>
    <t>Popis rozpočtu: 03_003.01 - Elektroinstalace_Silnoproud, Rozvaděče, Slaboproud</t>
  </si>
  <si>
    <t>Popis objektu: SO-04 - Inženýrské objekty</t>
  </si>
  <si>
    <t xml:space="preserve">Popis rozpočtu: 04_001 - Areálové vedení - zemní práce, retenční nádrž				</t>
  </si>
  <si>
    <t>Popis objektu: VRN - Vedlejší a ostatní náklady stavby</t>
  </si>
  <si>
    <t>Popis rozpočtu: VRN - Vedlejší a ostatní náklady stavby</t>
  </si>
  <si>
    <t>Rekapitulace dílů</t>
  </si>
  <si>
    <t>Typ dílu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</si>
  <si>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</si>
  <si>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</si>
  <si>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</si>
  <si>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</si>
  <si>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</si>
  <si>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</si>
  <si>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</si>
  <si>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</si>
  <si>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</si>
  <si>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</si>
  <si>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</si>
  <si>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</si>
  <si>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</si>
  <si>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</si>
  <si>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</si>
  <si>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</si>
  <si>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</si>
  <si>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</si>
  <si>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</si>
  <si>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</si>
  <si>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</si>
  <si>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</si>
  <si>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</si>
  <si>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</si>
  <si>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</si>
  <si>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</si>
  <si>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</si>
  <si>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</si>
  <si>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</si>
  <si>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</si>
  <si>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</si>
  <si>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</si>
  <si>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</si>
  <si>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</si>
  <si>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</si>
  <si>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</si>
  <si>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</si>
  <si>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</si>
  <si>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</si>
  <si>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</si>
  <si>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</si>
  <si>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</si>
  <si>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</si>
  <si>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</si>
  <si>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</si>
  <si>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</si>
  <si>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726</t>
  </si>
  <si>
    <t>Předstěnové systémy</t>
  </si>
  <si>
    <t>731</t>
  </si>
  <si>
    <t>Kotelny</t>
  </si>
  <si>
    <t>733</t>
  </si>
  <si>
    <t>Rozvod potrubí</t>
  </si>
  <si>
    <t>734</t>
  </si>
  <si>
    <t>Armatury</t>
  </si>
  <si>
    <t>735</t>
  </si>
  <si>
    <t>Otopná tělesa</t>
  </si>
  <si>
    <t>736</t>
  </si>
  <si>
    <t>Podlahové vytápění</t>
  </si>
  <si>
    <t>762</t>
  </si>
  <si>
    <t>Konstrukce tesařské</t>
  </si>
  <si>
    <t>763</t>
  </si>
  <si>
    <t>Dřevostavby</t>
  </si>
  <si>
    <t>764</t>
  </si>
  <si>
    <t>Konstrukce klempířské</t>
  </si>
  <si>
    <t>765</t>
  </si>
  <si>
    <t>Krytiny tvrdé</t>
  </si>
  <si>
    <t>766</t>
  </si>
  <si>
    <t>Konstrukce truhlářské, okna a dveře</t>
  </si>
  <si>
    <t>767</t>
  </si>
  <si>
    <t>Konstrukce zámečnické</t>
  </si>
  <si>
    <t>770-D-EXT-</t>
  </si>
  <si>
    <t>OTVOROVÉ VÝPLNĚ - DVEŘE VNĚJŠÍ</t>
  </si>
  <si>
    <t>770-D-INT-</t>
  </si>
  <si>
    <t>OTVOROVÉ VÝPLNĚ - DVEŘE VNITŘNÍ</t>
  </si>
  <si>
    <t>770-O-INT-</t>
  </si>
  <si>
    <t>OTVOROVÉ VÝPLNĚ - OKNA VNITŘNÍ</t>
  </si>
  <si>
    <t>770-W-EXT-</t>
  </si>
  <si>
    <t>OTVOROVÉ VÝPLNĚ - OKNA VNĚJŠÍ</t>
  </si>
  <si>
    <t>771</t>
  </si>
  <si>
    <t>Podlahy z dlaždic a obklady</t>
  </si>
  <si>
    <t>776</t>
  </si>
  <si>
    <t>Podlahy a stěny povlakové</t>
  </si>
  <si>
    <t>Podlahy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</si>
  <si>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</si>
  <si>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</si>
  <si>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</si>
  <si>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</si>
  <si>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</si>
  <si>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</si>
  <si>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</si>
  <si>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</si>
  <si>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</si>
  <si>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</si>
  <si>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M21</t>
  </si>
  <si>
    <t>1 - Silnoproud</t>
  </si>
  <si>
    <t>Elektromontáže</t>
  </si>
  <si>
    <t>M212</t>
  </si>
  <si>
    <t>2 - Rozvaděče</t>
  </si>
  <si>
    <t>M22</t>
  </si>
  <si>
    <t>3 - Slaboproud</t>
  </si>
  <si>
    <t>M46</t>
  </si>
  <si>
    <t>Zemní práce při montážích</t>
  </si>
  <si>
    <t>M65</t>
  </si>
  <si>
    <t>Elektroinstalace a veřejné osvětlení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</si>
  <si>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</si>
  <si>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</si>
  <si>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</si>
  <si>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</si>
  <si>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</si>
  <si>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</si>
  <si>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</si>
  <si>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</si>
  <si>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</si>
  <si>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</si>
  <si>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</si>
  <si>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</si>
  <si>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</si>
  <si>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</si>
  <si>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</si>
  <si>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</si>
  <si>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</si>
  <si>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</si>
  <si>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</si>
  <si>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</si>
  <si>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</si>
  <si>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</si>
  <si>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</si>
  <si>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</si>
  <si>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</si>
  <si>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</si>
  <si>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</si>
  <si>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</si>
  <si>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</si>
  <si>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</si>
  <si>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</si>
  <si>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</si>
  <si>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</si>
  <si>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</si>
  <si>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</si>
  <si>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005111021R</t>
  </si>
  <si>
    <t>Vytyčení inženýrských sítí</t>
  </si>
  <si>
    <t>Soubor</t>
  </si>
  <si>
    <t>RTS 25/ I</t>
  </si>
  <si>
    <t>Indiv</t>
  </si>
  <si>
    <t>Běžná</t>
  </si>
  <si>
    <t>POL99_2</t>
  </si>
  <si>
    <t>Zaměření a vytýčení stávajících inženýrských sítí v místě stavby z hlediska jejich ochrany při provádění stavby.</t>
  </si>
  <si>
    <t>POP</t>
  </si>
  <si>
    <t>005121 R</t>
  </si>
  <si>
    <t>Zařízení staveniště</t>
  </si>
  <si>
    <t>Veškeré náklady spojené s vybudováním, provozem a odstraněním zařízení staveniště.</t>
  </si>
  <si>
    <t>005124010R</t>
  </si>
  <si>
    <t>Koordinační činnost</t>
  </si>
  <si>
    <t>Koordinace stavebních a technologických dodávek stavby.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</si>
  <si>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</si>
  <si>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</si>
  <si>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</si>
  <si>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</si>
  <si>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</si>
  <si>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</si>
  <si>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</si>
  <si>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</si>
  <si>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</si>
  <si>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</si>
  <si>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</si>
  <si>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POL99_5</t>
  </si>
  <si>
    <t>Náklady zhotovitele, související s prováděním zkoušek a revizí předepsaných technickými normami nebo objednatelem a které jsou pro provedení díla nezbytné.</t>
  </si>
  <si>
    <t>005241000T</t>
  </si>
  <si>
    <t>Výrobní a dílenská dokumentace</t>
  </si>
  <si>
    <t>Vlastní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</si>
  <si>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</si>
  <si>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</si>
  <si>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</si>
  <si>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</si>
  <si>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</si>
  <si>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</si>
  <si>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00528 R</t>
  </si>
  <si>
    <t>Podmínky dotačních programů</t>
  </si>
  <si>
    <t>Náklady zhotovitele, které vznikají v souvislosti se specifickými obchodními podmínkami objednatele.</t>
  </si>
  <si>
    <t>SUM</t>
  </si>
  <si>
    <t>END</t>
  </si>
  <si>
    <t>Položkový soupis prací a dodávek</t>
  </si>
  <si>
    <t>113107615R00</t>
  </si>
  <si>
    <t>Odstranění podkladů nebo krytů z kameniva hrubého drceného, v ploše jednotlivě nad 50 m2, tloušťka vrstvy 150 mm</t>
  </si>
  <si>
    <t>m2</t>
  </si>
  <si>
    <t>822-1</t>
  </si>
  <si>
    <t>Práce</t>
  </si>
  <si>
    <t>POL1_1</t>
  </si>
  <si>
    <t xml:space="preserve">Přístavba : : </t>
  </si>
  <si>
    <t>VV</t>
  </si>
  <si>
    <t xml:space="preserve">2,3*7,1 : </t>
  </si>
  <si>
    <t>16,33</t>
  </si>
  <si>
    <t>139711101RT3</t>
  </si>
  <si>
    <t>Vykopávka v uzavřených prostorách v hornině 3</t>
  </si>
  <si>
    <t>m3</t>
  </si>
  <si>
    <t>800-1</t>
  </si>
  <si>
    <t>s naložením výkopku na dopravní prostředek</t>
  </si>
  <si>
    <t>SPI</t>
  </si>
  <si>
    <t xml:space="preserve">Ostatní : 10 : </t>
  </si>
  <si>
    <t>10</t>
  </si>
  <si>
    <t>941955003R00</t>
  </si>
  <si>
    <t>Lešení lehké pracovní pomocné pomocné, o výšce lešeňové podlahy přes 1,9 do 2,5 m</t>
  </si>
  <si>
    <t>800-3</t>
  </si>
  <si>
    <t>960321271R00</t>
  </si>
  <si>
    <t>Bourání konstrukcí vodních staveb konstrukce ze železobetonu</t>
  </si>
  <si>
    <t>832-1</t>
  </si>
  <si>
    <t>s naložením vybouraných hmot a suti na dopravní prostředek nebo s odklizením na hromady do vzdálenosti 20 m</t>
  </si>
  <si>
    <t>Včetně bourání geotextilií, výplně otvorů tvárnic, drenáží, trubek a dilatačních prvků apod. zabudovaných v bouraných konstrukcích.</t>
  </si>
  <si>
    <t xml:space="preserve">ŽB věnec - pod krovem : (2*2,63+4,95)*0,35*0,25 : </t>
  </si>
  <si>
    <t xml:space="preserve">(2,85+2,63)*0,35*0,25 : </t>
  </si>
  <si>
    <t>1,37288</t>
  </si>
  <si>
    <t xml:space="preserve">vodoměrná šachta, tl. stěny 0,15 m : : </t>
  </si>
  <si>
    <t xml:space="preserve">600x1200 mm : 2*(0,6+1,2)*1,2*0,15+0,6*1,2*0,15 : </t>
  </si>
  <si>
    <t xml:space="preserve">600x900 mm : 2*(0,6+0,9)*1,2*0,15+0,6*0,9*0,15 : </t>
  </si>
  <si>
    <t>1,377</t>
  </si>
  <si>
    <t>961044111R00</t>
  </si>
  <si>
    <t>Bourání základů z betonu prostého</t>
  </si>
  <si>
    <t>801-3</t>
  </si>
  <si>
    <t>nebo vybourání otvorů průřezové plochy přes 4 m2 v základech,</t>
  </si>
  <si>
    <t xml:space="preserve">obvod základy : (2*2,63+7,8)*0,5*0,85 : </t>
  </si>
  <si>
    <t>5,5505</t>
  </si>
  <si>
    <t>965042241RT5</t>
  </si>
  <si>
    <t>Bourání podkladů pod dlažby nebo litých celistvých dlažeb a mazanin  betonových nebo z litého asfaltu, tloušťky přes 100 mm, plochy přes 4 m2</t>
  </si>
  <si>
    <t>POL1_</t>
  </si>
  <si>
    <t xml:space="preserve">Základová deska tl. 20 cm : : </t>
  </si>
  <si>
    <t>Začátek provozního součtu</t>
  </si>
  <si>
    <t xml:space="preserve">  teraco_bez 103 : 4,69+21,01+4,78</t>
  </si>
  <si>
    <t xml:space="preserve">  PVC_bez 103 : 3,45+8,23+18,50</t>
  </si>
  <si>
    <t xml:space="preserve">  Ker. dlažba : 38,88000 : 17,25+6,48+4,74+6,25+2,77+4,08+8,34+1,08+2,24+20,37+3,40+4,65+1,03+1,02+0,72</t>
  </si>
  <si>
    <t xml:space="preserve">  bet. mazanina : 23,73000 : </t>
  </si>
  <si>
    <t xml:space="preserve">  Mezisoučet</t>
  </si>
  <si>
    <t>Konec provozního součtu</t>
  </si>
  <si>
    <t>m3 : 145,08*0,2</t>
  </si>
  <si>
    <t>965049112R00</t>
  </si>
  <si>
    <t>Bourání podkladů pod dlažby nebo litých celistvých dlažeb a mazanin  příplatek za bourání mazanin vyztužených svařovanou sítí, tloušťky přes 100 mm</t>
  </si>
  <si>
    <t>Odkaz na mn. položky pořadí 7 : 29,01600</t>
  </si>
  <si>
    <t>962031123R00</t>
  </si>
  <si>
    <t>Bourání příček z cihel pálených děrovaných, tloušťky 80 mm</t>
  </si>
  <si>
    <t>nebo vybourání otvorů průřezové plochy přes 4 m2 v příčkách, včetně pomocného lešení o výšce podlahy do 1900 mm a pro zatížení do 1,5 kPa  (150 kg/m2),</t>
  </si>
  <si>
    <t xml:space="preserve">Stávající část : : </t>
  </si>
  <si>
    <t xml:space="preserve">1NP : (1,8+0,6+0,62)*2,78-0,9*2,0 : </t>
  </si>
  <si>
    <t xml:space="preserve">1,94*2,78-0,7*2,0 : </t>
  </si>
  <si>
    <t xml:space="preserve">2*0,6*2,78 : </t>
  </si>
  <si>
    <t xml:space="preserve">(2,1+3,4)*2,78-0,9*2,0 : </t>
  </si>
  <si>
    <t xml:space="preserve">Mezisoučet : </t>
  </si>
  <si>
    <t>27,4148</t>
  </si>
  <si>
    <t>962031125R00</t>
  </si>
  <si>
    <t>Bourání příček z cihel pálených děrovaných, tloušťky 140 mm</t>
  </si>
  <si>
    <t xml:space="preserve">1NP : 2*2,3*2,45 : </t>
  </si>
  <si>
    <t xml:space="preserve">odpočet otvorů : -2*0,9*2,1 : </t>
  </si>
  <si>
    <t>7,49</t>
  </si>
  <si>
    <t xml:space="preserve">1NP : 6,05*2,78-0,9*2,0 : </t>
  </si>
  <si>
    <t>15,019</t>
  </si>
  <si>
    <t>962032432R00</t>
  </si>
  <si>
    <t>Bourání zdiva nadzákladového z dutých cihel nebo tvárnic pálených nebo nepálených, na maltu vápenou nebo vápenocementovou</t>
  </si>
  <si>
    <t>nebo vybourání otvorů průřezové plochy přes 4 m2 ve zdivu nadzákladovém, včetně pomocného lešení o výšce podlahy do 1900 mm a pro zatížení do 1,5 kPa  (150 kg/m2)</t>
  </si>
  <si>
    <t xml:space="preserve">Stávajcí část : : </t>
  </si>
  <si>
    <t xml:space="preserve">1NP : : </t>
  </si>
  <si>
    <t xml:space="preserve">0,8*2,02*0,62 : </t>
  </si>
  <si>
    <t xml:space="preserve">2,0*2,0*0,52 : </t>
  </si>
  <si>
    <t xml:space="preserve">2*0,8*2,02*0,75 : </t>
  </si>
  <si>
    <t xml:space="preserve">0,92*0,94*0,62 : </t>
  </si>
  <si>
    <t>6,0421</t>
  </si>
  <si>
    <t xml:space="preserve">pro dodatečné vložení překladu : 2,4*0,15*0,5 : </t>
  </si>
  <si>
    <t xml:space="preserve">1,2*0,15*0,6 : </t>
  </si>
  <si>
    <t xml:space="preserve">Podkroví : (2*2,63+4,95)*0,35*(0,75-0,25) : </t>
  </si>
  <si>
    <t xml:space="preserve">2NP : (2*2,63+4,95)*0,35*2,5 : </t>
  </si>
  <si>
    <t xml:space="preserve">Odpočet otvorů : -(0,9*1,2*2) : </t>
  </si>
  <si>
    <t xml:space="preserve">1NP : (2*2,63+7,8)*0,35*2,5 : </t>
  </si>
  <si>
    <t xml:space="preserve">Odpočet otvorů : -(0,9*1,2*2+0,9*2,1+1,2*1,5) : </t>
  </si>
  <si>
    <t>14,426</t>
  </si>
  <si>
    <t>962032631R00</t>
  </si>
  <si>
    <t>Bourání zdiva nadzákladového komínového z jakýchkoliv cihel pálených, šamotových nebo vápenopískových nad střechou, na maltu vápenou nebo vápenocementovou</t>
  </si>
  <si>
    <t xml:space="preserve">Přístavba : 0,5*0,5*7,0 : </t>
  </si>
  <si>
    <t>1,75</t>
  </si>
  <si>
    <t>962081131R00</t>
  </si>
  <si>
    <t>Bourání zdiva příček ze skleněných tvárnic, tloušťky do 100 mm</t>
  </si>
  <si>
    <t>nebo vybourání otvorů jakýchkoliv rozměrů, včetně pomocného lešení o výšce podlahy do 1900 mm a pro zatížení do 1,5 kPa  (150 kg/m2),</t>
  </si>
  <si>
    <t xml:space="preserve">okno na schodišti : 0,83*1,8 : </t>
  </si>
  <si>
    <t>1,494</t>
  </si>
  <si>
    <t>963051113R00</t>
  </si>
  <si>
    <t>Bourání železobetonových stropů deskových  tloušťky přes 80 mm</t>
  </si>
  <si>
    <t>včetně pomocného lešení o výšce podlahy do 1900 mm a pro zatížení do 1,5 kPa  (150 kg/m2),</t>
  </si>
  <si>
    <t xml:space="preserve">Přístavba _ bude upřesněno dle skutečnosti : </t>
  </si>
  <si>
    <t xml:space="preserve">2NP : 2,63*(5,15+4,95)/2*0,22 : </t>
  </si>
  <si>
    <t xml:space="preserve">1NP : 2,63*7,8*0,43 : </t>
  </si>
  <si>
    <t>11,74295</t>
  </si>
  <si>
    <t>965042231RT2</t>
  </si>
  <si>
    <t>Bourání podkladů pod dlažby nebo litých celistvých dlažeb a mazanin  betonových nebo z litého asfaltu, tloušťky přes 100 mm, plochy do 4 m2</t>
  </si>
  <si>
    <t xml:space="preserve">2NP : 0 : </t>
  </si>
  <si>
    <t xml:space="preserve">1NP : 2,3*7,8*0,2 : </t>
  </si>
  <si>
    <t>3,588</t>
  </si>
  <si>
    <t>965043341RT3</t>
  </si>
  <si>
    <t>Bourání podkladů pod dlažby nebo litých celistvých dlažeb a mazanin  betonových s potěrem nebo teracem, tloušťky do 100 mm, plochy přes 4 m2</t>
  </si>
  <si>
    <t xml:space="preserve">2NP : 2,3*4,4*0,08 : </t>
  </si>
  <si>
    <t xml:space="preserve">1NP : 0 : </t>
  </si>
  <si>
    <t>0,8096</t>
  </si>
  <si>
    <t>145,08*0,08</t>
  </si>
  <si>
    <t>965081713RT2</t>
  </si>
  <si>
    <t>Bourání podlah z keramických dlaždic, tloušťky do 10 mm, plochy přes 1 m2</t>
  </si>
  <si>
    <t>bez podkladního lože, s jakoukoliv výplní spár</t>
  </si>
  <si>
    <t xml:space="preserve">38,88000 : </t>
  </si>
  <si>
    <t>38,88</t>
  </si>
  <si>
    <t>965081813RT2</t>
  </si>
  <si>
    <t>Bourání podlah z dlaždic teracových, tloušťky do 30 mm, plochy přes 1 m2</t>
  </si>
  <si>
    <t xml:space="preserve">Začátek provozního součtu : </t>
  </si>
  <si>
    <t xml:space="preserve">Konec provozního součtu : </t>
  </si>
  <si>
    <t xml:space="preserve">27,65000 : </t>
  </si>
  <si>
    <t xml:space="preserve">1NP : 4,78 : </t>
  </si>
  <si>
    <t>32,43</t>
  </si>
  <si>
    <t>965081702R00</t>
  </si>
  <si>
    <t>Bourání podlah Soklíků z dlažeb keramických tloušťky do 10 mm, výšky do 100 mm</t>
  </si>
  <si>
    <t>m</t>
  </si>
  <si>
    <t xml:space="preserve">112 : 6,2 : </t>
  </si>
  <si>
    <t xml:space="preserve">113 : 6,7 : </t>
  </si>
  <si>
    <t xml:space="preserve">114 : 11,25 : </t>
  </si>
  <si>
    <t xml:space="preserve">115 : 0 : </t>
  </si>
  <si>
    <t xml:space="preserve">116 : 0 : </t>
  </si>
  <si>
    <t xml:space="preserve">117 : 18,0 : </t>
  </si>
  <si>
    <t xml:space="preserve">118 : : </t>
  </si>
  <si>
    <t xml:space="preserve">119 : : </t>
  </si>
  <si>
    <t>42,15</t>
  </si>
  <si>
    <t xml:space="preserve">1NP : 2*(2,3+2,78)-0,9 : </t>
  </si>
  <si>
    <t>9,26</t>
  </si>
  <si>
    <t>965081802R00</t>
  </si>
  <si>
    <t>Bourání podlah Soklíků z dlažeb keramických tloušťky nad 10 mm, výšky do 150 mm</t>
  </si>
  <si>
    <t xml:space="preserve">101 : 3,4 : </t>
  </si>
  <si>
    <t xml:space="preserve">102 : 24,8 : </t>
  </si>
  <si>
    <t xml:space="preserve">103 : 5,0 : </t>
  </si>
  <si>
    <t>33,2</t>
  </si>
  <si>
    <t>965082933RT1</t>
  </si>
  <si>
    <t>Odstranění násypu pod podlahami a ochranného na střechách tloušťky do 200 mm, plochy přes 2 m2</t>
  </si>
  <si>
    <t>tl. 15 cm : 145,08*0,15</t>
  </si>
  <si>
    <t xml:space="preserve">1NP - na terénu : 2,3*7,8*0,2 : </t>
  </si>
  <si>
    <t>21,9285</t>
  </si>
  <si>
    <t>966068011R00</t>
  </si>
  <si>
    <t>Demontáž dřev. stěn a konstrukcí s přemístěním dřevěných stěn, svislého pláště, šikmé stříšky a tahového komína  větrových a dělících včetně nosné konstrukce</t>
  </si>
  <si>
    <t>801-5</t>
  </si>
  <si>
    <t>vnitrostaveništním ( položky -8150 a -8151 )</t>
  </si>
  <si>
    <t xml:space="preserve">sklep : (4,89+4*1,5)*2,78 : </t>
  </si>
  <si>
    <t>30,2742</t>
  </si>
  <si>
    <t>967021112R00</t>
  </si>
  <si>
    <t>Přisekání rovných ostění bez odstupu ve zdivu kamenném nebo smíšeném</t>
  </si>
  <si>
    <t>po hrubém vybourání otvorů ve zdivu kamenném nebo smíšeném,</t>
  </si>
  <si>
    <t xml:space="preserve">Okna + vch. dveře : : </t>
  </si>
  <si>
    <t xml:space="preserve">z ulice : 9*4,0*0,6+5,5*0,6 : </t>
  </si>
  <si>
    <t xml:space="preserve">ze dvora : 20*0,6 : </t>
  </si>
  <si>
    <t>36,9</t>
  </si>
  <si>
    <t>968061112R00</t>
  </si>
  <si>
    <t>Vyvěšení nebo zavěšení dřevěných křídel oken, plochy do 1,5 m2</t>
  </si>
  <si>
    <t>kus</t>
  </si>
  <si>
    <t>oken, dveří a vrat, s uložením a opětovným zavěšením po provedení stavebních změn,</t>
  </si>
  <si>
    <t xml:space="preserve">Přístavba : 4 : </t>
  </si>
  <si>
    <t>968061113R00</t>
  </si>
  <si>
    <t>Vyvěšení nebo zavěšení dřevěných křídel oken, plochy přes 1,5 m2</t>
  </si>
  <si>
    <t xml:space="preserve">Přístavba : 1 : </t>
  </si>
  <si>
    <t>968061125R00</t>
  </si>
  <si>
    <t>Vyvěšení nebo zavěšení dřevěných křídel dveří, plochy do 2 m2</t>
  </si>
  <si>
    <t xml:space="preserve">Vnitřních : : </t>
  </si>
  <si>
    <t xml:space="preserve">1NP : 4+9 : </t>
  </si>
  <si>
    <t xml:space="preserve">1NP : 2 : </t>
  </si>
  <si>
    <t>15</t>
  </si>
  <si>
    <t>968061126R00</t>
  </si>
  <si>
    <t>Vyvěšení nebo zavěšení dřevěných křídel dveří, plochy přes 2 m2</t>
  </si>
  <si>
    <t xml:space="preserve">1NP : 2*1 : </t>
  </si>
  <si>
    <t xml:space="preserve">2NP : 2*1 : </t>
  </si>
  <si>
    <t>968062245R00</t>
  </si>
  <si>
    <t>Vybourání dřevěných rámů oken jednoduchých, plochy do 2 m2</t>
  </si>
  <si>
    <t xml:space="preserve">4*0,9*1,2 : </t>
  </si>
  <si>
    <t xml:space="preserve">1,2*1,5 : </t>
  </si>
  <si>
    <t>6,12</t>
  </si>
  <si>
    <t>968062455R00</t>
  </si>
  <si>
    <t>Vybourání dřevěných rámů dveřních zárubní, plochy do 2 m2</t>
  </si>
  <si>
    <t xml:space="preserve">0,9*2,1*3 : </t>
  </si>
  <si>
    <t>5,67</t>
  </si>
  <si>
    <t>968062456R00</t>
  </si>
  <si>
    <t>Vybourání dřevěných rámů dveřních zárubní, plochy přes 2 m2</t>
  </si>
  <si>
    <t xml:space="preserve">1,86*2,75 : </t>
  </si>
  <si>
    <t xml:space="preserve">1,44*1,99 : </t>
  </si>
  <si>
    <t>7,9806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</si>
  <si>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</si>
  <si>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</si>
  <si>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 xml:space="preserve">Stávající část - vnitřní : : </t>
  </si>
  <si>
    <t xml:space="preserve">1NP : 0,6*1,97*4 : </t>
  </si>
  <si>
    <t xml:space="preserve">0,8*1,97*9 : </t>
  </si>
  <si>
    <t>18,912</t>
  </si>
  <si>
    <t>968095001R00</t>
  </si>
  <si>
    <t xml:space="preserve">Vybourání vnitřních parapetů dřevěných, šířky do 25 cm,  </t>
  </si>
  <si>
    <t xml:space="preserve">0,6+0,92+0,83+1,2 : </t>
  </si>
  <si>
    <t xml:space="preserve">1,53+0,59+1,2 : </t>
  </si>
  <si>
    <t>6,87</t>
  </si>
  <si>
    <t xml:space="preserve">2NP : 2*0,9 : </t>
  </si>
  <si>
    <t xml:space="preserve">1NP : 2*0,9+1,2 : </t>
  </si>
  <si>
    <t>4,8</t>
  </si>
  <si>
    <t>968095002R00</t>
  </si>
  <si>
    <t xml:space="preserve">Vybourání vnitřních parapetů dřevěných, šířky do 50 cm,  </t>
  </si>
  <si>
    <t xml:space="preserve">9*1,25 : </t>
  </si>
  <si>
    <t>11,25</t>
  </si>
  <si>
    <t>970231300R00</t>
  </si>
  <si>
    <t>Řezání cihelného zdiva hloubka řezu 300 mm</t>
  </si>
  <si>
    <t xml:space="preserve">otvor mezi 104 a 111 - z obou stran : 2*(3*2,0) : </t>
  </si>
  <si>
    <t xml:space="preserve">otvor pro dodat. překlad - z obou stran (mč.104,105 : 2*(0,14*2+2,4) : </t>
  </si>
  <si>
    <t xml:space="preserve">otvor pro dodat. překlad - z obou stran (mč. 105,106) : 2*(0,14*2+1,2) : </t>
  </si>
  <si>
    <t xml:space="preserve">Ostatní : 5,0 : </t>
  </si>
  <si>
    <t>25,32</t>
  </si>
  <si>
    <t>978011141R00</t>
  </si>
  <si>
    <t>Otlučení omítek vápenných nebo vápenocementových vnitřních s vyškrabáním spár, s očištěním zdiva stropů, v rozsahu do 30 %</t>
  </si>
  <si>
    <t xml:space="preserve">1NP - 30 % : : </t>
  </si>
  <si>
    <t xml:space="preserve">101 : 4,69 : </t>
  </si>
  <si>
    <t xml:space="preserve">102 : 21,01 : </t>
  </si>
  <si>
    <t xml:space="preserve">103 schodiště : 6,22 : </t>
  </si>
  <si>
    <t>31,92</t>
  </si>
  <si>
    <t>978011191R00</t>
  </si>
  <si>
    <t>Otlučení omítek vápenných nebo vápenocementových vnitřních s vyškrabáním spár, s očištěním zdiva stropů, v rozsahu do 100 %</t>
  </si>
  <si>
    <t xml:space="preserve">106 : 4,78 : </t>
  </si>
  <si>
    <t xml:space="preserve">107 : 4,74 : </t>
  </si>
  <si>
    <t xml:space="preserve">108 : 6,25 : </t>
  </si>
  <si>
    <t>15,77</t>
  </si>
  <si>
    <t>978013121R00</t>
  </si>
  <si>
    <t>Otlučení omítek vápenných nebo vápenocementových vnitřních s vyškrabáním spár, s očištěním zdiva stěn, v rozsahu do 10 %</t>
  </si>
  <si>
    <t xml:space="preserve">109-112 : 34,4 : </t>
  </si>
  <si>
    <t xml:space="preserve">113-117 : 35,3 : </t>
  </si>
  <si>
    <t>69,7</t>
  </si>
  <si>
    <t>978013191R00</t>
  </si>
  <si>
    <t>Otlučení omítek vápenných nebo vápenocementových vnitřních s vyškrabáním spár, s očištěním zdiva stěn, v rozsahu do 100 %</t>
  </si>
  <si>
    <t xml:space="preserve">106 : 2*(2,3+2,0)*2,42-(2*0,9*2,1+1,2*1,5) : </t>
  </si>
  <si>
    <t xml:space="preserve">107 (nad obklady) : 2*(2,3+2,0)*(2,42-1,8) : </t>
  </si>
  <si>
    <t xml:space="preserve">108 : 2*(2,3+2,78)*2,42-(0,9*1,2+0,83*1,2) : </t>
  </si>
  <si>
    <t>43,0752</t>
  </si>
  <si>
    <t xml:space="preserve">101 do v= 1,2 m : 2*1,7*1,2 : </t>
  </si>
  <si>
    <t xml:space="preserve">102 do v=1,2 m : 24,8*1,2 : </t>
  </si>
  <si>
    <t xml:space="preserve">104 do v= 2,78 m : 19,8*2,78 : </t>
  </si>
  <si>
    <t xml:space="preserve">105 do v= 2,78 m : 10,5*2,78 : </t>
  </si>
  <si>
    <t xml:space="preserve">Příčky - oboustranně : : </t>
  </si>
  <si>
    <t xml:space="preserve">Odkaz na mn. položky pořadí 10 : 27,41480*2 : </t>
  </si>
  <si>
    <t xml:space="preserve">Odkaz na mn. položky pořadí 12 : 15,01900*2 : </t>
  </si>
  <si>
    <t>202,9416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</si>
  <si>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</si>
  <si>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</si>
  <si>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</si>
  <si>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 xml:space="preserve">109 : 6,1*1,8 : </t>
  </si>
  <si>
    <t xml:space="preserve">110 - obklad za linkou : 2,7*0,6 : </t>
  </si>
  <si>
    <t xml:space="preserve">114 - obklad za linkou : 2,7*0,6 : </t>
  </si>
  <si>
    <t xml:space="preserve">115 : 3,6*1,8 : </t>
  </si>
  <si>
    <t xml:space="preserve">116 : 5,2*1,8 : </t>
  </si>
  <si>
    <t>30,06</t>
  </si>
  <si>
    <t xml:space="preserve">1NP : 2*(2,3+2,0)*1,8-2*0,9*2,1-0,9*(1,8-1,1) : </t>
  </si>
  <si>
    <t>11,07</t>
  </si>
  <si>
    <t xml:space="preserve">1NP : 4,74+6,25 : </t>
  </si>
  <si>
    <t>10,99</t>
  </si>
  <si>
    <t xml:space="preserve">1NP : 2*(2,3+2,0)-(3*0,9) : </t>
  </si>
  <si>
    <t>5,9</t>
  </si>
  <si>
    <t>999281105R00</t>
  </si>
  <si>
    <t xml:space="preserve">Přesun hmot pro opravy a údržbu objektů pro opravy a údržbu dosavadních objektů včetně vnějších plášťů  výšky do 6 m,  </t>
  </si>
  <si>
    <t>t</t>
  </si>
  <si>
    <t>801-4</t>
  </si>
  <si>
    <t>Přesun hmot</t>
  </si>
  <si>
    <t>POL7_</t>
  </si>
  <si>
    <t>oborů 801, 803, 811 a 812</t>
  </si>
  <si>
    <t>725110814R00</t>
  </si>
  <si>
    <t>Demontáž klozetů kombinovaných</t>
  </si>
  <si>
    <t>soubor</t>
  </si>
  <si>
    <t>800-721</t>
  </si>
  <si>
    <t>POL1_7</t>
  </si>
  <si>
    <t>725210821R00</t>
  </si>
  <si>
    <t>Demontáž umyvadel umyvadel bez výtokových armatur</t>
  </si>
  <si>
    <t>725220841R00</t>
  </si>
  <si>
    <t>Demontáž van ocelových</t>
  </si>
  <si>
    <t>725240812R00</t>
  </si>
  <si>
    <t>Demontáž sprchových kabin a mís mís bez výtokových armatur</t>
  </si>
  <si>
    <t>725310823R00</t>
  </si>
  <si>
    <t>Demontáž dřezů jednodílných v kuchyňské sestavě</t>
  </si>
  <si>
    <t>bez výtokových armatur,</t>
  </si>
  <si>
    <t>731200825R00</t>
  </si>
  <si>
    <t>Demontáž kotlů ocelových na kapalná a plynná paliva o výkonu přes 25 do 40 kW</t>
  </si>
  <si>
    <t>800-731</t>
  </si>
  <si>
    <t>735151821R00</t>
  </si>
  <si>
    <t>Demontáž otopných těles panelových dvouřadých, stavební délky do 1500 mm</t>
  </si>
  <si>
    <t>762342811R00</t>
  </si>
  <si>
    <t>Demontáž bednění a laťování laťování střech o sklonu do 60 stupňů včetně všech nadstřešních konstrukcí rozteč latí do 22 cm</t>
  </si>
  <si>
    <t>800-762</t>
  </si>
  <si>
    <t xml:space="preserve">Odkaz na mn. položky pořadí 67 : 21,84000 : </t>
  </si>
  <si>
    <t>21,84</t>
  </si>
  <si>
    <t>762342814R00</t>
  </si>
  <si>
    <t>Demontáž bednění a laťování kontralatí střech o sklonu do 60 stupňů včetně všech nadstřešních konstrukcí</t>
  </si>
  <si>
    <t>762900030RAA</t>
  </si>
  <si>
    <t>Demontáž krovů  , s laťováním</t>
  </si>
  <si>
    <t>AP-PSV</t>
  </si>
  <si>
    <t>Agregovaná položka</t>
  </si>
  <si>
    <t>POL2_7</t>
  </si>
  <si>
    <t>jakýchkoliv soustav o sklonu do 60 stupňů, z hranolů, hranolků nebo fošen, demontáž laťování včetně všech nadstřešních konstrukcí z latí o průřezové ploše do 25 cm2 při osové vzdálenosti do 50 cm, demontáž bednění včetně všech nadstřešních konstrukcí z prken tloušťky do 32 mm nebo bez bednění podle popisu.</t>
  </si>
  <si>
    <t>Svislé přemístění ze 2. NP, nebo 1. PP, vodorovné vnitrostaveništní přemístění do 30 m, odvoz na skládku do 10 km. Bez poplatku za skládku.</t>
  </si>
  <si>
    <t xml:space="preserve">půdorysná plocha : 2,63*(4,95+2,85) : </t>
  </si>
  <si>
    <t>20,514</t>
  </si>
  <si>
    <t>764322830R00</t>
  </si>
  <si>
    <t>Demontáž oplechování okapů na střechách s tvrdou krytinou, rš 400 mm, sklonu do 30°</t>
  </si>
  <si>
    <t>800-764</t>
  </si>
  <si>
    <t xml:space="preserve">okapnice : : </t>
  </si>
  <si>
    <t xml:space="preserve">Odkaz na mn. položky pořadí 62 : 7,80000 : </t>
  </si>
  <si>
    <t>7,8</t>
  </si>
  <si>
    <t>764352810R00</t>
  </si>
  <si>
    <t>Demontáž žlabů podokapních půlkruhových rovných, rš 330 mm, sklonu do 30°</t>
  </si>
  <si>
    <t xml:space="preserve">4,95+2,85 : </t>
  </si>
  <si>
    <t>764359810R00</t>
  </si>
  <si>
    <t>Demontáž žlabů kotlíku kónického,  , sklonu do 30°</t>
  </si>
  <si>
    <t xml:space="preserve">Přístavba : 2 : </t>
  </si>
  <si>
    <t>764410850R00</t>
  </si>
  <si>
    <t>Demontáž oplechování parapetů rš od 100 do 330 mm</t>
  </si>
  <si>
    <t xml:space="preserve">1,2+4*0,9 : </t>
  </si>
  <si>
    <t>764430840R00</t>
  </si>
  <si>
    <t>Demontáž oplechování zdí a nadezdívek rš od 330 do 500 mm</t>
  </si>
  <si>
    <t xml:space="preserve">oplech. komína : 4*0,8 : </t>
  </si>
  <si>
    <t>3,2</t>
  </si>
  <si>
    <t>764454801R00</t>
  </si>
  <si>
    <t>Demontáž odpadních trub nebo součástí trub kruhových , o průměru 75 a 100 mm</t>
  </si>
  <si>
    <t xml:space="preserve">6,0+3,0 : </t>
  </si>
  <si>
    <t>9</t>
  </si>
  <si>
    <t>765312810R00</t>
  </si>
  <si>
    <t>Demontáž pálené krytiny z tašek drážkových, na sucho, do suti</t>
  </si>
  <si>
    <t>800-765</t>
  </si>
  <si>
    <t xml:space="preserve">2,8*(4,95+2,85) : </t>
  </si>
  <si>
    <t>765799301R00</t>
  </si>
  <si>
    <t>Fólie parotěsné, difúzní a vodotěsné demontáž</t>
  </si>
  <si>
    <t>766662811R00</t>
  </si>
  <si>
    <t>Demontáž dveřních křídel prahů dveří  jednokřídlových</t>
  </si>
  <si>
    <t>800-766</t>
  </si>
  <si>
    <t xml:space="preserve">Přístavba : 3 : </t>
  </si>
  <si>
    <t>13</t>
  </si>
  <si>
    <t>766662812R00</t>
  </si>
  <si>
    <t>Demontáž dveřních křídel prahů dveří  dvoukřídlových</t>
  </si>
  <si>
    <t>766812840R00</t>
  </si>
  <si>
    <t>Demontáž kuchyňských linek délky přes 1800 do 2100 mnm</t>
  </si>
  <si>
    <t>776200810R00</t>
  </si>
  <si>
    <t>Demontáž povlakových podlah ze schodišťových stupňů lepených, bez podložky, z ploch přes 10 m2</t>
  </si>
  <si>
    <t>800-775</t>
  </si>
  <si>
    <t xml:space="preserve">18,78900 : </t>
  </si>
  <si>
    <t>18,789</t>
  </si>
  <si>
    <t>776401800RT1</t>
  </si>
  <si>
    <t>Demontáž soklíků nebo lišt pryžových nebo PVC odstranění a uložení na hromady</t>
  </si>
  <si>
    <t xml:space="preserve">109 : 0 : </t>
  </si>
  <si>
    <t xml:space="preserve">110 : 11 : </t>
  </si>
  <si>
    <t xml:space="preserve">111 : 17,2 : </t>
  </si>
  <si>
    <t xml:space="preserve">103 schodiště : 2*(16*1,3+16*0,28) : </t>
  </si>
  <si>
    <t>78,76</t>
  </si>
  <si>
    <t>776511810R00</t>
  </si>
  <si>
    <t>Odstranění povlakových podlah z nášlapné plochy lepených, bez podložky, z ploch přes 20 m2</t>
  </si>
  <si>
    <t xml:space="preserve">30,18000 : </t>
  </si>
  <si>
    <t>30,18</t>
  </si>
  <si>
    <t>VN-001</t>
  </si>
  <si>
    <t>Vyhledání, odpojení a zabezpečení areálových rozvodů inž. sítí - elektro, voda, kanalizace, plyn</t>
  </si>
  <si>
    <t>460680041RT3</t>
  </si>
  <si>
    <t>Průraz zdivem v betonové zdi tloušťky 15 cm, plochy do 0,09 m2</t>
  </si>
  <si>
    <t>POL1_9</t>
  </si>
  <si>
    <t>460680044RT2</t>
  </si>
  <si>
    <t>Průraz zdivem v betonové zdi tloušťky 60 cm, plochy do 0,50 m2</t>
  </si>
  <si>
    <t>650801163R00</t>
  </si>
  <si>
    <t>Demontáž svítidla nástěnného bodového, přisazeného</t>
  </si>
  <si>
    <t>979082111R00</t>
  </si>
  <si>
    <t>Vnitrostaveništní doprava suti a vybouraných hmot do 10 m</t>
  </si>
  <si>
    <t>Přesun suti</t>
  </si>
  <si>
    <t>POL8_</t>
  </si>
  <si>
    <t>979082121R00</t>
  </si>
  <si>
    <t>Vnitrostaveništní doprava suti a vybouraných hmot příplatek k ceně za každých dalších 5 m</t>
  </si>
  <si>
    <t>979081111R00</t>
  </si>
  <si>
    <t>Odvoz suti a vybouraných hmot na skládku do 1 km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</si>
  <si>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</si>
  <si>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</si>
  <si>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</si>
  <si>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979951111R00</t>
  </si>
  <si>
    <t>Výkup kovů železný šrot, tloušťky do 4 mm</t>
  </si>
  <si>
    <t>Pro vyjádření výnosu ve prospěch zhotovitele je nutné jednotkovou cenu uvést se záporným znaménkem. (Získaná částka ponižuje náklad stavby.)</t>
  </si>
  <si>
    <t>Odkaz na dem. hmot. položky pořadí 35 : 1,43731</t>
  </si>
  <si>
    <t>Odkaz na dem. hmot. položky pořadí 52 : 0,03290</t>
  </si>
  <si>
    <t>Odkaz na dem. hmot. položky pořadí 55 : 0,30625</t>
  </si>
  <si>
    <t>Odkaz na dem. hmot. položky pořadí 56 : 0,17451</t>
  </si>
  <si>
    <t>Odkaz na dem. hmot. položky pořadí 60 : 0,02543</t>
  </si>
  <si>
    <t>Odkaz na dem. hmot. položky pořadí 61 : 0,02621</t>
  </si>
  <si>
    <t>Odkaz na dem. hmot. položky pořadí 62 : 0,00230</t>
  </si>
  <si>
    <t>Odkaz na dem. hmot. položky pořadí 63 : 0,00648</t>
  </si>
  <si>
    <t>Odkaz na dem. hmot. položky pořadí 64 : 0,00736</t>
  </si>
  <si>
    <t>Odkaz na dem. hmot. položky pořadí 65 : 0,02034</t>
  </si>
  <si>
    <t>979990109R00</t>
  </si>
  <si>
    <t>Poplatek za uložení, skleněné tvárnice,  , skupina 17 02 02 z Katalogu odpadů</t>
  </si>
  <si>
    <t>kategorie 17 09 04 smíšené stavební a demoliční odpady</t>
  </si>
  <si>
    <t>Odkaz na dem. hmot. položky pořadí 15 : 0,08217</t>
  </si>
  <si>
    <t>979990121R00</t>
  </si>
  <si>
    <t>Poplatek za uložení, asfaltové pásy,  , skupina 17 03 02 z Katalogu odpadů</t>
  </si>
  <si>
    <t>Odkaz na dem. hmot. položky pořadí 67 : 0,00393</t>
  </si>
  <si>
    <t>979990161R00</t>
  </si>
  <si>
    <t>Poplatek za uložení, dřevo,  , skupina 17 02 01 z Katalogu odpadů</t>
  </si>
  <si>
    <t>kategorie 17 02 01 dřevo</t>
  </si>
  <si>
    <t>Odkaz na dem. hmot. položky pořadí 36 : 0,07646</t>
  </si>
  <si>
    <t>Odkaz na dem. hmot. položky pořadí 37 : 0,05342</t>
  </si>
  <si>
    <t>Odkaz na dem. hmot. položky pořadí 38 : 0,16954</t>
  </si>
  <si>
    <t>Odkaz na dem. hmot. položky pořadí 32 : 0,18972</t>
  </si>
  <si>
    <t>Odkaz na dem. hmot. položky pořadí 33 : 0,49896</t>
  </si>
  <si>
    <t>Odkaz na dem. hmot. položky pořadí 34 : 0,53470</t>
  </si>
  <si>
    <t>Odkaz na dem. hmot. položky pořadí 57 : 0,15288</t>
  </si>
  <si>
    <t>Odkaz na dem. hmot. položky pořadí 58 : 0,03167</t>
  </si>
  <si>
    <t>Odkaz na dem. hmot. položky pořadí 59 : 0,80497</t>
  </si>
  <si>
    <t>Odkaz na dem. hmot. položky pořadí 68 : 0,00540</t>
  </si>
  <si>
    <t>Odkaz na dem. hmot. položky pořadí 69 : 0,02340</t>
  </si>
  <si>
    <t>Odkaz na dem. hmot. položky pořadí 70 : 0,00223</t>
  </si>
  <si>
    <t>979990162R00</t>
  </si>
  <si>
    <t>Poplatek za uložení, dřevo+sklo,  , skupina 17 09 04 z Katalogu odpadů</t>
  </si>
  <si>
    <t>Odkaz na dem. hmot. položky pořadí 28 : 0,00000</t>
  </si>
  <si>
    <t>Odkaz na dem. hmot. položky pořadí 29 : 0,00000</t>
  </si>
  <si>
    <t>Odkaz na dem. hmot. položky pořadí 30 : 0,00000</t>
  </si>
  <si>
    <t>Odkaz na dem. hmot. položky pořadí 31 : 0,00000</t>
  </si>
  <si>
    <t>Odkaz na dem. hmot. položky pořadí 26 : 0,39356</t>
  </si>
  <si>
    <t>979990181R00</t>
  </si>
  <si>
    <t>Poplatek za uložení, PVC podlahová krytina,  , skupina 20 03 07 z Katalogu odpadů</t>
  </si>
  <si>
    <t>kategorie 17 02 03 plasty</t>
  </si>
  <si>
    <t>Odkaz na dem. hmot. položky pořadí 74 : 0,10563</t>
  </si>
  <si>
    <t>Odkaz na dem. hmot. položky pořadí 73 : 0,00630</t>
  </si>
  <si>
    <t>Odkaz na dem. hmot. položky pořadí 72 : 0,00939</t>
  </si>
  <si>
    <t>979999973R00</t>
  </si>
  <si>
    <t>Poplatek za uložení, zemina a kamení,  , skupina 17 05 04 z Katalogu odpadů</t>
  </si>
  <si>
    <t>Odkaz na dem. hmot. položky pořadí 1 : 5,38890</t>
  </si>
  <si>
    <t>Odkaz na dem. hmot. položky pořadí 2 : 0,00000</t>
  </si>
  <si>
    <t>979999978R00</t>
  </si>
  <si>
    <t>Poplatek za recyklaci, beton lehce vyztužený, kusovost do 1600 cm2, skupina 17 01 01 z Katalogu odpadů</t>
  </si>
  <si>
    <t>Odkaz na dem. hmot. položky pořadí 4 : 3,91271</t>
  </si>
  <si>
    <t>Odkaz na dem. hmot. položky pořadí 5 : 3,92445</t>
  </si>
  <si>
    <t>Odkaz na dem. hmot. položky pořadí 7 : 63,83520</t>
  </si>
  <si>
    <t>Odkaz na dem. hmot. položky pořadí 16 : 28,18308</t>
  </si>
  <si>
    <t>979999981R00</t>
  </si>
  <si>
    <t>Poplatek za recyklaci, betonu, kusovost do 1600 cm2, skupina 17 01 01 z Katalogu odpadů</t>
  </si>
  <si>
    <t>Odkaz na dem. hmot. položky pořadí 6 : 11,10100</t>
  </si>
  <si>
    <t>Odkaz na dem. hmot. položky pořadí 17 : 7,89360</t>
  </si>
  <si>
    <t>Odkaz na dem. hmot. položky pořadí 18 : 1,78112</t>
  </si>
  <si>
    <t>Odkaz na dem. hmot. položky pořadí 19 : 25,53408</t>
  </si>
  <si>
    <t>979999983R00</t>
  </si>
  <si>
    <t>Poplatek za recyklaci, cihel, kusovost do 1600 cm2, skupina 17 01 02 z Katalogu odpadů</t>
  </si>
  <si>
    <t>Odkaz na dem. hmot. položky pořadí 9 : 4,22188</t>
  </si>
  <si>
    <t>Odkaz na dem. hmot. položky pořadí 10 : 1,52796</t>
  </si>
  <si>
    <t>Odkaz na dem. hmot. položky pořadí 11 : 3,06388</t>
  </si>
  <si>
    <t>Odkaz na dem. hmot. položky pořadí 12 : 7,09947</t>
  </si>
  <si>
    <t>Odkaz na dem. hmot. položky pořadí 13 : 16,95055</t>
  </si>
  <si>
    <t>Odkaz na dem. hmot. položky pořadí 14 : 2,78950</t>
  </si>
  <si>
    <t>Odkaz na dem. hmot. položky pořadí 27 : 2,76750</t>
  </si>
  <si>
    <t>Odkaz na dem. hmot. položky pořadí 77 : 0,00000</t>
  </si>
  <si>
    <t>Odkaz na dem. hmot. položky pořadí 76 : 0,00000</t>
  </si>
  <si>
    <t>979999984R00</t>
  </si>
  <si>
    <t>Poplatek za recyklaci, tašky, stavební keramika, kusovost do 1600 cm2, skupina 17 01 03 z Katalogu odpadů</t>
  </si>
  <si>
    <t>Odkaz na dem. hmot. položky pořadí 50 : 0,06840</t>
  </si>
  <si>
    <t>Odkaz na dem. hmot. položky pořadí 51 : 0,05838</t>
  </si>
  <si>
    <t>Odkaz na dem. hmot. položky pořadí 53 : 0,04900</t>
  </si>
  <si>
    <t>Odkaz na dem. hmot. položky pořadí 66 : 0,91728</t>
  </si>
  <si>
    <t>979999987R00</t>
  </si>
  <si>
    <t>Poplatek za recyklaci, směsi suti betonu, cihel, tašek a keramiky, kusovost nad 1600 cm2, skupina 17 01 07 z Katalogu odpadů</t>
  </si>
  <si>
    <t>Odkaz na dem. hmot. položky pořadí 20 : 0,77760</t>
  </si>
  <si>
    <t>Odkaz na dem. hmot. položky pořadí 21 : 2,27010</t>
  </si>
  <si>
    <t>Odkaz na dem. hmot. položky pořadí 22 : 0,01686</t>
  </si>
  <si>
    <t>Odkaz na dem. hmot. položky pořadí 23 : 0,00370</t>
  </si>
  <si>
    <t>Odkaz na dem. hmot. položky pořadí 24 : 0,27357</t>
  </si>
  <si>
    <t>Odkaz na dem. hmot. položky pořadí 25 : 61,16670</t>
  </si>
  <si>
    <t>Odkaz na dem. hmot. položky pořadí 40 : 0,31920</t>
  </si>
  <si>
    <t>Odkaz na dem. hmot. položky pořadí 41 : 0,78850</t>
  </si>
  <si>
    <t>Odkaz na dem. hmot. položky pořadí 42 : 0,27880</t>
  </si>
  <si>
    <t>Odkaz na dem. hmot. položky pořadí 43 : 1,98146</t>
  </si>
  <si>
    <t>Odkaz na dem. hmot. položky pořadí 44 : 9,33531</t>
  </si>
  <si>
    <t>Odkaz na dem. hmot. položky pořadí 45 : 2,04408</t>
  </si>
  <si>
    <t>Odkaz na dem. hmot. položky pořadí 46 : 0,75276</t>
  </si>
  <si>
    <t>Odkaz na dem. hmot. položky pořadí 47 : 0,21980</t>
  </si>
  <si>
    <t>Odkaz na dem. hmot. položky pořadí 48 : 0,04862</t>
  </si>
  <si>
    <t>979999999R00</t>
  </si>
  <si>
    <t>Poplatek za recyklaci, suti s 10 % příměsi dřeva, plastu apod.,  , skupina 17 01 07 z Katalogu odpadů</t>
  </si>
  <si>
    <t>Odkaz na dem. hmot. položky pořadí 39 : 0,01165</t>
  </si>
  <si>
    <t>Odkaz na dem. hmot. položky pořadí 54 : 0,01840</t>
  </si>
  <si>
    <t>Odkaz na dem. hmot. položky pořadí 71 : 0,69600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</si>
  <si>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</si>
  <si>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</si>
  <si>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</si>
  <si>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 xml:space="preserve">Základy : (2*2,55+7,975+2,55)*0,6*0,9 : </t>
  </si>
  <si>
    <t xml:space="preserve">pro drenáž : 14,0*0,6*0,7 : </t>
  </si>
  <si>
    <t>14,3175</t>
  </si>
  <si>
    <t>132201119R00</t>
  </si>
  <si>
    <t xml:space="preserve">Hloubení rýh šířky do 60 cm příplatek za lepivost, v hornině 3,  </t>
  </si>
  <si>
    <t xml:space="preserve">15% : : </t>
  </si>
  <si>
    <t xml:space="preserve">Odkaz na mn. položky pořadí 1 : 14,31753*0,15 : </t>
  </si>
  <si>
    <t>2,14763</t>
  </si>
  <si>
    <t xml:space="preserve">23,73000 : </t>
  </si>
  <si>
    <t xml:space="preserve">odpočet schodiště : -6,22 : </t>
  </si>
  <si>
    <t xml:space="preserve">tl. 15 cm : 122,27*0,15 : 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</si>
  <si>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</si>
  <si>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</si>
  <si>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</si>
  <si>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 xml:space="preserve">Odkaz na mn. položky pořadí 1 : 14,31750 : </t>
  </si>
  <si>
    <t xml:space="preserve">Odkaz na mn. položky pořadí 3 : 21,92850 : </t>
  </si>
  <si>
    <t>36,246</t>
  </si>
  <si>
    <t>162501102R00</t>
  </si>
  <si>
    <t>Vodorovné přemístění výkopku z horniny 1 až 4, na vzdálenost přes 2 500  do 3 000 m</t>
  </si>
  <si>
    <t xml:space="preserve">Výkopek : : </t>
  </si>
  <si>
    <t xml:space="preserve">Odpočet zásypy : : </t>
  </si>
  <si>
    <t xml:space="preserve">Odkaz na mn. položky pořadí 8 : 7,20000*-1 : </t>
  </si>
  <si>
    <t>29,046</t>
  </si>
  <si>
    <t>171206111R00</t>
  </si>
  <si>
    <t>Uložení zemin do předepsaných tvarů uložení zemin schopných zúrodnění do násypů předepsaných tvarů s urovnáním</t>
  </si>
  <si>
    <t>823-2</t>
  </si>
  <si>
    <t>schopných zúrodnění nebo zemin výsypek do násypů</t>
  </si>
  <si>
    <t xml:space="preserve">Odkaz na mn. položky pořadí 5 : 29,04600 : 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</si>
  <si>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</si>
  <si>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</si>
  <si>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</si>
  <si>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</si>
  <si>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Drenáž okolo přístavby : : 14,0*0,6*0,4</t>
  </si>
  <si>
    <t>ostatní : 3</t>
  </si>
  <si>
    <t>181101102R00</t>
  </si>
  <si>
    <t>Úprava pláně v zářezech v hornině 1 až 4, se zhutněním</t>
  </si>
  <si>
    <t>vyrovnáním výškových rozdílů, ploch vodorovných a ploch do sklonu 1 : 5.</t>
  </si>
  <si>
    <t xml:space="preserve">120,15000 : </t>
  </si>
  <si>
    <t xml:space="preserve">13,91250 : </t>
  </si>
  <si>
    <t xml:space="preserve">drenáž : 14,0*0,6 : </t>
  </si>
  <si>
    <t>142,4625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</si>
  <si>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</si>
  <si>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</si>
  <si>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</si>
  <si>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</si>
  <si>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 xml:space="preserve">Odkaz na mn. položky pořadí 9 : 142,46250 : </t>
  </si>
  <si>
    <t>199000002R00</t>
  </si>
  <si>
    <t>Poplatky za skládku horniny 1- 4, skupina 17 05 04 z Katalogu odpadů</t>
  </si>
  <si>
    <t>271531114R00</t>
  </si>
  <si>
    <t>Polštáře zhutněné pod základy kamenivo drcené, frakce 8 - 16 mm</t>
  </si>
  <si>
    <t>800-2</t>
  </si>
  <si>
    <t xml:space="preserve">tl. 50 mm : : </t>
  </si>
  <si>
    <t xml:space="preserve">120,15000*0,05 : </t>
  </si>
  <si>
    <t xml:space="preserve">tl. 150 mm : : </t>
  </si>
  <si>
    <t xml:space="preserve">3,8*2,1*0,15 : </t>
  </si>
  <si>
    <t xml:space="preserve">2,825*2,1*0,15 : </t>
  </si>
  <si>
    <t>8,09438</t>
  </si>
  <si>
    <t>273321321R00</t>
  </si>
  <si>
    <t>Beton základových desek železový třídy C 20/25</t>
  </si>
  <si>
    <t>801-1</t>
  </si>
  <si>
    <t>bez dodávky a uložení výztuže</t>
  </si>
  <si>
    <t xml:space="preserve">tl. 40 mm : 120,15000*0,04 : </t>
  </si>
  <si>
    <t xml:space="preserve">výplň mezi tvarovkami : 2,0 : </t>
  </si>
  <si>
    <t xml:space="preserve">ostatní : 1,2 : </t>
  </si>
  <si>
    <t xml:space="preserve">tl. 100 mm : 13,91250*0,1 : </t>
  </si>
  <si>
    <t xml:space="preserve">ostatní : 0,5 : </t>
  </si>
  <si>
    <t>9,89725</t>
  </si>
  <si>
    <t>273362021R00</t>
  </si>
  <si>
    <t>Uložení výztuže základových desek ze svařovaných sítí ze svařovaných sítí</t>
  </si>
  <si>
    <t>včetně distančních prvků</t>
  </si>
  <si>
    <t xml:space="preserve">výztuž zákl. desky 5/150/150 : 120,15000*2,1*1,35*0,001 : </t>
  </si>
  <si>
    <t xml:space="preserve">výztuž zákl. desky 6/100/100 : 13,91250*4,44*1,35*0,001 : </t>
  </si>
  <si>
    <t>0,42402</t>
  </si>
  <si>
    <t>274353102R00</t>
  </si>
  <si>
    <t>Bednění kotevních otvorů a prostupů v základových pasech o průřezu do 0,01 m2, hloubky přes 0,25 do 0,5 m</t>
  </si>
  <si>
    <t>včetně polohového zajištění a odbednění, popřípadě ztraceného bednění z pletiva a podobně.</t>
  </si>
  <si>
    <t>274353112R00</t>
  </si>
  <si>
    <t>Bednění kotevních otvorů a prostupů v základových pasech o průřezu přes 0,01 do 0,02 m2, hloubky přes 0,5 do 1,00 m</t>
  </si>
  <si>
    <t>274354042R00</t>
  </si>
  <si>
    <t>Bednění prostupu základy průřezu do 0,1 m2, délky prostupu do 0,5 m</t>
  </si>
  <si>
    <t>úprava trouby na potřebný rozměr, uložení a  ukotvení trouby v bednění. Včetně dodávky trouby.</t>
  </si>
  <si>
    <t>212971110R00</t>
  </si>
  <si>
    <t xml:space="preserve">Zřízení opláštění odvod. trativodů z geotextilie o sklonu do 2,5,  </t>
  </si>
  <si>
    <t>v rýze nebo v zářezu se stěnami,</t>
  </si>
  <si>
    <t xml:space="preserve">obvod : 4*1,0 : </t>
  </si>
  <si>
    <t xml:space="preserve">Odkaz na mn. položky pořadí 19 : 30,50000*2 : </t>
  </si>
  <si>
    <t>69366198R</t>
  </si>
  <si>
    <t>Geosyntetika typ: geotextilie; netkaná; materiál: PP; tl (2 kPa) = 2,9 mm; plošná hmotnost = 300 g/m2; Pevnost v tahu podélně = 20,0 kN/m; Pevnost v tahu příčně = 11,5 kN/m</t>
  </si>
  <si>
    <t>SPCM</t>
  </si>
  <si>
    <t>Specifikace</t>
  </si>
  <si>
    <t>POL3_0</t>
  </si>
  <si>
    <t xml:space="preserve">Odkaz na mn. položky pořadí 12 : 61,00000 : </t>
  </si>
  <si>
    <t xml:space="preserve">Koeficient Ztratné: 0,15 : </t>
  </si>
  <si>
    <t>70,15</t>
  </si>
  <si>
    <t>212572111R00</t>
  </si>
  <si>
    <t>Lože pro trativody ze štěrkopísku tříděného</t>
  </si>
  <si>
    <t>30,50*0,6*0,1</t>
  </si>
  <si>
    <t>175101101R00</t>
  </si>
  <si>
    <t>Obsyp potrubí bez prohození sypaniny, bez dodávky obsypového materiálu</t>
  </si>
  <si>
    <t>sypaninou z vhodných hornin tř. 1 - 4 nebo materiálem připraveným podél výkopu ve vzdálenosti do 3 m od jeho kraje, pro jakoukoliv hloubku výkopu a jakoukoliv míru zhutnění,</t>
  </si>
  <si>
    <t>30,50*0,6*0,2</t>
  </si>
  <si>
    <t>583426851R</t>
  </si>
  <si>
    <t>Kamenivo stanovené přírodní; drcené; 16/32; OH = 3,04 Mg/m3; amfibolit</t>
  </si>
  <si>
    <t>Kalkul</t>
  </si>
  <si>
    <t>POL3_</t>
  </si>
  <si>
    <t>Odkaz na mn. položky pořadí 20 : 3,66000*1,8</t>
  </si>
  <si>
    <t>871228111R00</t>
  </si>
  <si>
    <t>Kladení dren. potrubí do rýhy, tvr. PVC, do 150 mm</t>
  </si>
  <si>
    <t xml:space="preserve">okolo přístavby : 14,0 : </t>
  </si>
  <si>
    <t xml:space="preserve">pod budovou : 13,5 : </t>
  </si>
  <si>
    <t xml:space="preserve">ostatní : 3 : </t>
  </si>
  <si>
    <t>30,5</t>
  </si>
  <si>
    <t>28611223.AR</t>
  </si>
  <si>
    <t>Trubka plastová drenážní spoj: drážkový; potrubí: jednovrstvé; materiál: PVC; povrch: žebrovaný; ohebná; DN = 100; vsakovací plocha = 34,0 cm2/m</t>
  </si>
  <si>
    <t>Odkaz na mn. položky pořadí 22 : 30,50000*1,1</t>
  </si>
  <si>
    <t>311238532R00</t>
  </si>
  <si>
    <t xml:space="preserve">Zdivo nosné z cihel a tvarovek pálených tloušťky 250 mm,  , charakteristická pevnost v tlaku fk = 1,90 MPa, součinitel prostupu tepla U = 0,38 W/m2.K, hodnota pro zdivo bez omítky při praktické vlhkosti dle ČSN 72 0540-3,  </t>
  </si>
  <si>
    <t xml:space="preserve">Přístavba - 1NP : : </t>
  </si>
  <si>
    <t xml:space="preserve">vnitřní nosné : 2,25*2,74 : </t>
  </si>
  <si>
    <t xml:space="preserve">Odpočet otvorů : 0 : </t>
  </si>
  <si>
    <t xml:space="preserve">odpočet překladů : 0 : </t>
  </si>
  <si>
    <t>6,165</t>
  </si>
  <si>
    <t>311238545R00</t>
  </si>
  <si>
    <t xml:space="preserve">Zdivo nosné z cihel a tvarovek pálených tloušťky 380 mm,  , charakteristická pevnost v tlaku fk = 1,60 MPa, součinitel prostupu tepla U = 0,23 W/m2.K , hodnota pro zdivo bez omítky při praktické vlhkosti dle ČSN 72 0540-3,  </t>
  </si>
  <si>
    <t xml:space="preserve">obvodové : (2,25+8,135+2,25)*2,74 : </t>
  </si>
  <si>
    <t xml:space="preserve">Odpočet otvorů : -(1,1*2,07+1,0*1,2*2) : </t>
  </si>
  <si>
    <t xml:space="preserve">odpočet překladů : -0,38*1,5*3 : </t>
  </si>
  <si>
    <t>28,2329</t>
  </si>
  <si>
    <t>317168112R00</t>
  </si>
  <si>
    <t>Překlady keramické montáž a dodávka nenosné, délky 1250 mm, šířky 115 mm, výšky 71 mm</t>
  </si>
  <si>
    <t>Včetně dodávky překladů.</t>
  </si>
  <si>
    <t>Přístavba : : 1</t>
  </si>
  <si>
    <t>stará část : 8</t>
  </si>
  <si>
    <t>317168132R00</t>
  </si>
  <si>
    <t>Překlady keramické montáž a dodávka nosné, délky 1500 mm, šířky 70 mm, výšky 238 mm</t>
  </si>
  <si>
    <t xml:space="preserve">3*3 : </t>
  </si>
  <si>
    <t>317998112R00</t>
  </si>
  <si>
    <t>Překlady keramické izolace vkládaná mezi překlady tloušťky 70 mm</t>
  </si>
  <si>
    <t>překlad - a : : 3*1,5</t>
  </si>
  <si>
    <t>Koeficient Koeficient tl 140 mm (2 vrstvy):: 1</t>
  </si>
  <si>
    <t>317234410R00</t>
  </si>
  <si>
    <t>Vyzdívka mezi nosníky cementovou</t>
  </si>
  <si>
    <t>jakýmikoliv cihlami pálenými na jakoukoliv maltu,</t>
  </si>
  <si>
    <t xml:space="preserve">mezi 104 a 105 : 2,4*0,15*0,5 : </t>
  </si>
  <si>
    <t xml:space="preserve">mezi 105 a 106 : 1,2*0,15*0,6 : </t>
  </si>
  <si>
    <t>0,288</t>
  </si>
  <si>
    <t>317944313R00</t>
  </si>
  <si>
    <t>Dodání a osazení válcovaných nosníků do připravených otvorů výšky přes 140 do 220 mm</t>
  </si>
  <si>
    <t>bez zazdění hlav, s nařezáním nosníků na potřebný rozměr,</t>
  </si>
  <si>
    <t xml:space="preserve">Dodatečný překlad - otvor mezi mč.104 a 105 : : </t>
  </si>
  <si>
    <t xml:space="preserve">3xI140 : 3*2,4*14,3*0,001 : </t>
  </si>
  <si>
    <t xml:space="preserve">Dodatečný překlad - otvor mezi mč.105 a 106 : : </t>
  </si>
  <si>
    <t xml:space="preserve">3xI140 : 3*1,2*14,3*0,001 : </t>
  </si>
  <si>
    <t>0,15444</t>
  </si>
  <si>
    <t>319201303R00</t>
  </si>
  <si>
    <t>Vyrovnání povrchu zdiva lokální oprava tmelem do tloušťky 3 mm, plochy do 1 m2</t>
  </si>
  <si>
    <t>maltou ze suché směsi, bez pomocného lešení,</t>
  </si>
  <si>
    <t>342248140R00</t>
  </si>
  <si>
    <t>Příčky z tvárnic pálených Příčky z tvárnic keramických pálených tloušťky 80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</si>
  <si>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</si>
  <si>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 xml:space="preserve">Zazdívka okna - luxfer : 0,83*1,8 : </t>
  </si>
  <si>
    <t>342248141R00</t>
  </si>
  <si>
    <t>Příčky z tvárnic pálených Příčky z tvárnic keramických pálených tloušťky 115 mm, z děrovaných příčkovek, P 10, zděných na tenkovrstvou maltu</t>
  </si>
  <si>
    <t xml:space="preserve">Stávající část - 1NP : : </t>
  </si>
  <si>
    <t xml:space="preserve">Vnitřní nenosné mč. 107,110 : (5,855+2,65+3,25)*3,03 : </t>
  </si>
  <si>
    <t xml:space="preserve">Odpočet otvorů : -(0,9+0,8+0,8)*2,02 : </t>
  </si>
  <si>
    <t xml:space="preserve">vnitřní nenosné : 2,25*2,74 : </t>
  </si>
  <si>
    <t xml:space="preserve">Odpočet otvorů : -1,0*2,07 : </t>
  </si>
  <si>
    <t xml:space="preserve">odpočet překladů : -0,125*1,25 : </t>
  </si>
  <si>
    <t>7,64</t>
  </si>
  <si>
    <t>342948111R00</t>
  </si>
  <si>
    <t>Kotvení příček ke konstrukci kotvami na hmoždinky</t>
  </si>
  <si>
    <t>Včetně dodávky kotev a spojovacího materiálu.</t>
  </si>
  <si>
    <t>Včetně dodávky kotev i spojovacího materiálu.</t>
  </si>
  <si>
    <t xml:space="preserve">Přístavba : 2,75 : </t>
  </si>
  <si>
    <t>2,75</t>
  </si>
  <si>
    <t>346244381R00</t>
  </si>
  <si>
    <t>Plentování ocelových nosníků jednostranné výšky do 200 mm</t>
  </si>
  <si>
    <t>jakýmikoliv cihlami,</t>
  </si>
  <si>
    <t xml:space="preserve">Dodatečný překlad - otvor mezi mč.104 a 105 : 2,4*0,14 : </t>
  </si>
  <si>
    <t xml:space="preserve">Dodatečný překlad - otvor mezi mč.105 a 106 : 1,2*0,14 : </t>
  </si>
  <si>
    <t xml:space="preserve">Koeficient oboustranně: 1 : </t>
  </si>
  <si>
    <t>1,008</t>
  </si>
  <si>
    <t>346971162R00</t>
  </si>
  <si>
    <t>Izolace proti šíření zvuku prováděná při zdění mezi příčkou a stropem deskami z minerální izolace, tloušťky 30 mm, šířky do 150 mm</t>
  </si>
  <si>
    <t>Rozmeření, nařezání a montáž minerální izolace, zapravení spáry montážní pěnou, dodávka tepelné izolace a montážní pěny.</t>
  </si>
  <si>
    <t xml:space="preserve">2,25 : </t>
  </si>
  <si>
    <t>2,25</t>
  </si>
  <si>
    <t>380932116R00</t>
  </si>
  <si>
    <t>Vlepení výztuže do vrtu v betonu průměr výztuže 14 mm</t>
  </si>
  <si>
    <t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t>
  </si>
  <si>
    <t xml:space="preserve">počet na výšku : 2,75/0,25 : </t>
  </si>
  <si>
    <t xml:space="preserve">(2*11*0,3)*3 : </t>
  </si>
  <si>
    <t>19,8</t>
  </si>
  <si>
    <t>380932118R0.X</t>
  </si>
  <si>
    <t>Vlepení výztuže D 20 mm do vrtu v betonu 2složkovou epoxidovou hmotou</t>
  </si>
  <si>
    <t xml:space="preserve">Přístavba - základové kosntrukce : : </t>
  </si>
  <si>
    <t xml:space="preserve">3*4*0,3 : </t>
  </si>
  <si>
    <t>3,6</t>
  </si>
  <si>
    <t>347016233R00</t>
  </si>
  <si>
    <t>Předstěny opláštěné sádrokartonovými deskami volně stojící, bez izolace 1x nosná ocelová konstrukce CW 100, dvojité opláštění, desky impregnované, tloušťky 12,5 mm, tloušťka stěny 125 mm, požární odolnost EI 45</t>
  </si>
  <si>
    <t>- nezbytné úpravy desek na příslušný rozměr</t>
  </si>
  <si>
    <t>- úpravy rohů, koutů a hran konstrukcí ze sádrokartonu</t>
  </si>
  <si>
    <t>- standardního tmelení Q2, to je: základní tmelení Q1+ dodatečné tmelení (tmelení najemno) a případné přebroušení.</t>
  </si>
  <si>
    <t xml:space="preserve">106 : 2*0,5*1,5 : </t>
  </si>
  <si>
    <t xml:space="preserve">110 : 0,5*1,5 : </t>
  </si>
  <si>
    <t>411321414R00</t>
  </si>
  <si>
    <t>Beton stropů železový stropů deskových, desek plochých střech, desek balkónových, desek hřibových stropů včetně hlavic hřibových sloupů, železový (bez výztuže) třídy C 25/30</t>
  </si>
  <si>
    <t>Přístavba - strop nad 1NP (skladba F) : TL. DESKY 160 mm : 2,5*8,1*0,16</t>
  </si>
  <si>
    <t>411351101R00</t>
  </si>
  <si>
    <t>Bednění stropů deskových, balkonových nebo plošných konzol plné, rovné, popř. s náběhy včetně podpěrné konstrukce systémové, včetně podepření, tloušťka stropu 120 mm, zřízení</t>
  </si>
  <si>
    <t>s pomocným lešením</t>
  </si>
  <si>
    <t>Přístavba - strop nad 1NP (skladba F) : TL. DESKY 160 mm : 2,5*8,1</t>
  </si>
  <si>
    <t>411351102R00</t>
  </si>
  <si>
    <t>Bednění stropů deskových, balkonových nebo plošných konzol plné, rovné, popř. s náběhy včetně podpěrné konstrukce  , odstranění</t>
  </si>
  <si>
    <t>411351801R00</t>
  </si>
  <si>
    <t>Bednění stropů bednění svislých ploch zřízení</t>
  </si>
  <si>
    <t>2,50*2+8,135</t>
  </si>
  <si>
    <t>411351802R00</t>
  </si>
  <si>
    <t>Bednění stropů bednění svislých ploch odstranění</t>
  </si>
  <si>
    <t>411351903R00</t>
  </si>
  <si>
    <t>Bednění stropů bednění prostupu plochy do 0,48 m2</t>
  </si>
  <si>
    <t>411354171R00</t>
  </si>
  <si>
    <t>Podpěrná konstrukce bednění stropů do 5 kPa, zřízení</t>
  </si>
  <si>
    <t>výšky do 4 m se zesílením dna bednění podle hodnoty zatížení betonovou směsí a výztuží. Bez pomocného lešení.</t>
  </si>
  <si>
    <t>411354172R00</t>
  </si>
  <si>
    <t>Podpěrná konstrukce bednění stropů do 5 kPa, odstranění</t>
  </si>
  <si>
    <t>411361821R00</t>
  </si>
  <si>
    <t>Výztuž stropů z betonářské oceli 10 505(R)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</si>
  <si>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</si>
  <si>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Odkaz na mn. položky pořadí 40 : 3,24000*0,12</t>
  </si>
  <si>
    <t>417321315R00</t>
  </si>
  <si>
    <t>Železobeton ztužujících pásů a věnců třídy C 20/25</t>
  </si>
  <si>
    <t>Přístavba - V1 : POZOR: VĚNEC 200/210 mm : (2,63*2+7,374)*0,20*0,21</t>
  </si>
  <si>
    <t>417351115R00</t>
  </si>
  <si>
    <t>Bednění bočnic ztužujících pásů a věnců včetně vzpěr zřízení</t>
  </si>
  <si>
    <t>Přístavba - V1 : POZOR: VĚNEC 200/210 mm : (2,63*2+7,374)*0,40*2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</si>
  <si>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</si>
  <si>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</si>
  <si>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</si>
  <si>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</si>
  <si>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</si>
  <si>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Odkaz na mn. položky pořadí 49 : 0,53063*0,9</t>
  </si>
  <si>
    <t>601011112R00</t>
  </si>
  <si>
    <t xml:space="preserve">Omítka stropů a podhledů z hotových směsí vrstva jádrová, vápenocementová,  , tloušťka vrstvy 10 mm,  </t>
  </si>
  <si>
    <t>po jednotlivých vrstvách</t>
  </si>
  <si>
    <t>Včetně pomocného lešení.</t>
  </si>
  <si>
    <t xml:space="preserve">16,35000 : </t>
  </si>
  <si>
    <t>16,35</t>
  </si>
  <si>
    <t>601011141RT1</t>
  </si>
  <si>
    <t xml:space="preserve">Omítka stropů a podhledů z hotových směsí vrstva štuková, vápenná,  , tloušťka vrstvy 2 mm,  </t>
  </si>
  <si>
    <t xml:space="preserve">Odkaz na mn. položky pořadí 40 : 16,35000 : </t>
  </si>
  <si>
    <t xml:space="preserve">Odkaz na mn. položky pořadí 55 : 117,11200 : </t>
  </si>
  <si>
    <t>133,462</t>
  </si>
  <si>
    <t>602011102R00</t>
  </si>
  <si>
    <t xml:space="preserve">Omítka stěn z hotových směsí postřik, báze, cementová,  ,  ,  </t>
  </si>
  <si>
    <t xml:space="preserve">přístavba - strop : : </t>
  </si>
  <si>
    <t xml:space="preserve">Přístavba - stěny : : </t>
  </si>
  <si>
    <t xml:space="preserve">Odkaz na mn. položky pořadí 43 : 76,52100 : </t>
  </si>
  <si>
    <t>92,871</t>
  </si>
  <si>
    <t>602011112R00</t>
  </si>
  <si>
    <t xml:space="preserve">Omítka stěn z hotových směsí vrstva jádrová, vápenocementová,  , tloušťka vrstvy 10 mm,  </t>
  </si>
  <si>
    <t xml:space="preserve">zazdívky oken : : </t>
  </si>
  <si>
    <t xml:space="preserve">mč. 110 - zazdívka dveří v příčce : 0,7*2,0 : </t>
  </si>
  <si>
    <t xml:space="preserve">mč.109 - zazdívka dveří v příčce : 0,49*2,0 : </t>
  </si>
  <si>
    <t xml:space="preserve">zazdívka luxfer : : </t>
  </si>
  <si>
    <t xml:space="preserve">Odkaz na mn. položky pořadí 30 : 1,49400 : </t>
  </si>
  <si>
    <t xml:space="preserve">příčka mezi mč. 101 a 102 : : </t>
  </si>
  <si>
    <t xml:space="preserve">Vnitřní nenosné mezi mč. 101,102 : 1,875*3,03-(1,0*2,02) : </t>
  </si>
  <si>
    <t xml:space="preserve">Plentování nosníků : 2,4*0,14+1,2*0,14 : </t>
  </si>
  <si>
    <t xml:space="preserve">Koeficient Oboustranně: 1 : </t>
  </si>
  <si>
    <t xml:space="preserve">Obvod - nové zdivo : (2*2,25+3,075)*2,55 : </t>
  </si>
  <si>
    <t xml:space="preserve">Obvod - stávající zdivo : 3,075*2,55 : </t>
  </si>
  <si>
    <t xml:space="preserve">Odpočet otvorů : -(1,0*1,2+0,8*2,0) : </t>
  </si>
  <si>
    <t xml:space="preserve">113 : : </t>
  </si>
  <si>
    <t xml:space="preserve">Obvod - nové zdivo : (2*2,25+1,9)*2,7 : </t>
  </si>
  <si>
    <t xml:space="preserve">Obvod - stávající zdivo : 1,9*2,7 : </t>
  </si>
  <si>
    <t xml:space="preserve">Odpočet otvorů : -(1,0*1,2+1,0*2,0) : </t>
  </si>
  <si>
    <t xml:space="preserve">114 : : </t>
  </si>
  <si>
    <t xml:space="preserve">Obvod - nové zdivo : (2*2,25+2,025)*2,7 : </t>
  </si>
  <si>
    <t xml:space="preserve">Obvod - stávající zdivo : 2,025*2,7 : </t>
  </si>
  <si>
    <t xml:space="preserve">Odpočet otvorů : -(3*1,0*2,07) : </t>
  </si>
  <si>
    <t>76,521</t>
  </si>
  <si>
    <t>602011141RT1</t>
  </si>
  <si>
    <t xml:space="preserve">Omítka stěn z hotových směsí vrstva štuková, vápenná,  , tloušťka vrstvy 2 mm,  </t>
  </si>
  <si>
    <t xml:space="preserve">Odpočet obkladů : : </t>
  </si>
  <si>
    <t xml:space="preserve">Odkaz na mn. položky pořadí 138 : 18,00000*-1 : </t>
  </si>
  <si>
    <t>58,521</t>
  </si>
  <si>
    <t xml:space="preserve">Odkaz na mn. položky pořadí 66 : 437,95640 : </t>
  </si>
  <si>
    <t>437,9564</t>
  </si>
  <si>
    <t>601011199R00</t>
  </si>
  <si>
    <t>Penetrace velmi savých minerálních podkladů zpevňující (lehké betony a staré omítky), stropů</t>
  </si>
  <si>
    <t>117,112</t>
  </si>
  <si>
    <t>602011198R00</t>
  </si>
  <si>
    <t>Penetrace savých minerálních podkladů zpevňující (nové omítky a zdivo), stěn</t>
  </si>
  <si>
    <t>602011199R00</t>
  </si>
  <si>
    <t>Penetrace velmi savých minerálních podkladů zpevňující (lehké betony a staré omítky), stěn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</si>
  <si>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</si>
  <si>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</si>
  <si>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</si>
  <si>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>611401111R00</t>
  </si>
  <si>
    <t>Omítka malých ploch na stropech do 0,09 m2, vápennou štukovou omítkou</t>
  </si>
  <si>
    <t>jakoukoliv maltou, z pomocného pracovního lešení o výšce podlahy do 1900 mm a pro zatížení do 1,5 kPa,</t>
  </si>
  <si>
    <t>611401211R00</t>
  </si>
  <si>
    <t>Omítka malých ploch na stropech přes 0,09 do 0,25 m2, vápennou štukovou omítkou</t>
  </si>
  <si>
    <t>611401311R00</t>
  </si>
  <si>
    <t>Omítka malých ploch na stropech přes 0,25 do 1 m2, vápennou štukovou omítkou</t>
  </si>
  <si>
    <t>611421231R00</t>
  </si>
  <si>
    <t>Oprava vnitřních vápenných omítek stropů železobetonových rovných tvárnicových a kleneb v množství opravované plochy  v množství opravované plochy přes 5 do 10 %, štukových</t>
  </si>
  <si>
    <t>Včetně pomocného pracovního lešení o výšce podlahy do 1900 mm a pro zatížení do 1,5 kPa.</t>
  </si>
  <si>
    <t>611421331R00</t>
  </si>
  <si>
    <t>Oprava vnitřních vápenných omítek stropů železobetonových rovných tvárnicových a kleneb v množství opravované plochy  v množství opravované plochy přes 10 do 30 %, štukových</t>
  </si>
  <si>
    <t>25,7</t>
  </si>
  <si>
    <t>611481211RT8</t>
  </si>
  <si>
    <t>Vyztužení vnitřních omítek stropů sklotextilní síťovinou s dodávkou síťoviny a stěrkového tmelu</t>
  </si>
  <si>
    <t>s pomocným lešením o výšce podlahy do 1900 mm a pro zatížení do 1,5 kPa,</t>
  </si>
  <si>
    <t xml:space="preserve">101 : : </t>
  </si>
  <si>
    <t xml:space="preserve">Strop : 3,57 : </t>
  </si>
  <si>
    <t xml:space="preserve">102 : : </t>
  </si>
  <si>
    <t xml:space="preserve">Strop : 22,04 : </t>
  </si>
  <si>
    <t xml:space="preserve">103 - schodiště : : </t>
  </si>
  <si>
    <t xml:space="preserve">Strop - šikmý (půdorys+10%) : 6,22*1,1 : </t>
  </si>
  <si>
    <t xml:space="preserve">104 : : </t>
  </si>
  <si>
    <t xml:space="preserve">Strop : 34,46 : </t>
  </si>
  <si>
    <t xml:space="preserve">105 : : </t>
  </si>
  <si>
    <t xml:space="preserve">Strop : 24,55 : </t>
  </si>
  <si>
    <t xml:space="preserve">109 : : </t>
  </si>
  <si>
    <t xml:space="preserve">Strop : 2,24 : </t>
  </si>
  <si>
    <t xml:space="preserve">110 : : </t>
  </si>
  <si>
    <t xml:space="preserve">Strop : 1,08 : </t>
  </si>
  <si>
    <t xml:space="preserve">111 : : </t>
  </si>
  <si>
    <t xml:space="preserve">strop : 20,38 : </t>
  </si>
  <si>
    <t xml:space="preserve">112 : : </t>
  </si>
  <si>
    <t xml:space="preserve">strop : 1,95 : </t>
  </si>
  <si>
    <t xml:space="preserve">118-122_Stávající bez úprav : : </t>
  </si>
  <si>
    <t>612401191R00</t>
  </si>
  <si>
    <t>Omítky malých ploch vnitřních stěn do 0,09 m2, vápennou štukovou omítkou</t>
  </si>
  <si>
    <t>612401291R00</t>
  </si>
  <si>
    <t>Omítky malých ploch vnitřních stěn přes 0,09 do 0,25 m2, vápennou štukovou omítkou</t>
  </si>
  <si>
    <t>612401391R00</t>
  </si>
  <si>
    <t>Omítky malých ploch vnitřních stěn přes 0,25 do 1 m2, vápennou štukovou omítkou</t>
  </si>
  <si>
    <t>612403386R00</t>
  </si>
  <si>
    <t>Hrubá výplň rýh ve stěnách, jakoukoliv maltou maltou ze suchých směsí  100 x 100 mm</t>
  </si>
  <si>
    <t>jakékoliv šířky rýhy,</t>
  </si>
  <si>
    <t>612403388R00</t>
  </si>
  <si>
    <t>Hrubá výplň rýh ve stěnách, jakoukoliv maltou maltou ze suchých směsí  150 x 150 mm</t>
  </si>
  <si>
    <t>612409991RT2</t>
  </si>
  <si>
    <t>Začištění omítek kolem oken, dveří a obkladů apod. s použitím suché maltové směsi</t>
  </si>
  <si>
    <t xml:space="preserve">do ulice : (1,5*2+1,2)*4+(2,1*2+1,5) : </t>
  </si>
  <si>
    <t xml:space="preserve">do zahrady : (2*0,9+2*2,1)+(1,0*2*2,1)+2*(0,6+1,2)+1,2*4 : </t>
  </si>
  <si>
    <t xml:space="preserve">vnitřní dveře : (6*(0,9+2*2,0))+2*(1,0+2,0*2)+(0,8+2,0*2)*2+(0,7+2,0*2) : </t>
  </si>
  <si>
    <t xml:space="preserve">Ostění : : </t>
  </si>
  <si>
    <t xml:space="preserve">106 : 2*1,2+2*2,0 : </t>
  </si>
  <si>
    <t xml:space="preserve">113 : 2*2,0+2*2,0 : </t>
  </si>
  <si>
    <t xml:space="preserve">114 : 2*1,2 : </t>
  </si>
  <si>
    <t xml:space="preserve">Nadpraží + parapet : : </t>
  </si>
  <si>
    <t xml:space="preserve">106 : 2*(1,0+0,8) : </t>
  </si>
  <si>
    <t xml:space="preserve">113 : 2*(1,0+1,0) : </t>
  </si>
  <si>
    <t xml:space="preserve">114 : 2*1,0 : </t>
  </si>
  <si>
    <t>121,2</t>
  </si>
  <si>
    <t>612421615R00</t>
  </si>
  <si>
    <t>Omítky vnitřní stěn vápenné nebo vápenocementové v podlaží i ve schodišti hrubé zatřené</t>
  </si>
  <si>
    <t xml:space="preserve">Přístavba - pod obklady na nové zdivo : : </t>
  </si>
  <si>
    <t xml:space="preserve">106 : : </t>
  </si>
  <si>
    <t xml:space="preserve">Obvod - nové zdivo : (2*2,25+3,075)*1,8 : </t>
  </si>
  <si>
    <t xml:space="preserve">Obvod - stávající zdivo : 3,075*1,8 : </t>
  </si>
  <si>
    <t>16,37</t>
  </si>
  <si>
    <t>612421321R00</t>
  </si>
  <si>
    <t>Oprava vnitřních vápenných omítek stěn v množství opravované plochy přes 10 do 30 %, hladkých</t>
  </si>
  <si>
    <t xml:space="preserve">101 : 2*1,7*(2,78-1,2) : </t>
  </si>
  <si>
    <t xml:space="preserve">102 : 24,8*(2,78-1,2) : </t>
  </si>
  <si>
    <t xml:space="preserve">104 : 6,1*(2,75-1,8) : </t>
  </si>
  <si>
    <t xml:space="preserve">11,0*2,78 : </t>
  </si>
  <si>
    <t xml:space="preserve">17,2*2,78 : </t>
  </si>
  <si>
    <t xml:space="preserve">6,2*(2,78-1,8) : </t>
  </si>
  <si>
    <t xml:space="preserve">107 : 6,7*2,78 : </t>
  </si>
  <si>
    <t xml:space="preserve">108 : 11,25*2,78 : </t>
  </si>
  <si>
    <t xml:space="preserve">109 : 5,2*(2,78-1,8) : </t>
  </si>
  <si>
    <t xml:space="preserve">110 : 3,6*(2,78-1,8) : </t>
  </si>
  <si>
    <t xml:space="preserve">111 : 18,0*2,78 : </t>
  </si>
  <si>
    <t xml:space="preserve">112 : 5,0*2,78 : </t>
  </si>
  <si>
    <t>257,288</t>
  </si>
  <si>
    <t>612425931RT2</t>
  </si>
  <si>
    <t>Omítka vápenná vnitřního ostění omítkou štukovou</t>
  </si>
  <si>
    <t>okenního nebo dveřního, z pomocného pracovního lešení o výšce podlahy do 1900 mm a pro zatížení do 1,5 kPa,</t>
  </si>
  <si>
    <t xml:space="preserve">do ulice : (1,5*2+1,2)*2*0,75+(1,5*2+1,2)*2*0,6+(2,1*2+1,5)*0,6 : </t>
  </si>
  <si>
    <t xml:space="preserve">do zahrady : ((2*0,9+2*2,1)+(1,0*2*2,1)+2*(0,6+1,2)+1,2*4)*0,55 : </t>
  </si>
  <si>
    <t xml:space="preserve">vnitřní dveře : (4*(0,9+2*2,0)*0,5)+(1,0+2,0*2)*0,5+(0,8+2,0*2)*0,5 : </t>
  </si>
  <si>
    <t xml:space="preserve">106 : 2*1,2*0,2+2*2,0*0,6 : </t>
  </si>
  <si>
    <t xml:space="preserve">113 : 2*2,0*0,1+2*2,0*0,2 : </t>
  </si>
  <si>
    <t xml:space="preserve">114 : 2*1,2*0,2 : </t>
  </si>
  <si>
    <t xml:space="preserve">Nadpraží : : </t>
  </si>
  <si>
    <t xml:space="preserve">106 : 1,0*0,2+0,8*0,6 : </t>
  </si>
  <si>
    <t xml:space="preserve">113 : 1,0*0,1+1,0*0,2 : </t>
  </si>
  <si>
    <t xml:space="preserve">114 : 1,0*0,2 : </t>
  </si>
  <si>
    <t xml:space="preserve">OSTATNÍ : 20 : </t>
  </si>
  <si>
    <t>65,43</t>
  </si>
  <si>
    <t>612481211RT8</t>
  </si>
  <si>
    <t>Vyztužení povrchu vnitřních stěn sklotextilní síťovinou s dodávkou síťoviny a stěrkového tmelu</t>
  </si>
  <si>
    <t xml:space="preserve">Odpočet otvorů : -(0,8*2,0) : </t>
  </si>
  <si>
    <t xml:space="preserve">Odpočet otvorů : -(1,0*2,0) : </t>
  </si>
  <si>
    <t>14,83875</t>
  </si>
  <si>
    <t xml:space="preserve">101 : 2*1,7*2,78 : </t>
  </si>
  <si>
    <t xml:space="preserve">Odpočet otvorů : -(1,34*2,04+1,0*2,0) : </t>
  </si>
  <si>
    <t xml:space="preserve">102 : (23,8-1,3)*2,78 : </t>
  </si>
  <si>
    <t xml:space="preserve">Odpočet otvorů : -(1,0*2,0*2+0,9*2,0*3+0,7*2,0) : </t>
  </si>
  <si>
    <t xml:space="preserve">103 - schodiště : (6,7+4,0)*(2,78+0,2)/2 : </t>
  </si>
  <si>
    <t xml:space="preserve">104 : 23,3*2,78 : </t>
  </si>
  <si>
    <t xml:space="preserve">Odpočet otvorů : -(2*1,07*1,5+0,9*2,0+2,0*2,0) : </t>
  </si>
  <si>
    <t xml:space="preserve">105 : 19,5*12,78 : </t>
  </si>
  <si>
    <t xml:space="preserve">Odpočet otvorů : -(2,0*2,0+0,9*2,0*2+0,58*1,2+0,8*2,0) : </t>
  </si>
  <si>
    <t xml:space="preserve">109 - nad obklady : 6,1*(2,75-1,8) : </t>
  </si>
  <si>
    <t xml:space="preserve">110 - nad obklady : 11,0*(2,78-1,8) : </t>
  </si>
  <si>
    <t xml:space="preserve">111 : 17,2*2,78 : </t>
  </si>
  <si>
    <t xml:space="preserve">112 - nad obklady : 6,2*(2,78-1,8) : </t>
  </si>
  <si>
    <t>612425921R0X</t>
  </si>
  <si>
    <t>Omítka vápenná vnitřního parapet - hladká</t>
  </si>
  <si>
    <t xml:space="preserve">104,111 : 1,5*0,7*2+1,5*0,6*2 : </t>
  </si>
  <si>
    <t xml:space="preserve">Parapet : : </t>
  </si>
  <si>
    <t>5,08</t>
  </si>
  <si>
    <t>622319511R00</t>
  </si>
  <si>
    <t>Zateplení suterénu extrudovaným polysterenem, tloušťky 80 mm</t>
  </si>
  <si>
    <t>nanesení lepicího tmelu na izolační desky, nalepení desek a zajištění talířovými hmoždinkami (6 ks/m2). Bez povrchové úpravy desek.</t>
  </si>
  <si>
    <t xml:space="preserve">Přístavba _ izolant tl. 60mm : </t>
  </si>
  <si>
    <t xml:space="preserve">pod terénem : (2,63+8,135+2,63)*0,6 : </t>
  </si>
  <si>
    <t>8,037</t>
  </si>
  <si>
    <t>632441491R00</t>
  </si>
  <si>
    <t xml:space="preserve">Broušení anhydritových potěrů </t>
  </si>
  <si>
    <t xml:space="preserve">Odkaz na mn. položky pořadí 70 : 69,39000 : </t>
  </si>
  <si>
    <t xml:space="preserve">Odkaz na mn. položky pořadí 71 : 59,72000 : </t>
  </si>
  <si>
    <t>129,11</t>
  </si>
  <si>
    <t>632441017R00</t>
  </si>
  <si>
    <t>Potěr litý anhydritový anhydritový, pevnost v tlaku 20 MPa, pokládaná plocha do 100 m2, tloušťka 60 mm</t>
  </si>
  <si>
    <t>dovoz směsi, doprava pomocí šnekového čerpadla, lití hadicí na plochu, dvojí (křížem vedené) rozvlnění hrazdami</t>
  </si>
  <si>
    <t>1NP - A_tl. 63 mm : 69,39</t>
  </si>
  <si>
    <t>1NP - B_tl. 58 mm : 43,37</t>
  </si>
  <si>
    <t>1NP - C_tl. 58 mm : 16,35</t>
  </si>
  <si>
    <t>642944121RT5</t>
  </si>
  <si>
    <t>Ocelové zárubně osazované dodatečně šířky 900 mm, výšky 1970 mm, hloubky 100 mm</t>
  </si>
  <si>
    <t>lisované nebo z úhelníků s vybetonováním prahu, z pomocného pracovního lešení o výšce podlahy do 1900 mm a pro zatížení do 1,5 kPa, včetně dodávky zárubně</t>
  </si>
  <si>
    <t>Odkaz na mn. položky pořadí 126 : 1,00000</t>
  </si>
  <si>
    <t>8-X001</t>
  </si>
  <si>
    <t>Šachtice domovní vodoměrná z betonu rozměr 700x900x500 mm</t>
  </si>
  <si>
    <t>kpl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</si>
  <si>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</si>
  <si>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</si>
  <si>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973031334R00</t>
  </si>
  <si>
    <t>Vysekání v cihelném zdivu výklenků a kapes kapes na jakoukoliv maltu vápennou nebo vápenocementovou, plochy do 0,16 m2, hloubky do 150 mm</t>
  </si>
  <si>
    <t>Včetně pomocného lešení o výšce podlahy do 1900 mm a pro zatížení do 1,5 kPa  (150 kg/m2).</t>
  </si>
  <si>
    <t>973031345R00</t>
  </si>
  <si>
    <t>Vysekání v cihelném zdivu výklenků a kapes kapes na jakoukoliv maltu vápennou nebo vápenocementovou, plochy do 0,25 m2, hloubky do 300 mm</t>
  </si>
  <si>
    <t>974029154R0.X</t>
  </si>
  <si>
    <t>Vysekání rýh ve zdi smíšené 10 x 15 cm</t>
  </si>
  <si>
    <t xml:space="preserve">pro uložení stropu - ve stáv. zdivu : 8,1 : </t>
  </si>
  <si>
    <t>8,1</t>
  </si>
  <si>
    <t>998011001R00</t>
  </si>
  <si>
    <t>Přesun hmot pro budovy s nosnou konstrukcí zděnou výšky do 6 m</t>
  </si>
  <si>
    <t>přesun hmot pro budovy občanské výstavby (JKSO 801), budovy pro bydlení (JKSO 803) budovy pro výrobu a služby (JKSO 812) s nosnou svislou konstrukcí zděnou z cihel nebo tvárnic nebo kovovou</t>
  </si>
  <si>
    <t>711132311R00</t>
  </si>
  <si>
    <t>Provedení izolace proti zemní vlhkosti pásy na sucho svislá,  , nopovou fólií včetně uchycovacích prvků</t>
  </si>
  <si>
    <t>800-711</t>
  </si>
  <si>
    <t xml:space="preserve">Odkaz na mn. položky pořadí 68 : 8,03700 : </t>
  </si>
  <si>
    <t>711212001RT2</t>
  </si>
  <si>
    <t>Izolace proti vodě nátěr hydroizolační proti vlhkosti</t>
  </si>
  <si>
    <t xml:space="preserve">Podlaha : : </t>
  </si>
  <si>
    <t xml:space="preserve">106 : 7,32 : </t>
  </si>
  <si>
    <t xml:space="preserve">109 : 2,24 : </t>
  </si>
  <si>
    <t xml:space="preserve">110 : 1,08 : </t>
  </si>
  <si>
    <t xml:space="preserve">112 : 1,95 : </t>
  </si>
  <si>
    <t xml:space="preserve">Stěny - sprcha : : </t>
  </si>
  <si>
    <t xml:space="preserve">106 : (1,0+1,0)*1,8 : </t>
  </si>
  <si>
    <t>16,19</t>
  </si>
  <si>
    <t>711212601R00</t>
  </si>
  <si>
    <t>Izolace proti vodě doplňky  těsnicí pás š.120 mm do spoje podlaha-stěna</t>
  </si>
  <si>
    <t xml:space="preserve">106 : 2*1,0 : </t>
  </si>
  <si>
    <t>711212611RT2</t>
  </si>
  <si>
    <t>Izolace proti vodě doplňky  těsnicí pás šířky 100 mm do svislých koutů</t>
  </si>
  <si>
    <t xml:space="preserve">106 : 1*1,8 : </t>
  </si>
  <si>
    <t>1,8</t>
  </si>
  <si>
    <t>711471051RZ5</t>
  </si>
  <si>
    <t>Provedení izolace proti tlakové vodě fóliemi z plastů vodorovná, včetně dodávky fólie</t>
  </si>
  <si>
    <t xml:space="preserve">3,125*2,25 : </t>
  </si>
  <si>
    <t xml:space="preserve">4,1*2,25 : </t>
  </si>
  <si>
    <t>136,40625</t>
  </si>
  <si>
    <t>711472051RZ5</t>
  </si>
  <si>
    <t>Provedení izolace proti tlakové vodě fóliemi z plastů svislá, včetně dodávky fólie</t>
  </si>
  <si>
    <t xml:space="preserve">(23,3+19,5+32,7+5,5+23,9)*0,2 : </t>
  </si>
  <si>
    <t xml:space="preserve">2*(2,25+3,125)*0,2 : </t>
  </si>
  <si>
    <t xml:space="preserve">2*(2,25+4,1)*0,2 : </t>
  </si>
  <si>
    <t>25,67</t>
  </si>
  <si>
    <t>711491171RT1</t>
  </si>
  <si>
    <t>Provedení izolace proti tlakové vodě ostatní práce vodorovná, podkladní textílie, materiál ve specifikaci</t>
  </si>
  <si>
    <t xml:space="preserve">Odkaz na mn. položky pořadí 86 : 136,40625 : </t>
  </si>
  <si>
    <t>711491172RT1</t>
  </si>
  <si>
    <t>Provedení izolace proti tlakové vodě ostatní práce vodorovná, ochranná textílie, materiál ve specifikaci</t>
  </si>
  <si>
    <t>711491271RT1</t>
  </si>
  <si>
    <t>Provedení izolace proti tlakové vodě ostatní práce svislá, podkladní textílie, materiál ve specifikaci</t>
  </si>
  <si>
    <t xml:space="preserve">Odkaz na mn. položky pořadí 87 : 25,67000 : </t>
  </si>
  <si>
    <t>711491272RT1</t>
  </si>
  <si>
    <t>Provedení izolace proti tlakové vodě ostatní práce svislá, ochranná textílie, materiál ve specifikaci</t>
  </si>
  <si>
    <t>712378008R00</t>
  </si>
  <si>
    <t>Klempířské doplňky k povlakovým krytinám z fólií pásek, RŠ 50 mm, z pozinkovaného plechu s povrchovou úpravou PVC</t>
  </si>
  <si>
    <t>včetně dodávek výrobků</t>
  </si>
  <si>
    <t>Úprava délky a připevnění pásku natloukacími hmoždinkami včetně dodávky pásku.</t>
  </si>
  <si>
    <t xml:space="preserve">15,0 : </t>
  </si>
  <si>
    <t>711401133R0.X</t>
  </si>
  <si>
    <t>Položení drenážních tvarovek, položení na sucho</t>
  </si>
  <si>
    <t xml:space="preserve">Stávající část po bovodě nosných stěn: : </t>
  </si>
  <si>
    <t xml:space="preserve">10,5+8,5+13,5+3,0+11,0+5,5 : </t>
  </si>
  <si>
    <t>52</t>
  </si>
  <si>
    <t>28323115R</t>
  </si>
  <si>
    <t>Fólie profilovaná funkce: drenážní; materiál: PE-HD; výška nopů = 8 mm</t>
  </si>
  <si>
    <t xml:space="preserve">Odkaz na mn. položky pořadí 82 : 8,03700 : </t>
  </si>
  <si>
    <t xml:space="preserve">Koeficient Ztratné: 0,1 : </t>
  </si>
  <si>
    <t>8,8407</t>
  </si>
  <si>
    <t>56240036R</t>
  </si>
  <si>
    <t>Tvarovka odvětrávací podkladová (Iglú) - ztracené bednění; materiál: plast; v = 160 mm</t>
  </si>
  <si>
    <t xml:space="preserve">Odkaz na mn. položky pořadí: 52,0000 : </t>
  </si>
  <si>
    <t>57,2</t>
  </si>
  <si>
    <t xml:space="preserve">Stávající část + přístavba : : </t>
  </si>
  <si>
    <t xml:space="preserve">Odkaz na mn. položky pořadí 88 : 136,40625 : </t>
  </si>
  <si>
    <t xml:space="preserve">Odkaz na mn. položky pořadí 89 : 136,40625 : </t>
  </si>
  <si>
    <t xml:space="preserve">Odkaz na mn. položky pořadí 90 : 25,67000 : </t>
  </si>
  <si>
    <t xml:space="preserve">Odkaz na mn. položky pořadí 91 : 25,67000 : </t>
  </si>
  <si>
    <t>372,77538</t>
  </si>
  <si>
    <t>998711101R00</t>
  </si>
  <si>
    <t>Přesun hmot pro izolace proti vodě svisle do 6 m</t>
  </si>
  <si>
    <t>50 m vodorovně měřeno od těžiště půdorysné plochy skládky do těžiště půdorysné plochy objektu</t>
  </si>
  <si>
    <t>713121121RT1</t>
  </si>
  <si>
    <t>Montáž tepelné izolace podlah  dvouvrstvá, bez dodávky materiálu</t>
  </si>
  <si>
    <t>800-713</t>
  </si>
  <si>
    <t>Nařezání izolace na potřebný rozměr a položení na podklad ve dvou vrstvách bez dodávky izolace.</t>
  </si>
  <si>
    <t xml:space="preserve">1NP - 100+30 mm : : </t>
  </si>
  <si>
    <t xml:space="preserve">A : : </t>
  </si>
  <si>
    <t xml:space="preserve">69,39000 : </t>
  </si>
  <si>
    <t xml:space="preserve">B : : </t>
  </si>
  <si>
    <t xml:space="preserve">43,37000 : </t>
  </si>
  <si>
    <t xml:space="preserve">1NP 100+30 mm : : </t>
  </si>
  <si>
    <t xml:space="preserve">C : 16,35000 : </t>
  </si>
  <si>
    <t>713121118RT1</t>
  </si>
  <si>
    <t xml:space="preserve">Montáž tepelné izolace podlah  Izolace podlah tepelná obložení stěn dilatační páskou, bez dodávky materiálu,  </t>
  </si>
  <si>
    <t xml:space="preserve">60,80000 : </t>
  </si>
  <si>
    <t xml:space="preserve">60,25000 : </t>
  </si>
  <si>
    <t xml:space="preserve">27,70000 : </t>
  </si>
  <si>
    <t>148,75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</si>
  <si>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</si>
  <si>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</si>
  <si>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</si>
  <si>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Přístavba - ŽB Věnec V1 : : </t>
  </si>
  <si>
    <t xml:space="preserve">13,4*0,16 : </t>
  </si>
  <si>
    <t>2,144</t>
  </si>
  <si>
    <t>28375329R</t>
  </si>
  <si>
    <t>páska dilatační extrudovaný PE; š = 120 mm; tl. 5 mm; l = 50 000 mm</t>
  </si>
  <si>
    <t xml:space="preserve">Odkaz na mn. položky pořadí 99 : 148,75000 : </t>
  </si>
  <si>
    <t xml:space="preserve">Koeficient Ztratné: 0,05 : </t>
  </si>
  <si>
    <t>156,1875</t>
  </si>
  <si>
    <t>28375768.AR</t>
  </si>
  <si>
    <t>Výrobek izolační pro budovy z pěnového polystyrenu (EPS) tvar: deska; OH = 25 kg/m3; lambda = 0,035 W/(m.K); pevnost v tlaku = 150 kPa</t>
  </si>
  <si>
    <t>RTS 24/ II</t>
  </si>
  <si>
    <t xml:space="preserve">1NP - tl. 100+30 mm : : </t>
  </si>
  <si>
    <t xml:space="preserve">Odkaz na mn. položky pořadí 98 : 129,11000*0,13 : </t>
  </si>
  <si>
    <t>19,30195</t>
  </si>
  <si>
    <t xml:space="preserve">13,4*0,16*0,12 : </t>
  </si>
  <si>
    <t>0,25728</t>
  </si>
  <si>
    <t>998713101R00</t>
  </si>
  <si>
    <t>Přesun hmot pro izolace tepelné v objektech výšky do 6 m</t>
  </si>
  <si>
    <t>50 m vodorovně</t>
  </si>
  <si>
    <t>721176222R00</t>
  </si>
  <si>
    <t>Potrubí KG svodné (ležaté) v zemi vnější průměr D 110 mm, tloušťka stěny 3,2 mm, DN 100</t>
  </si>
  <si>
    <t>včetně tvarovek, objímek. Bez zednických výpomocí.</t>
  </si>
  <si>
    <t xml:space="preserve">Propojení odvětrání podloží do komína/ulice/zahradu : : </t>
  </si>
  <si>
    <t xml:space="preserve">5*0,5 : </t>
  </si>
  <si>
    <t xml:space="preserve">5*1,0 : </t>
  </si>
  <si>
    <t>7,5</t>
  </si>
  <si>
    <t>998721101R00</t>
  </si>
  <si>
    <t>Přesun hmot pro vnitřní kanalizaci v objektech výšky do 6 m</t>
  </si>
  <si>
    <t>50 m vodorovně, měřeno od těžiště půdorysné plochy skládky do těžiště půdorysné plochy objektu</t>
  </si>
  <si>
    <t>736322111R00</t>
  </si>
  <si>
    <t>Podlahové vytápění/chlazení - podkladní systém systémová deska, celková tlouštka desky 50 mm, rozteč ukládání potrubí násobky 50 mm, pro potrubí D 14-17 mm, včetně dodávky materiálu</t>
  </si>
  <si>
    <t>Včetně dilatačního pásku, bez úpravy podkladu.</t>
  </si>
  <si>
    <t xml:space="preserve">1NP - 50 mm : : </t>
  </si>
  <si>
    <t xml:space="preserve">C : : </t>
  </si>
  <si>
    <t>998736101R00</t>
  </si>
  <si>
    <t>Přesun hmot pro podlahové vytápění v objektech výšky do 6 m</t>
  </si>
  <si>
    <t>D770INT_D03</t>
  </si>
  <si>
    <t>Výplně (dveře) vnitřní - kompl. sestava - dodávka a montáž, dle výpisu 1870/2535 mm, dveře 900/1970, vč. rámu</t>
  </si>
  <si>
    <t>ks</t>
  </si>
  <si>
    <t>D770INT_D04</t>
  </si>
  <si>
    <t>Výplně (dveře) vnitřní - kompl. sestava - dodávka a montáž, dle výpisu 900/1970 mm, vč. obložk. zárubně</t>
  </si>
  <si>
    <t>Stávající část : : 1</t>
  </si>
  <si>
    <t>D770INT_D06</t>
  </si>
  <si>
    <t>Výplně (dveře) vnitřní - kompl. sestava - dodávka a montáž, dle výpisu 800/1970 mm, vč. obložk. zárubně</t>
  </si>
  <si>
    <t>D770INT_D09</t>
  </si>
  <si>
    <t>Stávající část : : 2</t>
  </si>
  <si>
    <t>D770INT_D11</t>
  </si>
  <si>
    <t>Výplně (dveře) vnitřní - kompl. sestava - dodávka a montáž, dle výpisu 700/1970 mm, vč. obložk. zárubně</t>
  </si>
  <si>
    <t>D770INT_D12</t>
  </si>
  <si>
    <t>Stávající část : : 5</t>
  </si>
  <si>
    <t>D770INT_D13</t>
  </si>
  <si>
    <t>Výplně (dveře) vnitřní - kompl. sestava - dodávka a montáž, dle výpisu 600/1970 mm, vč. obložk. zárubně</t>
  </si>
  <si>
    <t>202 : : 1</t>
  </si>
  <si>
    <t>D770INT_P01</t>
  </si>
  <si>
    <t>Výplně (dveře) vnitřní - kompl. sestava - dodávka a montáž, dle výpisu 800/1970 mm</t>
  </si>
  <si>
    <t>montáž do ocel.zárubně</t>
  </si>
  <si>
    <t>D770INT_P03</t>
  </si>
  <si>
    <t>Stávající část : : 3</t>
  </si>
  <si>
    <t>D770INT_P06</t>
  </si>
  <si>
    <t>Přístavba : 1</t>
  </si>
  <si>
    <t>771101210RT1</t>
  </si>
  <si>
    <t>Příprava podkladu pod dlažby penetrace podkladu pod dlažby</t>
  </si>
  <si>
    <t>800-771</t>
  </si>
  <si>
    <t>Odkaz na mn. položky pořadí 131 : 70,18000</t>
  </si>
  <si>
    <t>Odkaz na mn. položky pořadí 130 : 51,10000*0,1</t>
  </si>
  <si>
    <t>771475014RU7</t>
  </si>
  <si>
    <t>Montáž soklíků z dlaždic keramických výšky 100 mm, soklíků vodorovných, kladených do flexibilního tmele</t>
  </si>
  <si>
    <t>101 : (1,60+1,90)*2-0,90</t>
  </si>
  <si>
    <t>102 : (9,30+5,00)*2-0,90*2-0,80*3-0,60</t>
  </si>
  <si>
    <t>107 : (1,65+2,65)*2-0,80*2-0,70</t>
  </si>
  <si>
    <t>113 : (2,65+2,05)*2-0,90*3</t>
  </si>
  <si>
    <t>114 : (2,65+1,90)*2-0,90</t>
  </si>
  <si>
    <t>771575109RT0</t>
  </si>
  <si>
    <t>Montáž podlah vnitřních z dlaždic keramických 300 x 200 mm, režných nebo glazovaných, hladkých, kladených do flexibilního tmele</t>
  </si>
  <si>
    <t>1NP - B : 3,57+22,04+3,93+8,41+2,12+1,17+1,95+3,20+4,25+1,07+1,06+1,06</t>
  </si>
  <si>
    <t>1NP - C : 7,32+4,75+4,28</t>
  </si>
  <si>
    <t>771577845R00</t>
  </si>
  <si>
    <t>Montáž podlah vnitřních z dlaždic keramických Hrany schodů, dilatační, koutové, ukončovací a přechodové profily profily dilatační s bočními díly z tvrdého PVC, horní dilatační zóna je z měkké plastické hmoty a tvoří 10 mm širokou pohledovou plochu, výšky 15 mm</t>
  </si>
  <si>
    <t>771578011RT3</t>
  </si>
  <si>
    <t>Montáž podlah vnitřních z dlaždic keramických Zvláštní úpravy spár spára podlaha-stěna silikonem</t>
  </si>
  <si>
    <t>vč. dodávky a montáže silikonu.</t>
  </si>
  <si>
    <t>Odkaz na mn. položky pořadí 130 : 51,10000</t>
  </si>
  <si>
    <t>Odkaz na mn. položky pořadí 160 : 57,02000</t>
  </si>
  <si>
    <t>771579791R00</t>
  </si>
  <si>
    <t>Montáž podlah vnitřních z dlaždic keramických Příplatky k položkám montáže podlah keramických příplatek za plochu podlah keramických do 5 m2 jednotlivě</t>
  </si>
  <si>
    <t>1NP - B : 3,57+3,93+2,12+1,17+1,95+3,20+4,25+1,07+1,06+1,06</t>
  </si>
  <si>
    <t>1NP - C : 4,75+4,28</t>
  </si>
  <si>
    <t>597642030R</t>
  </si>
  <si>
    <t>Dlažba keramická bez glazury (UGL); tl. = 9,0 mm; a = 298 mm; b = 298 mm; nasákavost = 0,5 %; protiskluznost: R9; povrch: hladký, matný; barva: černá</t>
  </si>
  <si>
    <t>Odkaz na mn. položky pořadí 131 : 70,18000*1,15</t>
  </si>
  <si>
    <t>597642410R</t>
  </si>
  <si>
    <t>dlažba keramická sokl; š = 80 mm; l = 300 mm; h = 9,0 mm; povrch matný; pro interiér i exteriér</t>
  </si>
  <si>
    <t xml:space="preserve">3ks/m : : </t>
  </si>
  <si>
    <t>Odkaz na mn. položky pořadí 130 : 51,10000*3</t>
  </si>
  <si>
    <t>Koeficient ztratné 5%: 0,05</t>
  </si>
  <si>
    <t>998771101R00</t>
  </si>
  <si>
    <t>Přesun hmot pro podlahy z dlaždic v objektech výšky do 6 m</t>
  </si>
  <si>
    <t>776981121RU1</t>
  </si>
  <si>
    <t>Přechodové, krycí a ukončující podlahové profily přechodová lišta, stejná výška podlahoviny, nerez ocel, upevnění vruty s hmoždinkami,  , šířka profilu 30 mm</t>
  </si>
  <si>
    <t xml:space="preserve">mč.102-104,105 : 2*0,9 : </t>
  </si>
  <si>
    <t xml:space="preserve">mč.107-111 : 2*0,9 : </t>
  </si>
  <si>
    <t>776101101R00</t>
  </si>
  <si>
    <t>Přípravné práce vysávání povlakových podlah průmyslovým vysavačem</t>
  </si>
  <si>
    <t>položky neobsahují žádný materiál</t>
  </si>
  <si>
    <t>Odkaz na mn. položky pořadí 146 : 79,60000</t>
  </si>
  <si>
    <t>776101115R00</t>
  </si>
  <si>
    <t>Přípravné práce vyrovnání podkladů samonivelační hmotou</t>
  </si>
  <si>
    <t>776101121R00</t>
  </si>
  <si>
    <t>Přípravné práce penetrace podkladu</t>
  </si>
  <si>
    <t>24592231R</t>
  </si>
  <si>
    <t>Penetrace na bázi vodné disperze polymer-křemičitého pojiva; funkce: zpevnění povrchu, úprava savosti; ředidlo: voda (disperzní)</t>
  </si>
  <si>
    <t>l</t>
  </si>
  <si>
    <t>Odkaz na mn. položky pořadí 141 : 79,60000*0,25</t>
  </si>
  <si>
    <t>58581721.AR</t>
  </si>
  <si>
    <t>vyrovnávací stěrka cementová; pro podlahy; samonivelační; pro interiér; pevnost v tlaku 25,0 MPa; tl. vrstvy 2,0 až 22,0 mm</t>
  </si>
  <si>
    <t>kg</t>
  </si>
  <si>
    <t>Odkaz na mn. položky pořadí 140 : 79,60000*7,88</t>
  </si>
  <si>
    <t>776421100R00</t>
  </si>
  <si>
    <t>Lepení soklíků PVC a napojení krytiny na stěnu lepení podlahových soklíků z PVC a vinylu</t>
  </si>
  <si>
    <t>104 : (6,0+5,50)*2-1,60</t>
  </si>
  <si>
    <t>105 : (5,15+5,00)*2-2,00-0,70</t>
  </si>
  <si>
    <t>111 : (5,85+3,15+1,00)*2-0,90-0,80*2</t>
  </si>
  <si>
    <t>28342458R</t>
  </si>
  <si>
    <t>lišta soklová; pro vinylové podlahy; materiál měkké PVC; š = 30,0 mm; h = 30,0 mm; 8 dekorů</t>
  </si>
  <si>
    <t>Odkaz na mn. položky pořadí 144 : 56,50000*1,05</t>
  </si>
  <si>
    <t>776521100R00</t>
  </si>
  <si>
    <t xml:space="preserve">Lepení povlakových podlah z plastů  ve formě pásů z PVC, montáž,  </t>
  </si>
  <si>
    <t>1NP - A : : 34,46+24,55+20,59</t>
  </si>
  <si>
    <t>28416032.AR</t>
  </si>
  <si>
    <t>podlahovina PVC vsyp SiC, Al2O3; s výzt. vrstvou; v rolích; tl. 2,0 mm; homogenní; protiskluzná; R10</t>
  </si>
  <si>
    <t>RTS 24/ I</t>
  </si>
  <si>
    <t>Odkaz na mn. položky pořadí 146 : 79,60000*1,1</t>
  </si>
  <si>
    <t>776994111R00</t>
  </si>
  <si>
    <t>Ostatní práce svařování povlakových podlah  z pásů nebo čtverců</t>
  </si>
  <si>
    <t>998776101R00</t>
  </si>
  <si>
    <t>Přesun hmot pro podlahy povlakové v objektech výšky do 6 m</t>
  </si>
  <si>
    <t>vodorovně do 50 m</t>
  </si>
  <si>
    <t>777511112R00</t>
  </si>
  <si>
    <t>Podlahy epoxidocementové dekorativní v interiéru, tloušťky 3 mm, včetně penetrace, a uzvíracího nátěru</t>
  </si>
  <si>
    <t>800-773</t>
  </si>
  <si>
    <t>včetně penetrace a uzavíracího nátěru</t>
  </si>
  <si>
    <t/>
  </si>
  <si>
    <t>Dekorativní povrch podlah a vlhkých prostor v interiéru.</t>
  </si>
  <si>
    <t>Položka obsahuje dodávku a montáž penetračního nátěru zasypaného křemičitým pískem, dekorativní stěrku tl. 3 mm a uzavírací nátěr ve dvou vrstvách.</t>
  </si>
  <si>
    <t xml:space="preserve">Schodiště 1NP : </t>
  </si>
  <si>
    <t>včetně přípravy podkladu, vč. soklu : 10,652</t>
  </si>
  <si>
    <t>998777101R00</t>
  </si>
  <si>
    <t>Přesun hmot pro podlahy syntetické v objektech výšky do 6 m</t>
  </si>
  <si>
    <t>319201311R00</t>
  </si>
  <si>
    <t>Vyrovnání nerovného povrchu jakoukoliv maltou  do 30 mm</t>
  </si>
  <si>
    <t>vnitřního i vnějšího zdiva, bez odsekání vadných cihel, bez pomocného lešení,</t>
  </si>
  <si>
    <t xml:space="preserve">pod obklady na stávajícím zdivu : : </t>
  </si>
  <si>
    <t xml:space="preserve">Odkaz na mn. položky pořadí 139 : 26,11500 : </t>
  </si>
  <si>
    <t>26,115</t>
  </si>
  <si>
    <t>622300131R00</t>
  </si>
  <si>
    <t>Příprava podkladu vyrovnání podkladu tmelem tl. do 5 mm, včetně dodávky materiálu</t>
  </si>
  <si>
    <t xml:space="preserve">Odkaz na mn. položky pořadí 138 : 18,00000 : </t>
  </si>
  <si>
    <t>18</t>
  </si>
  <si>
    <t xml:space="preserve">kouty obkladů : </t>
  </si>
  <si>
    <t>106 : 1,80*4</t>
  </si>
  <si>
    <t>108 : 1,80*5</t>
  </si>
  <si>
    <t>109 : 1,80*1</t>
  </si>
  <si>
    <t>110 : 1,80*4</t>
  </si>
  <si>
    <t>112 : 1,80*4</t>
  </si>
  <si>
    <t>118 : 1,80*4</t>
  </si>
  <si>
    <t>119 : 1,80*4</t>
  </si>
  <si>
    <t>120 : 1,80*4</t>
  </si>
  <si>
    <t>121 : 1,80*4</t>
  </si>
  <si>
    <t>122 : 1,80*4</t>
  </si>
  <si>
    <t>781101210R00</t>
  </si>
  <si>
    <t>Příprava podkladu pod obklady penetrace podkladu pod obklady</t>
  </si>
  <si>
    <t>včetně dodávky materiálu.</t>
  </si>
  <si>
    <t>781111115R00</t>
  </si>
  <si>
    <t>Doplňkové práce při provádění obkladů vyřezání otvoru v obkladačce korunkou prům. do 30 mm</t>
  </si>
  <si>
    <t>781111116R00</t>
  </si>
  <si>
    <t>Doplňkové práce při provádění obkladů vyřezání otvoru v obkladačce korunkou prům. do 90 mm</t>
  </si>
  <si>
    <t>781415016RT0</t>
  </si>
  <si>
    <t>Montáž obkladů vnitřních z obkládaček pórovinových nad 200 x 250 mm , lepených do flexibilního tmele</t>
  </si>
  <si>
    <t>106 : (2,25+3,10)*2*1,80-0,70*1,80-1,00*(1,80-1,20)</t>
  </si>
  <si>
    <t>108 : (3,60+2,70)*2*1,80-0,70*1,80</t>
  </si>
  <si>
    <t>109 : (1,30+1,65)*2*1,80-0,70*1,80*2</t>
  </si>
  <si>
    <t>110 : (1,30+0,90)*2*1,80-0,70*1,80</t>
  </si>
  <si>
    <t>112 : (1,20+1,60)*2*1,80-0,60*1,80</t>
  </si>
  <si>
    <t>118 : (2,05+1,60)*2*1,80-0,80*1,80*2-0,70*1,80*2</t>
  </si>
  <si>
    <t>119 : (2,05+2,85)*2*1,80-0,70*1,80-0,80*1,80</t>
  </si>
  <si>
    <t>120 : (0,95+1,12)*2*1,80-0,70*1,80</t>
  </si>
  <si>
    <t>121 : (0,95+1,12)*2*1,80-0,70*1,80</t>
  </si>
  <si>
    <t>122 : (0,95+1,12)*2*1,80-0,70*1,80</t>
  </si>
  <si>
    <t>781479711R00</t>
  </si>
  <si>
    <t>Montáž obkladů vnitřních z dlaždic keramických Příplatky k položkám montáže obkladů vnitřních stěn z dlaždic keramických příplatek k obkladu stěn keram.,za plochu do 10 m2</t>
  </si>
  <si>
    <t>106 : (2,25+3,10)*1,80-0,70*1,80-1,00*(1,80-1,20)</t>
  </si>
  <si>
    <t>109 : (1,30+1,65)*1,80-0,70*1,80*2</t>
  </si>
  <si>
    <t>781497131R00</t>
  </si>
  <si>
    <t xml:space="preserve">Lišty k obkladům profil ukončovací nerez odolná proti oděru, uložení do tmele, výška profilu 8 mm,  </t>
  </si>
  <si>
    <t>106 : (2,25+3,10)*2-0,70-1,00</t>
  </si>
  <si>
    <t>108 : (3,60+2,70)*2-0,70</t>
  </si>
  <si>
    <t>109 : (1,30+1,65)*2-0,70*2</t>
  </si>
  <si>
    <t>110 : (1,30+0,90)*2-0,70</t>
  </si>
  <si>
    <t>112 : (1,20+1,60)*2-0,60</t>
  </si>
  <si>
    <t>118 : (2,05+1,60)*2-0,80*2-0,70*2</t>
  </si>
  <si>
    <t>119 : (2,05+2,85)*2-0,70-0,80</t>
  </si>
  <si>
    <t>120 : (0,95+1,12)*2-0,70</t>
  </si>
  <si>
    <t>121 : (0,95+1,12)*2-0,70</t>
  </si>
  <si>
    <t>122 : (0,95+1,12)*2-0,70</t>
  </si>
  <si>
    <t>781497132R00</t>
  </si>
  <si>
    <t xml:space="preserve">Lišty k obkladům profil rohový nerez ododlná proti oděru, uložení do tmele,  , výška profilu 8 mm,  </t>
  </si>
  <si>
    <t>Odkaz na mn. položky pořadí 162 : 1,00000</t>
  </si>
  <si>
    <t xml:space="preserve">svislé rohy : </t>
  </si>
  <si>
    <t>107,108,119 : 1,80*3</t>
  </si>
  <si>
    <t>781675114RT1</t>
  </si>
  <si>
    <t>Montáž obkladů parapetů z dlaždic keramických 200 x 200 mm, kladených do flexibilního tmele</t>
  </si>
  <si>
    <t>106 : 1,00</t>
  </si>
  <si>
    <t>597813748R</t>
  </si>
  <si>
    <t>Obklad keramický typ: běžný; s glazurou (GL); tl. = 10,0 mm; a = 298 mm; b = 598 mm; povrch: hladký, matný; barva: světle šedá</t>
  </si>
  <si>
    <t>Odkaz na mn. položky pořadí 158 : 103,83600*1,15</t>
  </si>
  <si>
    <t>998781101R00</t>
  </si>
  <si>
    <t>Přesun hmot pro obklady keramické v objektech výšky do 6 m</t>
  </si>
  <si>
    <t>784161401R00</t>
  </si>
  <si>
    <t>Příprava povrchu Penetrace (napouštění) podkladu disperzní, jednonásobná</t>
  </si>
  <si>
    <t>800-784</t>
  </si>
  <si>
    <t xml:space="preserve">Odkaz na mn. položky pořadí 146 : 747,05140 : </t>
  </si>
  <si>
    <t>747,0514</t>
  </si>
  <si>
    <t>784165512R00</t>
  </si>
  <si>
    <t>Malby z malířských směsí otěruvzdorných,  , bělost 93 %, dvojnásobné</t>
  </si>
  <si>
    <t xml:space="preserve">stěny (106,113,114) : : </t>
  </si>
  <si>
    <t xml:space="preserve">Odkaz na mn. položky pořadí 44 : 58,52100 : </t>
  </si>
  <si>
    <t xml:space="preserve">strop (106,113,114) : : </t>
  </si>
  <si>
    <t xml:space="preserve">Odkaz na mn. položky pořadí 41 : 133,46200 : </t>
  </si>
  <si>
    <t>784011111R00</t>
  </si>
  <si>
    <t xml:space="preserve">Ostatní práce oprášení/ometení podkladu,  ,   </t>
  </si>
  <si>
    <t>784011211RT3</t>
  </si>
  <si>
    <t>Ostatní práce olepování vnitřních ploch,  , včetně maskovací pásky 50 mm</t>
  </si>
  <si>
    <t>784011221RT2</t>
  </si>
  <si>
    <t>Ostatní práce zakrytí předmětů,  , včetně dodávky fólie tl. 0,04 mm</t>
  </si>
  <si>
    <t>784011222RT2</t>
  </si>
  <si>
    <t>Ostatní práce zakrytí podlah,  , včetně papírové lepenky</t>
  </si>
  <si>
    <t>909      R00</t>
  </si>
  <si>
    <t>Hzs-nezmeritelne stavebni prace</t>
  </si>
  <si>
    <t>h</t>
  </si>
  <si>
    <t>Prav.M</t>
  </si>
  <si>
    <t>HZS</t>
  </si>
  <si>
    <t>POL10_</t>
  </si>
  <si>
    <t>210220021RT1</t>
  </si>
  <si>
    <t>Montáž uzemňovacího vedení v zemi, včetně svorek, propojení a izolace spojů, z profilů ocelových pozinkovaných  (FeZn),  , včetně dodávky pásku 30 x 4 mm, bez nátěru</t>
  </si>
  <si>
    <t>včetně montáže svorek spojovacích, odbočných, upevňovacích a spojovacího materiálu.</t>
  </si>
  <si>
    <t xml:space="preserve">3*8,5+3,0 : </t>
  </si>
  <si>
    <t xml:space="preserve">Vytažení na zeminu : 4*2,0 : </t>
  </si>
  <si>
    <t>36,5</t>
  </si>
  <si>
    <t>Včetně:</t>
  </si>
  <si>
    <t>941955001R00</t>
  </si>
  <si>
    <t>Lešení lehké pracovní pomocné pomocné, o výšce lešeňové podlahy do 1,2 m</t>
  </si>
  <si>
    <t>941955002R00</t>
  </si>
  <si>
    <t>Lešení lehké pracovní pomocné pomocné, o výšce lešeňové podlahy přes 1,2 do 1,9 m</t>
  </si>
  <si>
    <t xml:space="preserve">2NP : (2,85+2,7+3,35+2,55)*3,0-(0,7*2,0*2+0,9*2,0) : </t>
  </si>
  <si>
    <t>29,75</t>
  </si>
  <si>
    <t xml:space="preserve">2NP : (4,04+3,06+0,85+0,6)*3,0-0,9*2,0 : </t>
  </si>
  <si>
    <t xml:space="preserve">(0,6+2,0+2,0)*3,0-2*0,9*2,0 : </t>
  </si>
  <si>
    <t xml:space="preserve">(1,4+1,8+3,64+6,6)*3,0-(0,7*2,0*2+1,35*2,0+0,9*2,0) : </t>
  </si>
  <si>
    <t>67,07</t>
  </si>
  <si>
    <t xml:space="preserve">2NP : : </t>
  </si>
  <si>
    <t xml:space="preserve">0,9*0,15*0,6 : </t>
  </si>
  <si>
    <t xml:space="preserve">1,1*2,01*0,33 : </t>
  </si>
  <si>
    <t xml:space="preserve">1,2*1,2*0,36 : </t>
  </si>
  <si>
    <t xml:space="preserve">0,62*1,2*0,3 : </t>
  </si>
  <si>
    <t xml:space="preserve">0,9*2,02*0,3 : </t>
  </si>
  <si>
    <t xml:space="preserve">0,9*2,02*0,4 : </t>
  </si>
  <si>
    <t xml:space="preserve">0,9*2,02*0,83 : </t>
  </si>
  <si>
    <t xml:space="preserve">pro dodatečné osazení překladů : 2,4*0,15*0,33 : </t>
  </si>
  <si>
    <t xml:space="preserve">1,6*0,15*0,3 : </t>
  </si>
  <si>
    <t xml:space="preserve">1,6*0,15*0,36 : </t>
  </si>
  <si>
    <t xml:space="preserve">1,3*0,15*0,3 : </t>
  </si>
  <si>
    <t xml:space="preserve">1,2*0,15*0,4 : </t>
  </si>
  <si>
    <t>4,74147</t>
  </si>
  <si>
    <t xml:space="preserve">  PVC : 16,83+1,95+9,98+6,33+27,32+8,53+13,53+5,33+8,55+13,83+18,46+12,15</t>
  </si>
  <si>
    <t xml:space="preserve">  dlažba : 1,99+3,18+3,03+1,16</t>
  </si>
  <si>
    <t>152,15*0,08</t>
  </si>
  <si>
    <t xml:space="preserve">7,37000 : </t>
  </si>
  <si>
    <t>7,37</t>
  </si>
  <si>
    <t xml:space="preserve">Vnějších : : </t>
  </si>
  <si>
    <t xml:space="preserve">z ulice : 1 : </t>
  </si>
  <si>
    <t xml:space="preserve">Vnitřní : : </t>
  </si>
  <si>
    <t xml:space="preserve">2NP : 0,6*1,97*5 : </t>
  </si>
  <si>
    <t xml:space="preserve">1,25*1,97 : </t>
  </si>
  <si>
    <t xml:space="preserve">Vnější : : </t>
  </si>
  <si>
    <t xml:space="preserve">0,8*1,97*2 : </t>
  </si>
  <si>
    <t>25,7085</t>
  </si>
  <si>
    <t xml:space="preserve">203 : 9,98 : </t>
  </si>
  <si>
    <t>9,98</t>
  </si>
  <si>
    <t>978013141R00</t>
  </si>
  <si>
    <t>Otlučení omítek vápenných nebo vápenocementových vnitřních s vyškrabáním spár, s očištěním zdiva stěn, v rozsahu do 30 %</t>
  </si>
  <si>
    <t xml:space="preserve">201 : 13,4 : </t>
  </si>
  <si>
    <t xml:space="preserve">204 : 2,8 : </t>
  </si>
  <si>
    <t xml:space="preserve">205 : 24,5 : </t>
  </si>
  <si>
    <t xml:space="preserve">206 : 11,8 : </t>
  </si>
  <si>
    <t xml:space="preserve">207 : 13,5 : </t>
  </si>
  <si>
    <t xml:space="preserve">208 : 5,7 : </t>
  </si>
  <si>
    <t xml:space="preserve">210 : 6,95 : </t>
  </si>
  <si>
    <t xml:space="preserve">211 : 11,3 : </t>
  </si>
  <si>
    <t xml:space="preserve">212 : 12,75 : </t>
  </si>
  <si>
    <t xml:space="preserve">213 : 16,2 : </t>
  </si>
  <si>
    <t xml:space="preserve">214 : 13,2 : </t>
  </si>
  <si>
    <t xml:space="preserve">v=3,0 : 132,1*3,0 : </t>
  </si>
  <si>
    <t>396,3</t>
  </si>
  <si>
    <t xml:space="preserve">203 : 2,3*5,05 : </t>
  </si>
  <si>
    <t>11,615</t>
  </si>
  <si>
    <t xml:space="preserve">209 : 7,3*1,8 : </t>
  </si>
  <si>
    <t xml:space="preserve">215 : 6,3*1,8 : </t>
  </si>
  <si>
    <t xml:space="preserve">216 : 3,8*1,8 : </t>
  </si>
  <si>
    <t>31,32</t>
  </si>
  <si>
    <t>713190814R00</t>
  </si>
  <si>
    <t>Odstranění tepelné izolace ze sypkých hmot lože ze škváry, tloušťky přes 150 do 200 mm</t>
  </si>
  <si>
    <t xml:space="preserve">202 : 1,95 : </t>
  </si>
  <si>
    <t xml:space="preserve">pod ker.dl : 7,37000 : </t>
  </si>
  <si>
    <t xml:space="preserve">pod PVC : 115,87000 : </t>
  </si>
  <si>
    <t>125,19</t>
  </si>
  <si>
    <t xml:space="preserve">Stáavjící část : : </t>
  </si>
  <si>
    <t xml:space="preserve">pro nová střešní okna : : </t>
  </si>
  <si>
    <t xml:space="preserve">Odkaz na mn. položky pořadí 35 : 3,96000 : </t>
  </si>
  <si>
    <t>3,96</t>
  </si>
  <si>
    <t xml:space="preserve">do zahrady : 15,0 : </t>
  </si>
  <si>
    <t xml:space="preserve">Stávající část : 2 : </t>
  </si>
  <si>
    <t>765312813R00</t>
  </si>
  <si>
    <t>Demontáž pálené krytiny z tašek drážkových, na sucho, k dalšímu použití</t>
  </si>
  <si>
    <t xml:space="preserve">pro nová střešní okna : 3*0,6*0,6 : </t>
  </si>
  <si>
    <t xml:space="preserve">3*0,8*1,2 : </t>
  </si>
  <si>
    <t xml:space="preserve">otvory pro nová střešní okna : : </t>
  </si>
  <si>
    <t>766624811R00</t>
  </si>
  <si>
    <t>Demontáž střešního okna šířka 550 mm, výška 780 mm</t>
  </si>
  <si>
    <t>pro následnou výměnu. Včetně demontáže vnějšího lemování a obkladu ostění ze sádrokartonu.</t>
  </si>
  <si>
    <t>Položka neobsahuje náklady na rozkrytí střešní krytiny.</t>
  </si>
  <si>
    <t xml:space="preserve">201 - chodba : 13,4 : </t>
  </si>
  <si>
    <t xml:space="preserve">201_schodiště : 2*(11*(0,19+0,28)) : </t>
  </si>
  <si>
    <t xml:space="preserve">205 : 24,8 : </t>
  </si>
  <si>
    <t xml:space="preserve">207 : 15,5 : </t>
  </si>
  <si>
    <t>144,74</t>
  </si>
  <si>
    <t xml:space="preserve">115,87000 : </t>
  </si>
  <si>
    <t>115,87</t>
  </si>
  <si>
    <t>979011321R00</t>
  </si>
  <si>
    <t>Svislá doprava suti a vybouraných hmot shozem montáž a demontáž shozu za prvé podlaží nad základním podlažím</t>
  </si>
  <si>
    <t>979011331R00</t>
  </si>
  <si>
    <t>Svislá doprava suti a vybouraných hmot shozem pronájem shozu</t>
  </si>
  <si>
    <t>den</t>
  </si>
  <si>
    <t>30 dní : 30*3</t>
  </si>
  <si>
    <t>979011311R00</t>
  </si>
  <si>
    <t>Svislá doprava suti a vybouraných hmot shozem s naložením suti do shozu</t>
  </si>
  <si>
    <t>Odkaz na dem. hmot. položky pořadí 4 : 4,58150</t>
  </si>
  <si>
    <t>Odkaz na dem. hmot. položky pořadí 5 : 13,68228</t>
  </si>
  <si>
    <t>Odkaz na dem. hmot. položky pořadí 6 : 5,57123</t>
  </si>
  <si>
    <t>Odkaz na dem. hmot. položky pořadí 7 : 26,77840</t>
  </si>
  <si>
    <t>Odkaz na dem. hmot. položky pořadí 8 : 0,14740</t>
  </si>
  <si>
    <t>Odkaz na dem. hmot. položky pořadí 9 : 2,76750</t>
  </si>
  <si>
    <t>Odkaz na dem. hmot. položky pořadí 13 : 0,49900</t>
  </si>
  <si>
    <t>Odkaz na dem. hmot. položky pořadí 14 : 3,96300</t>
  </si>
  <si>
    <t>Odkaz na dem. hmot. položky pořadí 15 : 0,53429</t>
  </si>
  <si>
    <t>Odkaz na dem. hmot. položky pořadí 16 : 2,12976</t>
  </si>
  <si>
    <t>Odkaz na dem. hmot. položky pořadí 18 : 26,28990</t>
  </si>
  <si>
    <t>979011211R00</t>
  </si>
  <si>
    <t>Svislá doprava suti a vybouraných hmot nošením za prvé podlaží nad základním podlažím</t>
  </si>
  <si>
    <t>Odkaz na dem. hmot. položky pořadí 10 : 0,00000</t>
  </si>
  <si>
    <t>Odkaz na dem. hmot. položky pořadí 11 : 0,53470</t>
  </si>
  <si>
    <t>Odkaz na dem. hmot. položky pořadí 12 : 1,95385</t>
  </si>
  <si>
    <t>Odkaz na dem. hmot. položky pořadí 19 : 0,06840</t>
  </si>
  <si>
    <t>Odkaz na dem. hmot. položky pořadí 20 : 0,03892</t>
  </si>
  <si>
    <t>Odkaz na dem. hmot. položky pořadí 21 : 0,03290</t>
  </si>
  <si>
    <t>Odkaz na dem. hmot. položky pořadí 22 : 0,02450</t>
  </si>
  <si>
    <t>Odkaz na dem. hmot. položky pořadí 23 : 0,01840</t>
  </si>
  <si>
    <t>Odkaz na dem. hmot. položky pořadí 24 : 0,61250</t>
  </si>
  <si>
    <t>Odkaz na dem. hmot. položky pořadí 25 : 0,24930</t>
  </si>
  <si>
    <t>Odkaz na dem. hmot. položky pořadí 26 : 0,02772</t>
  </si>
  <si>
    <t>Odkaz na dem. hmot. položky pořadí 27 : 0,05040</t>
  </si>
  <si>
    <t>Odkaz na dem. hmot. položky pořadí 28 : 0,00230</t>
  </si>
  <si>
    <t>Odkaz na dem. hmot. položky pořadí 30 : 0,00071</t>
  </si>
  <si>
    <t>Odkaz na dem. hmot. položky pořadí 29 : 0,08316</t>
  </si>
  <si>
    <t>Odkaz na dem. hmot. položky pořadí 31 : 0,19000</t>
  </si>
  <si>
    <t>Odkaz na dem. hmot. položky pořadí 32 : 0,69600</t>
  </si>
  <si>
    <t>Odkaz na dem. hmot. položky pořadí 33 : 0,00939</t>
  </si>
  <si>
    <t>Odkaz na dem. hmot. položky pořadí 34 : 0,01158</t>
  </si>
  <si>
    <t>Odkaz na dem. hmot. položky pořadí 35 : 0,40555</t>
  </si>
  <si>
    <t>Odkaz na dem. hmot. položky pořadí 36 : 0,00000</t>
  </si>
  <si>
    <t>Odkaz na dem. hmot. položky pořadí 37 : 0,00000</t>
  </si>
  <si>
    <t>Odkaz na dem. hmot. položky pořadí 38 : 0,00000</t>
  </si>
  <si>
    <t>979990107R0.X</t>
  </si>
  <si>
    <t>Poplatek za uložení suti - suti (škvára), 100101</t>
  </si>
  <si>
    <t>310235241R00</t>
  </si>
  <si>
    <t>Zazdívka otvorů o ploše do 0,0225 m2 ve zdivu nadzákladovém cihlami pálenými o tloušťce zdi do 300 mm</t>
  </si>
  <si>
    <t>včetně pomocného pracovního lešení</t>
  </si>
  <si>
    <t>310236241R00</t>
  </si>
  <si>
    <t>Zazdívka otvorů o ploše přes 0,0225 m2 do 0,09 m2 ve zdivu nadzákladovém cihlami pálenými o tloušťce zdi do 300 mm</t>
  </si>
  <si>
    <t>310237251R00</t>
  </si>
  <si>
    <t>Zazdívka otvorů o ploše přes 0,09 m2 do 0,25 m2 ve zdivu nadzákladovém cihlami pálenými o tloušťce zdi přes 300 do 450 mm</t>
  </si>
  <si>
    <t>310238211R00</t>
  </si>
  <si>
    <t>Zazdívka otvorů o ploše přes 0,25 m2 do 1 m2 ve zdivu nadzákladovém cihlami pálenými pro jakoukoliv maltu vápenocementovou</t>
  </si>
  <si>
    <t>310239211R00</t>
  </si>
  <si>
    <t>Zazdívka otvorů o ploše přes 1 m2 do 4 m2 ve zdivu nadzákladovém cihlami pálenými pro jakoukoliv maltu vápenocementovou</t>
  </si>
  <si>
    <t xml:space="preserve">2NP - dozdění u dveří : 0,3*2,1*0,3 : </t>
  </si>
  <si>
    <t xml:space="preserve">0,89*2,1*0,3 : </t>
  </si>
  <si>
    <t>0,7497</t>
  </si>
  <si>
    <t xml:space="preserve">(2*2,25+8,14)*3,0 : </t>
  </si>
  <si>
    <t xml:space="preserve">Odpočet otvorů : -1,0*1,25*2 : </t>
  </si>
  <si>
    <t>35,42</t>
  </si>
  <si>
    <t xml:space="preserve">překlad nenosný - b : : </t>
  </si>
  <si>
    <t xml:space="preserve">Stávající část - 2NP : 2 : </t>
  </si>
  <si>
    <t xml:space="preserve">Přístavba - 2.NP : 2 : </t>
  </si>
  <si>
    <t xml:space="preserve">2NP - 2 okna á 3ks : 3*2 : </t>
  </si>
  <si>
    <t>2NP : : 2*1,5</t>
  </si>
  <si>
    <t>Koeficient 2 vrstvy: 1</t>
  </si>
  <si>
    <t>317168115RX1</t>
  </si>
  <si>
    <t>Překlady keramické Montáž překladů keramických světlost do 3750 mm</t>
  </si>
  <si>
    <t xml:space="preserve">překlad nenosný - c : : </t>
  </si>
  <si>
    <t xml:space="preserve">Stávající část - 2.NP : 1 : </t>
  </si>
  <si>
    <t xml:space="preserve">Přístavba - 2.NP : 1 : </t>
  </si>
  <si>
    <t xml:space="preserve">Dodatečný překlad - otvor mezi mč.203-204 : : </t>
  </si>
  <si>
    <t xml:space="preserve">3xI140 : 2,4*0,14*0,15*2 : </t>
  </si>
  <si>
    <t xml:space="preserve">Dodatečný překlad - otvor mezi mč.204-205 : : </t>
  </si>
  <si>
    <t xml:space="preserve">3xI140 : 1,6*0,14*0,15*2 : </t>
  </si>
  <si>
    <t xml:space="preserve">Dodatečný překlad - otvor mezi mč.205-207 : : </t>
  </si>
  <si>
    <t xml:space="preserve">Dodatečný překlad - otvor mezi mč.206-201 : : </t>
  </si>
  <si>
    <t xml:space="preserve">3xI140 : 1,3*0,14*0,15*2 : </t>
  </si>
  <si>
    <t xml:space="preserve">Dodatečný překlad - otvor mezi mč.201-209 : : </t>
  </si>
  <si>
    <t xml:space="preserve">3xI140 : 1,2*0,14*0,15*2 : </t>
  </si>
  <si>
    <t>0,6804</t>
  </si>
  <si>
    <t xml:space="preserve">3xI140 : 3*1,6*14,3*0,001 : </t>
  </si>
  <si>
    <t xml:space="preserve">3xI140 : 3*1,3*14,3*0,001 : </t>
  </si>
  <si>
    <t>0,34749</t>
  </si>
  <si>
    <t xml:space="preserve">Zazdívka okna - luxfer : 0,83*0,9 : </t>
  </si>
  <si>
    <t xml:space="preserve">Zazdívka dveří : 0,9*2,1 : </t>
  </si>
  <si>
    <t>2,637</t>
  </si>
  <si>
    <t xml:space="preserve">2NP - 209-213 : (2,9+1,964+2,08+1,2)*3,0 : </t>
  </si>
  <si>
    <t xml:space="preserve">Odpočet otvorů : -4*0,8*2,0 : </t>
  </si>
  <si>
    <t xml:space="preserve">2NP : (2,25+2,05+2*1,2+1,099+0,9+1,025)*3,0 : </t>
  </si>
  <si>
    <t xml:space="preserve">Odpočet otvorů : -0,8*2,0*4 : </t>
  </si>
  <si>
    <t>40,804</t>
  </si>
  <si>
    <t>Včetně spojovacího materiálu.</t>
  </si>
  <si>
    <t xml:space="preserve">2NP : 4*3,0 : </t>
  </si>
  <si>
    <t xml:space="preserve">5*3,0 : </t>
  </si>
  <si>
    <t xml:space="preserve">2NP : 2*3,0 : </t>
  </si>
  <si>
    <t>33</t>
  </si>
  <si>
    <t xml:space="preserve">3xI140 : 2,4*0,14 : </t>
  </si>
  <si>
    <t xml:space="preserve">3xI140 : 1,6*0,14 : </t>
  </si>
  <si>
    <t xml:space="preserve">3xI140 : 1,3*0,14 : </t>
  </si>
  <si>
    <t xml:space="preserve">3xI140 : 1,2*0,14 : </t>
  </si>
  <si>
    <t>2,268</t>
  </si>
  <si>
    <t xml:space="preserve">2NP - 209-213 : (2,9+1,964+2,08+1,2) : </t>
  </si>
  <si>
    <t xml:space="preserve">2NP - 205-207 : (1,993+3,255+6,083) : </t>
  </si>
  <si>
    <t xml:space="preserve">2NP : (2,25+2,05+2*1,2+1,099+0,9+1,025) : </t>
  </si>
  <si>
    <t>29,199</t>
  </si>
  <si>
    <t xml:space="preserve">Přístavba - 2NP : : </t>
  </si>
  <si>
    <t xml:space="preserve">nakotvení obvod. zdiva do stávajícího : : </t>
  </si>
  <si>
    <t xml:space="preserve">počet na výšku : 3,0/0,25 : </t>
  </si>
  <si>
    <t xml:space="preserve">(2*12*0,3)*2 : </t>
  </si>
  <si>
    <t xml:space="preserve">nakotvení pozenice do věnce - M14 závit po 1,1m : : </t>
  </si>
  <si>
    <t xml:space="preserve">8*0,2 : </t>
  </si>
  <si>
    <t xml:space="preserve">nakotvení vaznice do stávaj. zdiva - M14 : : </t>
  </si>
  <si>
    <t xml:space="preserve">8*0,5 : </t>
  </si>
  <si>
    <t>dozdívky : 2,5*0,30</t>
  </si>
  <si>
    <t>317998120R00</t>
  </si>
  <si>
    <t>Překlady keramické izolace vkládaná mezi překlady tloušťky 150 mm</t>
  </si>
  <si>
    <t xml:space="preserve">2NP -zateplení věnece V02_POLYSTYREN TL. 160mm : </t>
  </si>
  <si>
    <t xml:space="preserve">Odkaz na mn. položky pořadí 25 : 13,40000 : </t>
  </si>
  <si>
    <t>13,4</t>
  </si>
  <si>
    <t>342012221R00</t>
  </si>
  <si>
    <t>Příčky z desek sádrokartonových jednoduché opláštění, jednoduchá konstrukce CW 75 tloušťka příčky 100 mm, desky standard, tloušťky 12,5 mm, tloušťka izolace 50 mm, požární odolnost EI 30</t>
  </si>
  <si>
    <t>zřízení nosné konstrukce příčky, vložení tepelné izolace tl. do 5 cm, montáž desek, tmelení spár Q2 a úprava rohů. Včetně dodávek materiálu.</t>
  </si>
  <si>
    <t xml:space="preserve">2NP : (1,993+3,255+6,083)*3,0 : </t>
  </si>
  <si>
    <t xml:space="preserve">odpočet otvorů : -(0,9*2,0*3) : </t>
  </si>
  <si>
    <t>28,593</t>
  </si>
  <si>
    <t>342090111R00</t>
  </si>
  <si>
    <t>Úprava nosné konstrukce a opláštění SDK příčky pro zřízení otvoru pro dveře jednokřídlé, při hmotnosti jednoho křídla do 25 kg, v SDK příčce z R-CW a R-UW profilů š. 50 mm, 1 x opláštěné</t>
  </si>
  <si>
    <t>342091213R00</t>
  </si>
  <si>
    <t>Úprava dilatační spáry SDK s jinou stavební konstrukcí akrylovým tmelem s přelepením výztužnou páskou, šířka spáry do 10 mm</t>
  </si>
  <si>
    <t>Zatmelení z obou stran příčky.</t>
  </si>
  <si>
    <t xml:space="preserve">stěny : 5*3,0 : </t>
  </si>
  <si>
    <t xml:space="preserve">strop : 1,993+3,255+6,083 : </t>
  </si>
  <si>
    <t>26,331</t>
  </si>
  <si>
    <t xml:space="preserve">212 : 0,95*1,5 : </t>
  </si>
  <si>
    <t xml:space="preserve">213 : 0,83*1,5 : </t>
  </si>
  <si>
    <t xml:space="preserve">216 : 0,9*1,5 : </t>
  </si>
  <si>
    <t xml:space="preserve">217 : 0,9*1,5 : </t>
  </si>
  <si>
    <t xml:space="preserve">218 : 1,35*1,5 : </t>
  </si>
  <si>
    <t>7,395</t>
  </si>
  <si>
    <t>věnec V02 200/160 mm : : (2,63*2+7,374)*0,20*0,16</t>
  </si>
  <si>
    <t>věnec V02 200/160 mm : : (2,63*2+7,374)*0,30*2</t>
  </si>
  <si>
    <t>Odkaz na mn. položky pořadí 26 : 7,58040</t>
  </si>
  <si>
    <t>Odkaz na mn. položky pořadí 25 : 0,40433*0,09</t>
  </si>
  <si>
    <t>416021123R00</t>
  </si>
  <si>
    <t>Podhledy na kovové konstrukci opláštěné deskami sádrokartonovými nosná konstrukce z profilů CD s přímým uchycením 1x deska, tloušťky 12,5 mm, impregnovaná, bez izolace</t>
  </si>
  <si>
    <t>s úpravou rohů, koutů a hran konstrukcí, přebroušení a tmelení spár,</t>
  </si>
  <si>
    <t xml:space="preserve">2NP strop : 14,96000 : </t>
  </si>
  <si>
    <t>14,96</t>
  </si>
  <si>
    <t>416091082R00</t>
  </si>
  <si>
    <t>Příplatky k podhledům sádrokartonovým příplatek k podhledu sádrokartonovému za plochu přes 2 do 5 m2</t>
  </si>
  <si>
    <t xml:space="preserve">215 : 3,08 : </t>
  </si>
  <si>
    <t xml:space="preserve">216 : 0,97 : </t>
  </si>
  <si>
    <t xml:space="preserve">217 : 0,97 : </t>
  </si>
  <si>
    <t xml:space="preserve">218 : 2,87 : </t>
  </si>
  <si>
    <t>7,89</t>
  </si>
  <si>
    <t>416091083R00</t>
  </si>
  <si>
    <t>Příplatky k podhledům sádrokartonovým příplatek k podhledu sádrokartonovému za plochu přes 5 do 10 m2</t>
  </si>
  <si>
    <t xml:space="preserve">214 : 7,07 : </t>
  </si>
  <si>
    <t>7,07</t>
  </si>
  <si>
    <t>416091211R00</t>
  </si>
  <si>
    <t>Příplatky k podhledům sádrokartonovým Úprava napojovací spáry SDK s jinou stavební konstrukcí akrylovým tmelem šířka spáry do 2 mm</t>
  </si>
  <si>
    <t xml:space="preserve">38,34000 : </t>
  </si>
  <si>
    <t>38,34</t>
  </si>
  <si>
    <t>601011141RT3</t>
  </si>
  <si>
    <t xml:space="preserve">Omítka stropů a podhledů z hotových směsí vrstva štuková, vápenná,  , tloušťka vrstvy 4 mm,  </t>
  </si>
  <si>
    <t xml:space="preserve">Odkaz na mn. položky pořadí 44 : 143,11000 : </t>
  </si>
  <si>
    <t>143,11</t>
  </si>
  <si>
    <t xml:space="preserve">přístavba - stěny : : </t>
  </si>
  <si>
    <t xml:space="preserve">Odkaz na mn. položky pořadí 34 : 18,08000 : </t>
  </si>
  <si>
    <t>18,08</t>
  </si>
  <si>
    <t>602011141RT3</t>
  </si>
  <si>
    <t xml:space="preserve">Omítka stěn z hotových směsí vrstva štuková, vápenná,  , tloušťka vrstvy 4 mm,  </t>
  </si>
  <si>
    <t xml:space="preserve">na nové povrchy : : </t>
  </si>
  <si>
    <t xml:space="preserve">na stávajcí povrchy : : </t>
  </si>
  <si>
    <t xml:space="preserve">Odkaz na mn. položky pořadí 54 : 420,42000 : </t>
  </si>
  <si>
    <t xml:space="preserve">Odpočet otvorů : -2*(1,1*1,1*2+2,0*2,1+0,9*2,0*3+0,7*2,0) : </t>
  </si>
  <si>
    <t xml:space="preserve">odpočet obkladů : : </t>
  </si>
  <si>
    <t xml:space="preserve">Odkaz na mn. položky pořadí 168 : 51,63700*-1 : </t>
  </si>
  <si>
    <t>353,623</t>
  </si>
  <si>
    <t xml:space="preserve">Přístavba - nové zdivo : : </t>
  </si>
  <si>
    <t xml:space="preserve">Odkaz na mn. položky pořadí 35 : 98,68000 : </t>
  </si>
  <si>
    <t xml:space="preserve">stávající stěna : 7,38*3,0 : </t>
  </si>
  <si>
    <t xml:space="preserve">Odpočet obkladů - přístavba : : </t>
  </si>
  <si>
    <t xml:space="preserve">2NP : (38,34000)*1,8 : </t>
  </si>
  <si>
    <t xml:space="preserve">odpočet otvorů : -0,8*1,8*4 : </t>
  </si>
  <si>
    <t xml:space="preserve">-1,0*(1,8-1,25)*2 : </t>
  </si>
  <si>
    <t>182,972</t>
  </si>
  <si>
    <t>602011112RT7</t>
  </si>
  <si>
    <t xml:space="preserve">Jádrová omítka na stěnách, vápenocementová, tloušťka vrstvy 25 mm,  </t>
  </si>
  <si>
    <t xml:space="preserve">zazdívky otvorů : : </t>
  </si>
  <si>
    <t xml:space="preserve">mč.205-207 : (0,3+0,9)*3,0+0,9*2,1 : </t>
  </si>
  <si>
    <t xml:space="preserve">zazdívka luxfer : 0,83*0,9 : </t>
  </si>
  <si>
    <t xml:space="preserve">příčka mezi mč.209-213 : 1,875+1,96+2,08+0,9+1,2 : </t>
  </si>
  <si>
    <t xml:space="preserve">odpočet otvorů : -(0,8*2,0*4) : </t>
  </si>
  <si>
    <t xml:space="preserve">Plentování nosníků : 2,4*0,15+1,6*0,15+1,6*0,15+1,3*0,15+1,02*0,15 : </t>
  </si>
  <si>
    <t xml:space="preserve">Obvod - nové zdivo : (2,25*2+7,38)*3,0 : </t>
  </si>
  <si>
    <t xml:space="preserve">Obvod - stávající zdivo : 7,38*3,0 : </t>
  </si>
  <si>
    <t xml:space="preserve">Odpočet otvorů : -(0,9*2,0+2*1,0*1,25) : </t>
  </si>
  <si>
    <t xml:space="preserve">Příčky : (2,25+4*1,2+2*0,9+2,05+2*2,25+2*0,9)*3,0 : </t>
  </si>
  <si>
    <t xml:space="preserve">Odpočet otvorů : -(4*0,8*2,0) : </t>
  </si>
  <si>
    <t>98,68</t>
  </si>
  <si>
    <t xml:space="preserve">Odkaz na mn. položky pořadí 33 : 182,97200 : </t>
  </si>
  <si>
    <t>611421321R00</t>
  </si>
  <si>
    <t>Oprava vnitřních vápenných omítek stropů železobetonových rovných tvárnicových a kleneb v množství opravované plochy  v množství opravované plochy přes 10 do 30 %, hladkých</t>
  </si>
  <si>
    <t xml:space="preserve">Stropy : : </t>
  </si>
  <si>
    <t xml:space="preserve">201 : 20,06 : </t>
  </si>
  <si>
    <t xml:space="preserve">203 : 25,77 : </t>
  </si>
  <si>
    <t xml:space="preserve">204 : 36,80 : </t>
  </si>
  <si>
    <t xml:space="preserve">205 : 9,86 : </t>
  </si>
  <si>
    <t xml:space="preserve">206 : 4,12 : </t>
  </si>
  <si>
    <t xml:space="preserve">207 : 15,35 : </t>
  </si>
  <si>
    <t xml:space="preserve">208 : 18,08 : </t>
  </si>
  <si>
    <t xml:space="preserve">209 : 3,73 : </t>
  </si>
  <si>
    <t xml:space="preserve">210 : 1,77 : </t>
  </si>
  <si>
    <t xml:space="preserve">211 : 3,45 : </t>
  </si>
  <si>
    <t xml:space="preserve">212 : 1,02 : </t>
  </si>
  <si>
    <t xml:space="preserve">213 : 1,15 : </t>
  </si>
  <si>
    <t xml:space="preserve">Stávající část - 2NP : : </t>
  </si>
  <si>
    <t xml:space="preserve">do ulice : (1,5*2+1,1)*5 : </t>
  </si>
  <si>
    <t xml:space="preserve">do zahrady : (1,53+2*1,5)+(0,9*2,0)+(1,2+2*1,5) : </t>
  </si>
  <si>
    <t xml:space="preserve">vnitřní dveře : (2,0+2*2,1)+3*1,2+4*(0,9+2*2,0)+(0,7+2*2,0) : </t>
  </si>
  <si>
    <t xml:space="preserve">Přístavba 2NP : : </t>
  </si>
  <si>
    <t xml:space="preserve">214 : 2*1,25+2*2,0 : </t>
  </si>
  <si>
    <t xml:space="preserve">215 : 2*1,25 : </t>
  </si>
  <si>
    <t xml:space="preserve">216-218 : 3*2*2,0 : </t>
  </si>
  <si>
    <t xml:space="preserve">214 : 2*1,0 : </t>
  </si>
  <si>
    <t xml:space="preserve">215 : 2*1,0+0,8 : </t>
  </si>
  <si>
    <t xml:space="preserve">216-218 : 3*0,9 : </t>
  </si>
  <si>
    <t>93,63</t>
  </si>
  <si>
    <t xml:space="preserve">pod obklady : : </t>
  </si>
  <si>
    <t xml:space="preserve">Odkaz na mn. položky pořadí 167 : 60,53200 : </t>
  </si>
  <si>
    <t xml:space="preserve">Odkaz na mn. položky pořadí 168 : 51,63700 : </t>
  </si>
  <si>
    <t>112,169</t>
  </si>
  <si>
    <t>612421331R00</t>
  </si>
  <si>
    <t>Oprava vnitřních vápenných omítek stěn v množství opravované plochy přes 10 do 30 %,  štukových</t>
  </si>
  <si>
    <t xml:space="preserve">do ulice : (1,5*2+1,1)*5*0,3 : </t>
  </si>
  <si>
    <t xml:space="preserve">do zahrady : ((1,53+2*1,5)+(0,9*2,0)+(1,2+2*1,5))*0,3 : </t>
  </si>
  <si>
    <t xml:space="preserve">vnitřní dveře : ((2,0+2*2,1)+3*1,2+4*(0,9+2*2,0)+(0,7+2*2,0))*0,3 : </t>
  </si>
  <si>
    <t xml:space="preserve">214 : (2*1,25)*0,2 : </t>
  </si>
  <si>
    <t xml:space="preserve">215 : (2*1,25)*0,2 : </t>
  </si>
  <si>
    <t xml:space="preserve">214 : 1,0*0,2 : </t>
  </si>
  <si>
    <t xml:space="preserve">215 : 1,0*0,2 : </t>
  </si>
  <si>
    <t>20,939</t>
  </si>
  <si>
    <t xml:space="preserve">do ulice : (1,07*5)*0,3 : </t>
  </si>
  <si>
    <t xml:space="preserve">do zahrady : (1,5+1,2)*0,3 : </t>
  </si>
  <si>
    <t xml:space="preserve">vnitřní dveře : : </t>
  </si>
  <si>
    <t>2,815</t>
  </si>
  <si>
    <t>622319005R00</t>
  </si>
  <si>
    <t>Vyspravení povrchu a zatření spár vnějších stěn maltou cementovou</t>
  </si>
  <si>
    <t>neomítaných betonových a železobetonových monolitických i prefabrikovaných, s rozetřením vysprávky do ztracena,</t>
  </si>
  <si>
    <t xml:space="preserve">ostatní : 35 : </t>
  </si>
  <si>
    <t>35</t>
  </si>
  <si>
    <t>764_X001</t>
  </si>
  <si>
    <t>Sněhová zábrana desková v.210 mm  - kompletní dodávka dle PD</t>
  </si>
  <si>
    <t xml:space="preserve">Odkaz na mn. položky pořadí 61 : 100,12000 : </t>
  </si>
  <si>
    <t xml:space="preserve">Odkaz na mn. položky pořadí 62 : 42,99000 : </t>
  </si>
  <si>
    <t>632441015R0.X</t>
  </si>
  <si>
    <t>Potěr anhydritový, plocha do 100 m2, tl. 53 mm</t>
  </si>
  <si>
    <t xml:space="preserve">2NP - D : 100,12000 : </t>
  </si>
  <si>
    <t>100,12</t>
  </si>
  <si>
    <t>632441015R0.X2</t>
  </si>
  <si>
    <t>Potěr anhydritový, plocha do 100 m2, tl. 48 mm</t>
  </si>
  <si>
    <t xml:space="preserve">2NP - E : 42,99000 : </t>
  </si>
  <si>
    <t>42,99</t>
  </si>
  <si>
    <t>632441017R0.X2</t>
  </si>
  <si>
    <t>Potěr anhydritový, plocha do 100 m2, tl. 58 mm</t>
  </si>
  <si>
    <t xml:space="preserve">2NP - F : 14,96000 : </t>
  </si>
  <si>
    <t>642944121RT4</t>
  </si>
  <si>
    <t>Ocelové zárubně osazované dodatečně šířky 800 mm, výšky 1970 mm, hloubky 100 mm</t>
  </si>
  <si>
    <t>Odkaz na mn. položky pořadí 138 : 1,00000</t>
  </si>
  <si>
    <t>974029154R00</t>
  </si>
  <si>
    <t>Vysekání rýh ve zdivu kamenném v ploše  do hloubky 100 mm, šířky do 150 mm</t>
  </si>
  <si>
    <t xml:space="preserve">zdivo smíšené : </t>
  </si>
  <si>
    <t>20</t>
  </si>
  <si>
    <t>999281108R00</t>
  </si>
  <si>
    <t xml:space="preserve">Přesun hmot pro opravy a údržbu objektů pro opravy a údržbu dosavadních objektů včetně vnějších plášťů  výšky do 12 m,  </t>
  </si>
  <si>
    <t>711141559RY2</t>
  </si>
  <si>
    <t>Provedení izolace proti zemní vlhkosti pásy přitavením 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</si>
  <si>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</si>
  <si>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 xml:space="preserve">pod pozednice : 2*(4,2*0,38) : </t>
  </si>
  <si>
    <t>3,192</t>
  </si>
  <si>
    <t xml:space="preserve">2NP - podlaha : : </t>
  </si>
  <si>
    <t xml:space="preserve">Odkaz na mn. položky pořadí 149 : 57,95000 : </t>
  </si>
  <si>
    <t xml:space="preserve">2NP - stěny sprch. kout : : </t>
  </si>
  <si>
    <t xml:space="preserve">210 : (1,2+0,9+1,2)*1,8 : </t>
  </si>
  <si>
    <t xml:space="preserve">2NP podlaha : : </t>
  </si>
  <si>
    <t xml:space="preserve">Odkaz na mn. položky pořadí 150 : 14,96000 : </t>
  </si>
  <si>
    <t xml:space="preserve">2NP stěny sprch. kout : : </t>
  </si>
  <si>
    <t xml:space="preserve">215 : (1,0+0,9+1,0)*1,8 : </t>
  </si>
  <si>
    <t xml:space="preserve">218 : (1,0+1,0)*1,8 : </t>
  </si>
  <si>
    <t>87,67</t>
  </si>
  <si>
    <t xml:space="preserve">2*3,0 : </t>
  </si>
  <si>
    <t xml:space="preserve">3*3,0 : </t>
  </si>
  <si>
    <t xml:space="preserve">ostatní : 5,0 : </t>
  </si>
  <si>
    <t>998711102R00</t>
  </si>
  <si>
    <t>Přesun hmot pro izolace proti vodě svisle do 12 m</t>
  </si>
  <si>
    <t>713111121RT1</t>
  </si>
  <si>
    <t xml:space="preserve">Montáž tepelné izolace stropů rovných, spodem, uchycení drátem,  </t>
  </si>
  <si>
    <t xml:space="preserve">strop 2NP - do roštu tl. 140 mm : 7,4*2,25 : </t>
  </si>
  <si>
    <t>16,65</t>
  </si>
  <si>
    <t xml:space="preserve">strop 2NP - pod rošt tl. 140 mm : 7,4*2,25 : </t>
  </si>
  <si>
    <t>713111125R00</t>
  </si>
  <si>
    <t xml:space="preserve">Montáž tepelné izolace stropů rovných, spodem, lepením,  </t>
  </si>
  <si>
    <t xml:space="preserve">římsa : : </t>
  </si>
  <si>
    <t xml:space="preserve">Odkaz na mn. položky pořadí 100 : 7,25000 : </t>
  </si>
  <si>
    <t>7,25</t>
  </si>
  <si>
    <t>713111221R00</t>
  </si>
  <si>
    <t>Montáž tepelné izolace stropů parotěsná zábrana zavěšených podhledů s přelepením spojů, bez dodávky fólie</t>
  </si>
  <si>
    <t xml:space="preserve">střecha - skl. H : : </t>
  </si>
  <si>
    <t xml:space="preserve">Odkaz na mn. položky pořadí 26 : 14,96000 : </t>
  </si>
  <si>
    <t>713111231R00</t>
  </si>
  <si>
    <t>Montáž tepelné izolace stropů parotěsná zábrana stropů shora s přelepením spojů, bez dodávky fólie</t>
  </si>
  <si>
    <t>Položka obsahuje pouze montážní práce a spojovací prostředky.</t>
  </si>
  <si>
    <t xml:space="preserve">půda - skl.G - parotěs. folie : 188,62510 : </t>
  </si>
  <si>
    <t>188,6251</t>
  </si>
  <si>
    <t>713121111R00</t>
  </si>
  <si>
    <t>Montáž tepelné izolace podlah  jednovrstvá, bez dodávky materiálu</t>
  </si>
  <si>
    <t xml:space="preserve">skl. F : 14,96000 : </t>
  </si>
  <si>
    <t xml:space="preserve">87,14000 : </t>
  </si>
  <si>
    <t xml:space="preserve">67,40000 : </t>
  </si>
  <si>
    <t xml:space="preserve">2NP : 38,34000 : </t>
  </si>
  <si>
    <t>192,88</t>
  </si>
  <si>
    <t>713191100R00</t>
  </si>
  <si>
    <t>Izolace tepelné běžných konstrukcí - doplňky položení separační fólie, bez dodávky materiálu</t>
  </si>
  <si>
    <t xml:space="preserve">půda - skl.G - sep. difúzní folie : 188,62510 : </t>
  </si>
  <si>
    <t>713191100RT9</t>
  </si>
  <si>
    <t>Izolace tepelné běžných konstrukcí - doplňky položení separační fólie, včetně dodávky PE fólie</t>
  </si>
  <si>
    <t xml:space="preserve">D : : </t>
  </si>
  <si>
    <t xml:space="preserve">100,12000 : </t>
  </si>
  <si>
    <t xml:space="preserve">E : : </t>
  </si>
  <si>
    <t xml:space="preserve">42,99000 : </t>
  </si>
  <si>
    <t xml:space="preserve">Koeficient Ztratné: 0,08 : </t>
  </si>
  <si>
    <t>154,5588</t>
  </si>
  <si>
    <t xml:space="preserve">Půda - skl. G (vloženo do roštu): 188,62510 : </t>
  </si>
  <si>
    <t xml:space="preserve">Odkaz na mn. položky pořadí 86 : 192,88000 : </t>
  </si>
  <si>
    <t>202,524</t>
  </si>
  <si>
    <t xml:space="preserve">v tl. 30 mm - skl. F : : </t>
  </si>
  <si>
    <t xml:space="preserve">Odkaz na mn. položky pořadí 85 : 14,96000*0,03 : </t>
  </si>
  <si>
    <t xml:space="preserve">Koeficient ztratné: 0,15 : </t>
  </si>
  <si>
    <t>0,51612</t>
  </si>
  <si>
    <t>28375942R</t>
  </si>
  <si>
    <t>Výrobek izolační pro budovy z pěnového polystyrenu (EPS) tvar: deska; typ: F; tl = 20 mm; OH = 20 kg/m3; lambda = 0,037 W/(m.K); pevnost v tlaku = 100 kPa</t>
  </si>
  <si>
    <t xml:space="preserve">Přístavba - římsa : : </t>
  </si>
  <si>
    <t xml:space="preserve">Odkaz na mn. položky pořadí 82 : 7,25000 : </t>
  </si>
  <si>
    <t>8,3375</t>
  </si>
  <si>
    <t>631521085R</t>
  </si>
  <si>
    <t>Výrobek izolační pro budovy z minerální vlny (MW) tvar: rohož; tl = 140 mm; lambda = 0,034 W/(m.K)</t>
  </si>
  <si>
    <t xml:space="preserve">Půda - skl. G - do roštů : : </t>
  </si>
  <si>
    <t xml:space="preserve">Odkaz na mn. položky pořadí 89 : 188,62510*2 : </t>
  </si>
  <si>
    <t xml:space="preserve">Odkaz na mn. položky pořadí 80 : 16,65000 : </t>
  </si>
  <si>
    <t xml:space="preserve">Odkaz na mn. položky pořadí 81 : 16,65000 : </t>
  </si>
  <si>
    <t>451,60522</t>
  </si>
  <si>
    <t>673522152R</t>
  </si>
  <si>
    <t>Fólie hladká hydroizolační funkce: paropropustná; materiál: PUR; s lepicí páskou; nosná vložka: PES textilie</t>
  </si>
  <si>
    <t xml:space="preserve">půda - skl.G - sep. difúzní folie : : </t>
  </si>
  <si>
    <t xml:space="preserve">Odkaz na mn. položky pořadí 87 : 188,62510 : </t>
  </si>
  <si>
    <t>207,48761</t>
  </si>
  <si>
    <t>67352219R</t>
  </si>
  <si>
    <t>Parozábrana polymerní funkce: parotěsná, reflexní; materiál: PP, PES; Al vrstva; nosná vložka: mřížka</t>
  </si>
  <si>
    <t xml:space="preserve">půda - skl.G - parotěs. folie : : </t>
  </si>
  <si>
    <t xml:space="preserve">Odkaz na mn. položky pořadí 84 : 188,62510 : </t>
  </si>
  <si>
    <t xml:space="preserve">podhled - skl.H : : </t>
  </si>
  <si>
    <t xml:space="preserve">Odkaz na mn. položky pořadí 83 : 14,96000 : </t>
  </si>
  <si>
    <t>223,94361</t>
  </si>
  <si>
    <t>998713102R00</t>
  </si>
  <si>
    <t>Přesun hmot pro izolace tepelné v objektech výšky do 12 m</t>
  </si>
  <si>
    <t xml:space="preserve">2NP - 50 mm : : </t>
  </si>
  <si>
    <t xml:space="preserve">F : : </t>
  </si>
  <si>
    <t xml:space="preserve">14,96000 : </t>
  </si>
  <si>
    <t>158,07</t>
  </si>
  <si>
    <t>998736102R00</t>
  </si>
  <si>
    <t>Přesun hmot pro podlahové vytápění v objektech výšky do 12 m</t>
  </si>
  <si>
    <t>762332120RT3</t>
  </si>
  <si>
    <t>Vázané konstrukce krovů s dodávkou řeziva  střech pultových, sedlových, valbových, stanových čtvercového nebo obdélníkového půdorysu z řeziva, hranoly 14/16 cm</t>
  </si>
  <si>
    <t xml:space="preserve">Pozednice 160/140 mm (P01) : 2*4,2 : </t>
  </si>
  <si>
    <t xml:space="preserve">Vaznice 140/160 mm (V01) : 1*8,05 : </t>
  </si>
  <si>
    <t xml:space="preserve">Koeficient Prořez: 0,15 : </t>
  </si>
  <si>
    <t>18,9175</t>
  </si>
  <si>
    <t>762341630R00</t>
  </si>
  <si>
    <t xml:space="preserve">Montáž bednění okapových říms, krajnic, závětrných prken, a žaluzií ve spádu nebo rovnoběžně s okapem z desek tvrdých tloušťky do 8 mm,  </t>
  </si>
  <si>
    <t xml:space="preserve">14,5*(0,3+0,2) : </t>
  </si>
  <si>
    <t>762342203RT4</t>
  </si>
  <si>
    <t>Montáž laťování střech o sklonu do 60° při vzdálenost latí přes 220 do 360 mm, včetně dodávky latí 40/60 mm</t>
  </si>
  <si>
    <t xml:space="preserve">půda - skl. G : 188,62510 : </t>
  </si>
  <si>
    <t>762342205RT3</t>
  </si>
  <si>
    <t>Montáž kontralatí na vruty, s dodávkou těsnicí pěny pod kontralatě, a dodávkou hranolků 50 x 50 mm</t>
  </si>
  <si>
    <t xml:space="preserve">Odkaz na mn. položky pořadí 114 : 25,30500 : </t>
  </si>
  <si>
    <t>25,305</t>
  </si>
  <si>
    <t>762395000R00</t>
  </si>
  <si>
    <t>Spojovací a ochranné prostředky svory, prkna, hřebíky, pásová ocel, vruty, impregnace</t>
  </si>
  <si>
    <t xml:space="preserve">střecha : 3,0*8,5*0,1 : </t>
  </si>
  <si>
    <t>2,55</t>
  </si>
  <si>
    <t>762795000R00</t>
  </si>
  <si>
    <t>Spojovací a ochranné prostředky hřebíky, svory, fiksační prkna, impregnace</t>
  </si>
  <si>
    <t xml:space="preserve">Krov : 3,0*8,5*0,14 : </t>
  </si>
  <si>
    <t>3,57</t>
  </si>
  <si>
    <t>762811100RT3</t>
  </si>
  <si>
    <t>Záklop stropů s dodávkou materiálu  z hrubých prken, tloušťky 24 mm, vrchního přesahovaného</t>
  </si>
  <si>
    <t>762895000R00</t>
  </si>
  <si>
    <t>Spojovací a ochranné prostředky hřebíky, svory, impregnace</t>
  </si>
  <si>
    <t xml:space="preserve">100x140 mm - rošt z trámků : 0,1*0,14 : </t>
  </si>
  <si>
    <t xml:space="preserve">Odkaz na mn. položky pořadí 110 : 1359,22500*0,014 : </t>
  </si>
  <si>
    <t xml:space="preserve">40x60 mm - rošt z latí : : </t>
  </si>
  <si>
    <t xml:space="preserve">1360*0,04*0,06 : </t>
  </si>
  <si>
    <t xml:space="preserve">rošt z trámků 60/160 mm pro strop 2.NP - skl.H : : </t>
  </si>
  <si>
    <t>22,29315</t>
  </si>
  <si>
    <t>762911121R00</t>
  </si>
  <si>
    <t xml:space="preserve">Impregnace řeziva tlakovakuová, ochrana proti dřevokazným houbám, plísním a dřevokaznému hmyzu </t>
  </si>
  <si>
    <t xml:space="preserve">nátěr řeziva : : </t>
  </si>
  <si>
    <t xml:space="preserve">Krokve 100/140mm : 9*2*(0,14+0,1)*3,0 : </t>
  </si>
  <si>
    <t xml:space="preserve">Pozenice : 2*(0,16+0,14)*4,2 : </t>
  </si>
  <si>
    <t xml:space="preserve">Vaznice : 2*(0,16+0,14)*4,2 : </t>
  </si>
  <si>
    <t xml:space="preserve">Rošt z trámků : 12*2*(0,06+0,16)*2,25 : </t>
  </si>
  <si>
    <t xml:space="preserve">2*2*(0,06+0,16)*7,4 : </t>
  </si>
  <si>
    <t xml:space="preserve">Latě 50/50 mm : 0,05*0,05*36,0 : </t>
  </si>
  <si>
    <t xml:space="preserve">Ostatní : 2,5 : </t>
  </si>
  <si>
    <t>21,732</t>
  </si>
  <si>
    <t>762_X001</t>
  </si>
  <si>
    <t>Ukotvení roštu z trámků tesařskou botkou</t>
  </si>
  <si>
    <t xml:space="preserve">skl. H - rošt z trámků 60/160 : 2*12+2*2 : </t>
  </si>
  <si>
    <t>28</t>
  </si>
  <si>
    <t>762332120RT2</t>
  </si>
  <si>
    <t>Vázané konstrukce krovů s dodávkou řeziva  střech pultových, sedlových, valbových, stanových čtvercového nebo obdélníkového půdorysu z řeziva, hranoly 12/14 cm</t>
  </si>
  <si>
    <t xml:space="preserve">Krokev 100/140 mm (K01) : 9*3,0 : </t>
  </si>
  <si>
    <t xml:space="preserve">Koeficient Prořez: 0,05 : </t>
  </si>
  <si>
    <t>28,35</t>
  </si>
  <si>
    <t>762524911RTX</t>
  </si>
  <si>
    <t>Položení roštů tloušťky  vč. příložek včetně dodávky řeziva, polštáře 40 x 140 mm</t>
  </si>
  <si>
    <t xml:space="preserve">rozteč roštu 80x80 cm : : </t>
  </si>
  <si>
    <t xml:space="preserve">počet ks : 12,375/0,8 : </t>
  </si>
  <si>
    <t xml:space="preserve">15,5/0,8 : </t>
  </si>
  <si>
    <t xml:space="preserve">ve dvou vrstvách (m) : 2*(12,375*20+15,5*16) : </t>
  </si>
  <si>
    <t>1043,91</t>
  </si>
  <si>
    <t>762822110RT2</t>
  </si>
  <si>
    <t>Stropnice s dodávkou materiálu  z hraněného a polohraněného řeziva s trámovými výměnami, z fošen, 8/16 cm</t>
  </si>
  <si>
    <t xml:space="preserve">7,4/0,6 : </t>
  </si>
  <si>
    <t xml:space="preserve">2,25*12+2*7,4 : </t>
  </si>
  <si>
    <t xml:space="preserve">Koeficient prořez: 0,15 : </t>
  </si>
  <si>
    <t>48,07</t>
  </si>
  <si>
    <t>606233004R</t>
  </si>
  <si>
    <t>překližka vodovzdorná; BR; jakost S/BB; tl = 15,0 mm; š = 3 000 mm; h = 1 500,0 mm; počet vrstev 11</t>
  </si>
  <si>
    <t>998762102R00</t>
  </si>
  <si>
    <t>Přesun hmot pro konstrukce tesařské v objektech výšky do 12 m</t>
  </si>
  <si>
    <t>763611231R00</t>
  </si>
  <si>
    <t>Montáž bednění střech, z desek tl. nad 18 mm, na sraz, šroubováním</t>
  </si>
  <si>
    <t>800-763</t>
  </si>
  <si>
    <t>vč. dodávky a montáže spojovacího materiálu</t>
  </si>
  <si>
    <t xml:space="preserve">střecha - skl. H - tl. 24 mm : 8,435*3,0 : </t>
  </si>
  <si>
    <t>60725017R</t>
  </si>
  <si>
    <t>Deska z plochých třísek (OSB) typ: 3; tl = 25,0 mm; povrch: nebroušený; hrana: rovná</t>
  </si>
  <si>
    <t>29,10075</t>
  </si>
  <si>
    <t>998763101R00</t>
  </si>
  <si>
    <t>Přesun hmot dřevostaveb v objektech výšky do 6 m</t>
  </si>
  <si>
    <t>764906310RS1</t>
  </si>
  <si>
    <t xml:space="preserve">Krytina z lamel se zaklapávací drážkou osazených na dřevo tl. 0,5 mm, z pozinkovaného plechu s povrchem z polyesteru,  , dodávka a montáž </t>
  </si>
  <si>
    <t>s úpravou krytiny u okapů, prostupů a výčnělků</t>
  </si>
  <si>
    <t>včetně větrací mřížky, zatahovacího okapového plechu a spojovacích prostředků.</t>
  </si>
  <si>
    <t xml:space="preserve">Střecha - skl. H : : </t>
  </si>
  <si>
    <t>764813133R00</t>
  </si>
  <si>
    <t>Lemování zdí, z lakovaného pozinkovaného plechu, rš 330 mm, dodávka a montáž</t>
  </si>
  <si>
    <t>včetně krycí lišty</t>
  </si>
  <si>
    <t xml:space="preserve">okraje střechy : 2*3,0 : </t>
  </si>
  <si>
    <t xml:space="preserve">napojení na stávající část : 8,5 : </t>
  </si>
  <si>
    <t>14,5</t>
  </si>
  <si>
    <t>764908109RT2</t>
  </si>
  <si>
    <t>Odpadní trouby kruhové, průměr 100 mm, z pozinkovaného plechu s povrchem z polyesteru, v barvě šedé, černé, červené, bílé, zelené, dodávka a montáž</t>
  </si>
  <si>
    <t>včetně kolena, objímky, mezikusu, spojovacího materiálu a zednické výpomoci.</t>
  </si>
  <si>
    <t xml:space="preserve">do zahrady : 2*0,5 : </t>
  </si>
  <si>
    <t xml:space="preserve">střecha - skl. H : 6,5 : </t>
  </si>
  <si>
    <t>764908105RT2</t>
  </si>
  <si>
    <t>Žlaby podokapní půlkruhové, z pozinkovaného plechu s povrchovou úpravou z polyesteru v barvě šedé, černé, červené, bílé, zelené, průměr 150  mm, dodávka a montáž</t>
  </si>
  <si>
    <t>včetně háků, čel, rohů, rovných hrdel a dilatací</t>
  </si>
  <si>
    <t>včetně spojky.</t>
  </si>
  <si>
    <t xml:space="preserve">střecha - skl. H : 8,5 : </t>
  </si>
  <si>
    <t>23,5</t>
  </si>
  <si>
    <t>764908102RT2</t>
  </si>
  <si>
    <t>Ostatní prvky ke žlabům a odpadním troubám kotlík žlabový kónický, z lakovaného pozinkovaného plechu s povrchem z polyuretanu v barvě šedé, černé, červené, bílé, zelené, pro žlab šířky 150 mm, dodávka a montáž</t>
  </si>
  <si>
    <t xml:space="preserve">do zahrady : 2 : </t>
  </si>
  <si>
    <t xml:space="preserve">střecha - skl. H : 1 : </t>
  </si>
  <si>
    <t>764901205RT1</t>
  </si>
  <si>
    <t>Ostatní prvky ke střechám okapový plech, z pozinkovaného plechu s povrchem z polyesteru, rš 205 mm, dodávka a montáž</t>
  </si>
  <si>
    <t>včetně spojovacích prostředků.</t>
  </si>
  <si>
    <t xml:space="preserve">Odkaz na mn. položky pořadí 120 : 23,50000 : </t>
  </si>
  <si>
    <t>764901318R00</t>
  </si>
  <si>
    <t>Ostatní prvky ke střechám větrací mřížka ochranná 60x1000 mm,  ,  , dodávka a montáž</t>
  </si>
  <si>
    <t>246335191R</t>
  </si>
  <si>
    <t>tmel polyuretanový; spárovací, těsnicí; š. spáry 10 až 30 mm; l = 10 až 20 mm; pro interiér i exteriér, pro prům. podlahy; barva šedá; přilnavost k materiálům beton, ocel, cihla, kovy, keramika, zdivo, kámen; tepelná odolnost -40 až 70 °C; přetíratelný</t>
  </si>
  <si>
    <t>RTS 23/ II</t>
  </si>
  <si>
    <t>998764102R00</t>
  </si>
  <si>
    <t>Přesun hmot pro konstrukce klempířské v objektech výšky do 12 m</t>
  </si>
  <si>
    <t>765799311RL3</t>
  </si>
  <si>
    <t>Fólie parotěsné, difúzní a vodotěsné Fólie podstřešní difuzní na krokve, s přelepením spojů</t>
  </si>
  <si>
    <t>Dodávka a montáž fólie, spojovací pásky včetně spojovacích prostředků.</t>
  </si>
  <si>
    <t>765799312RO9</t>
  </si>
  <si>
    <t xml:space="preserve">Fólie parotěsné, difúzní a vodotěsné Fólie podstřešní difuzní na bednění,  </t>
  </si>
  <si>
    <t xml:space="preserve">skl. H - folie pod plech. krytinu se sep. vrstvou : : </t>
  </si>
  <si>
    <t>765_X001</t>
  </si>
  <si>
    <t>Doplnění střechy stávající části v místě ubourané přístavby, konstrukce, krytina a oplechování</t>
  </si>
  <si>
    <t>765_X002</t>
  </si>
  <si>
    <t>Doplnění střechy stávající části v místě vybouraných střešních výlezů(oken) konstukce, krytina a, oplechování</t>
  </si>
  <si>
    <t>998765102R00</t>
  </si>
  <si>
    <t>Přesun hmot pro krytiny tvrdé v objektech výšky do 12 m</t>
  </si>
  <si>
    <t>766624042R00</t>
  </si>
  <si>
    <t>Montáž střešních oken rozměru 78/98 - 118 cm</t>
  </si>
  <si>
    <t>Položka obsahuje montáž střešního okna včetně lemování a spojovacího materiálu.</t>
  </si>
  <si>
    <t>6114025056R</t>
  </si>
  <si>
    <t>Okno kyvné; funkce: střešní; počet křídel: 1; křídlo: dřevěné; rám: dřevěný; šířka = 780 mm; výška = 1 180 mm; tvar: pravidelný; počet skel: trojsklo; ESG4 - 12 - TVG3 - 12 - VSG6,8; plocha prosklení = 0,59 m2; Uw = 1,00 W/(m2.K); Ug = 0,6 W/(m2.K); g = 0,44; Rw = 37 dB; ovládání: manuální; RtF: C; - s1, d2; povrchová úprava: lakovaný RAL; barva: přírodní</t>
  </si>
  <si>
    <t>61140305006R</t>
  </si>
  <si>
    <t>Lemování střešního okna š = 780 mm; v = 1 180 mm; příslušenství: hydroizolační fólie</t>
  </si>
  <si>
    <t>766624041R00</t>
  </si>
  <si>
    <t>Montáž střešních oken rozměru 55/78 cm</t>
  </si>
  <si>
    <t>6114025051R</t>
  </si>
  <si>
    <t>Okno kyvné; funkce: střešní; počet křídel: 1; křídlo: dřevěné; rám: dřevěný; šířka = 550 mm; výška = 780 mm; tvar: pravidelný; počet skel: trojsklo; ESG4 - 12 - TVG3 - 12 - VSG6,8; plocha prosklení = 0,22 m2; Uw = 1,00 W/(m2.K); Ug = 0,6 W/(m2.K); g = 0,44; Rw = 37 dB; ovládání: manuální; RtF: C; - s1, d2; povrchová úprava: lakovaný RAL; barva: přírodní</t>
  </si>
  <si>
    <t>61140305000R</t>
  </si>
  <si>
    <t>Lemování střešního okna š = 550 mm; v = 780 mm; příslušenství: hydroizolační fólie</t>
  </si>
  <si>
    <t>998766102R00</t>
  </si>
  <si>
    <t>Přesun hmot pro konstrukce truhlářské v objektech výšky do 12 m</t>
  </si>
  <si>
    <t>D770INT_D05</t>
  </si>
  <si>
    <t>D770INT_D07</t>
  </si>
  <si>
    <t>D770INT_D08</t>
  </si>
  <si>
    <t>D770INT_D10</t>
  </si>
  <si>
    <t>Stávající část : : 4</t>
  </si>
  <si>
    <t>Přístavba : : 4</t>
  </si>
  <si>
    <t>D770INT_D14</t>
  </si>
  <si>
    <t>Výplně (dveře) vnitřní - kompl. sestava - dodávka a montáž, dle výpisu Skládací 2000/2100,, vč. obložk. zárubně</t>
  </si>
  <si>
    <t>Stávající část 203/204 : 1</t>
  </si>
  <si>
    <t>D770INT_P02</t>
  </si>
  <si>
    <t>D770INT_P04</t>
  </si>
  <si>
    <t>D770INT_P05</t>
  </si>
  <si>
    <t>D770INT_P07</t>
  </si>
  <si>
    <t>O10</t>
  </si>
  <si>
    <t>Okenní sestava dřevěná výsuvná - kompl. dodávka a montáž, viz výpis prvků</t>
  </si>
  <si>
    <t xml:space="preserve">O10 : 2*0,9*1,1 : </t>
  </si>
  <si>
    <t>1,98</t>
  </si>
  <si>
    <t>Odkaz na mn. položky pořadí 145 : 36,67000</t>
  </si>
  <si>
    <t>2NP - E : 1,95+8,64+3,73+1,77+3,45+1,02+1,15</t>
  </si>
  <si>
    <t>2NP - F : 14,96000 : 7,07+3,08+0,97+0,97+2,87</t>
  </si>
  <si>
    <t>202 : (1,60+1,25)*2-0,60</t>
  </si>
  <si>
    <t>209 : (2,0+1,90)*2-0,80-0,70*2</t>
  </si>
  <si>
    <t>210 : (2,0+0,90)*2-0,70</t>
  </si>
  <si>
    <t>211 : (2,10+1,60)*2-0,70*3</t>
  </si>
  <si>
    <t>212 : (0,95+1,20)*2-0,70</t>
  </si>
  <si>
    <t>213 : (0,85+1,20)*2-0,70</t>
  </si>
  <si>
    <t>214 : (2,25+4,85)*2-0,70*4-0,80</t>
  </si>
  <si>
    <t>215 : (2,25+1,95)*2-0,70</t>
  </si>
  <si>
    <t>216 : (1,20+0,90)*2-0,70</t>
  </si>
  <si>
    <t>217 : (1,20+0,90)*2-0,70</t>
  </si>
  <si>
    <t>218 : (2,25+1,35)*2-0,70</t>
  </si>
  <si>
    <t>2NP - E : 1,95+3,73+1,77+3,45+1,02+1,15</t>
  </si>
  <si>
    <t>2NP - F : 14,96000 : 3,08+0,97+0,97+2,87</t>
  </si>
  <si>
    <t>Odkaz na mn. položky pořadí 145 : 36,67000*1,15</t>
  </si>
  <si>
    <t>998771102R00</t>
  </si>
  <si>
    <t>Přesun hmot pro podlahy z dlaždic v objektech výšky do 12 m</t>
  </si>
  <si>
    <t xml:space="preserve">2NP : 2*1,0 : </t>
  </si>
  <si>
    <t>Odkaz na mn. položky pořadí 159 : 118,35000</t>
  </si>
  <si>
    <t>Odkaz na mn. položky pořadí 153 : 118,35000*7,88</t>
  </si>
  <si>
    <t>Odkaz na mn. položky pořadí 155 : 118,35000*0,25</t>
  </si>
  <si>
    <t>201 : (7,15+5)*2-1,10*2-0,8*3</t>
  </si>
  <si>
    <t>203 : (4,8+5,0)*2-1,60</t>
  </si>
  <si>
    <t>204 : (6,5+5,8)*2-2,00</t>
  </si>
  <si>
    <t>206 : (1,80+3,60)*2-0,80*3</t>
  </si>
  <si>
    <t>207 : (4,20+3,60)*2-0,80</t>
  </si>
  <si>
    <t>208 : (6,10+1,10+5,60)*2-0,80*2</t>
  </si>
  <si>
    <t>Odkaz na mn. položky pořadí 157 : 107,50000*1,1</t>
  </si>
  <si>
    <t>2NP - D : : 18,23+25,77+36,80+6,10+13,37+18,08</t>
  </si>
  <si>
    <t>Odkaz na mn. položky pořadí 159 : 118,35000*1,1</t>
  </si>
  <si>
    <t>998776102R00</t>
  </si>
  <si>
    <t>Přesun hmot pro podlahy povlakové v objektech výšky do 12 m</t>
  </si>
  <si>
    <t xml:space="preserve">Schodiště : 10,31700 : </t>
  </si>
  <si>
    <t>10,317</t>
  </si>
  <si>
    <t>998777102R00</t>
  </si>
  <si>
    <t>Přesun hmot pro podlahy syntetické v objektech výšky do 12 m</t>
  </si>
  <si>
    <t xml:space="preserve">pod obklady na stávajícím zdivu : 8,14*1,8 : </t>
  </si>
  <si>
    <t>202 : (1,60+1,25)*2*1,80-0,60*1,80</t>
  </si>
  <si>
    <t>204 (obklad za linkou) : (0,30+1,425+0,60*0,30)*0,50</t>
  </si>
  <si>
    <t>205 (obklad za linkou) : (0,50+4,20+0,90+0,50)*0,50</t>
  </si>
  <si>
    <t>207 (obklad za linkou) : (0,30+1,50+0,30)*0,50</t>
  </si>
  <si>
    <t>209 : (2,0+1,90)*2*1,80-0,80*1,80-0,70*1,80*2</t>
  </si>
  <si>
    <t>210 : (2,0+0,90)*2*1,80-0,70*1,80</t>
  </si>
  <si>
    <t>211 : (2,10+1,60)*2*1,80-0,70*1,80*3</t>
  </si>
  <si>
    <t>212 : (0,95+1,20)*2*1,80-0,70*1,80</t>
  </si>
  <si>
    <t>213 : (0,85+1,20)*2*1,80-0,70*1,80</t>
  </si>
  <si>
    <t>214, 215, 218 : 7,135*1,80-0,80*1,80</t>
  </si>
  <si>
    <t>214 : 1,80*6</t>
  </si>
  <si>
    <t>215 : 1,80*5</t>
  </si>
  <si>
    <t>216 : 1,80*4</t>
  </si>
  <si>
    <t>217 : 1,80*4</t>
  </si>
  <si>
    <t>218 : 1,80*4</t>
  </si>
  <si>
    <t>202 : 1,80*4</t>
  </si>
  <si>
    <t>204 (obklad za linkou) : 0,50*1</t>
  </si>
  <si>
    <t>205 (obklad za linkou) : 0,50*3</t>
  </si>
  <si>
    <t>207 (obklad za linkou) : 0,50*1</t>
  </si>
  <si>
    <t>209 : 1,80*4</t>
  </si>
  <si>
    <t>210 : 1,80*4</t>
  </si>
  <si>
    <t>211 : 1,80*4</t>
  </si>
  <si>
    <t>212 : 1,80*4</t>
  </si>
  <si>
    <t>213 : 1,80*4</t>
  </si>
  <si>
    <t>Odkaz na mn. položky pořadí 170 : 113,92250</t>
  </si>
  <si>
    <t>214 : (2,25+4,85)*2*1,80-0,70*1,80*4-0,80*1,80-1,00*(1,80-1,25)</t>
  </si>
  <si>
    <t>215 : (2,25+1,95)*2*1,80-0,70*1,80-1,00*(1,80-1,25)</t>
  </si>
  <si>
    <t>216 : (1,20+0,90)*2*1,80-0,70*1,80</t>
  </si>
  <si>
    <t>217 : (1,20+0,90)*2*1,80-0,70*1,80</t>
  </si>
  <si>
    <t>218 : (2,25+1,35)*2*1,80-0,70*1,80</t>
  </si>
  <si>
    <t>205 (obklad za linkou) : (0,50+4,20+0,50)*2*0,50</t>
  </si>
  <si>
    <t>Odkaz na mn. položky pořadí 147 : 59,90000</t>
  </si>
  <si>
    <t>Odkaz na mn. položky pořadí 174 : 8,15000</t>
  </si>
  <si>
    <t>214,215 : 1,80*3</t>
  </si>
  <si>
    <t>211,212,213 : 1,20+0,95+0,85</t>
  </si>
  <si>
    <t>214,215,216,217,218 : 1,00+1,00+0,90+0,90+1,35</t>
  </si>
  <si>
    <t>Odkaz na mn. položky pořadí 174 : 8,15000*0,2</t>
  </si>
  <si>
    <t>Koeficient ztratné: 0,15</t>
  </si>
  <si>
    <t>998781102R00</t>
  </si>
  <si>
    <t>Přesun hmot pro obklady keramické v objektech výšky do 12 m</t>
  </si>
  <si>
    <t xml:space="preserve">Odkaz na mn. položky pořadí 175 : 536,59500 : </t>
  </si>
  <si>
    <t>536,595</t>
  </si>
  <si>
    <t xml:space="preserve">Odkaz na mn. položky pořadí 32 : 353,62300 : </t>
  </si>
  <si>
    <t>784442021RT2</t>
  </si>
  <si>
    <t>Malby z malířských směsí disperzních, v místnostech do 3,8 m, jednobarevné, jednonásobné + 1x penetrace</t>
  </si>
  <si>
    <t xml:space="preserve">Příčky : : </t>
  </si>
  <si>
    <t xml:space="preserve">Odkaz na mn. položky pořadí 21 : 28,59300 : </t>
  </si>
  <si>
    <t xml:space="preserve">Podhled : : </t>
  </si>
  <si>
    <t>72,146</t>
  </si>
  <si>
    <t xml:space="preserve">Odkaz na mn. položky pořadí 176 : 72,14600 : </t>
  </si>
  <si>
    <t>608,741</t>
  </si>
  <si>
    <t xml:space="preserve">((1,07+1,5)*2*9+(1,34+2,04))*0,3 : </t>
  </si>
  <si>
    <t xml:space="preserve">Ulice : : </t>
  </si>
  <si>
    <t xml:space="preserve">1NP+2NP : 4+5 : </t>
  </si>
  <si>
    <t xml:space="preserve">Ze zahrady : : </t>
  </si>
  <si>
    <t xml:space="preserve">1NP+2NP : 3+1 : </t>
  </si>
  <si>
    <t xml:space="preserve">1NP+2NP : 0 : </t>
  </si>
  <si>
    <t xml:space="preserve">1NP+2NP : 1+2 : </t>
  </si>
  <si>
    <t xml:space="preserve">za zahrady : : </t>
  </si>
  <si>
    <t xml:space="preserve">1NP : 1 : </t>
  </si>
  <si>
    <t xml:space="preserve">2NP : 1 : </t>
  </si>
  <si>
    <t xml:space="preserve">Z ulice : : </t>
  </si>
  <si>
    <t xml:space="preserve">1NP : 1,07*1,5*4 : </t>
  </si>
  <si>
    <t xml:space="preserve">2NP : 1,07*1,5*5 : </t>
  </si>
  <si>
    <t xml:space="preserve">1NP : (0,6+0,915+0,83)*1,2+1,2*1,5 : </t>
  </si>
  <si>
    <t xml:space="preserve">2NP : 1,53*1,5+0,59*1,36+1,2*1,5 : </t>
  </si>
  <si>
    <t>23,9564</t>
  </si>
  <si>
    <t>978015291R00</t>
  </si>
  <si>
    <t>Otlučení omítek vápenných nebo vápenocementových vnějších s vyškrabáním spár, s očištěním zdiva  1. až 4. stupni složitosti, v rozsahu do 100 %</t>
  </si>
  <si>
    <t xml:space="preserve">Stávající část - fasáda : : </t>
  </si>
  <si>
    <t xml:space="preserve">do v= 1,0 m ,  z ulice : (16,07-1,34)*1,0 : </t>
  </si>
  <si>
    <t>14,73</t>
  </si>
  <si>
    <t>764817118R00</t>
  </si>
  <si>
    <t xml:space="preserve">Oplechování  zdí (atik), z lakovaného pozinkovaného plechu, rš 180 mm, dodávka a montáž </t>
  </si>
  <si>
    <t>včetně zhotovení rohů, spojů a dilatací</t>
  </si>
  <si>
    <t xml:space="preserve">z Ulice : : </t>
  </si>
  <si>
    <t xml:space="preserve">16,5 : </t>
  </si>
  <si>
    <t>16,5</t>
  </si>
  <si>
    <t>764816133RT2</t>
  </si>
  <si>
    <t>Oplechování parapetů z lakovaného pozinkovaného plechu, rš 330 mm, dodávka a montáž, včetně rohů, lepené lepidlem</t>
  </si>
  <si>
    <t>včetně rohů</t>
  </si>
  <si>
    <t xml:space="preserve">O01 : 4*1,12 : </t>
  </si>
  <si>
    <t xml:space="preserve">O02 : 5*1,12 : </t>
  </si>
  <si>
    <t xml:space="preserve">O04 : 2*1,2 : </t>
  </si>
  <si>
    <t xml:space="preserve">O05 : 2*1,0 : </t>
  </si>
  <si>
    <t xml:space="preserve">O07 : 1*1,2 : </t>
  </si>
  <si>
    <t xml:space="preserve">O08 : 2*1,0 : </t>
  </si>
  <si>
    <t xml:space="preserve">O09 : 1*1,2 : </t>
  </si>
  <si>
    <t>18,88</t>
  </si>
  <si>
    <t>766694112R00</t>
  </si>
  <si>
    <t>Ostatní montáž parapetních desek dřevěných pro jakékoliv upevnění   šířky do 300 mm, délky přes 1000 do 1600 mm</t>
  </si>
  <si>
    <t>61187552R</t>
  </si>
  <si>
    <t>parapet vnitřní š = 300 mm; materiál - povrch transparentní lak; materiál - jádro smrkové dřevo</t>
  </si>
  <si>
    <t>D01</t>
  </si>
  <si>
    <t>Dveře vnější vstupní dřevěné špaletové- kompl. sestava - dodávka a montáž do kamenného ostění, dle, výpisu 1500x2040 mm</t>
  </si>
  <si>
    <t>HALA - 1NP : 1</t>
  </si>
  <si>
    <t>D02</t>
  </si>
  <si>
    <t>Dveře vnější dřevěné - kompl. sestava - dodávka a montáž, dle výpisu 1100x2070 mm</t>
  </si>
  <si>
    <t>M 113 - 1NP : 1</t>
  </si>
  <si>
    <t>O01-03</t>
  </si>
  <si>
    <t>Okenní sestava dřevěná špaletová - kompl. dodávka a montáž, viz výpis prvků</t>
  </si>
  <si>
    <t>ADM</t>
  </si>
  <si>
    <t>O01 : 4*1,12*1,5 : 4*1,12*1,5</t>
  </si>
  <si>
    <t>O02 : 5*1,12*1,5 : 5*1,12*1,5</t>
  </si>
  <si>
    <t>O03 : 1*1,34*0,33 : 1*1,34*0,33</t>
  </si>
  <si>
    <t>O04-09</t>
  </si>
  <si>
    <t>Okenní sestava dřevěná - kompl. dodávka a montáž, viz výpis prvků</t>
  </si>
  <si>
    <t>O04 : 2*1,2*1,5 : 2*1,2*1,5</t>
  </si>
  <si>
    <t>O05 : 2*1,0*1,2 : 2*1,0*1,2</t>
  </si>
  <si>
    <t>O06 : 1*0,58*1,20</t>
  </si>
  <si>
    <t>O07 : 1*1,2*1,5 : 1*1,2*1,5</t>
  </si>
  <si>
    <t>O08 : 2*1,0*1,25 : 2*1,0*1,25</t>
  </si>
  <si>
    <t>O09 : 1*1,2*1,2 :  1*1,2*1,2</t>
  </si>
  <si>
    <t>Odkaz na dem. hmot. položky pořadí 8 : 0,74265</t>
  </si>
  <si>
    <t>Odkaz na dem. hmot. položky pořadí 9 : 0,86907</t>
  </si>
  <si>
    <t>111301111R00</t>
  </si>
  <si>
    <t>Sejmutí drnu sejmutí drnu tl. do 100 mm s nařezáním, vyrýpnutím, zvednutím, přemístěním a složením na vzdálenost do 50 m nebo s naložením na dopravní prostředek</t>
  </si>
  <si>
    <t>tl. do 10 cm s nařezáním, vyrýpnutím, zvednutím, přemístěním a složením na vzdálenost do 50 m nebo s naložením na dopravní prostředek,</t>
  </si>
  <si>
    <t xml:space="preserve">10,0*5,0 : </t>
  </si>
  <si>
    <t>50</t>
  </si>
  <si>
    <t>122201101R00</t>
  </si>
  <si>
    <t>Odkopávky a  prokopávky nezapažené v hornině 3  do 100 m3</t>
  </si>
  <si>
    <t>s přehozením výkopku na vzdálenost do 3 m nebo s naložením na dopravní prostředek,</t>
  </si>
  <si>
    <t xml:space="preserve">pro zpevněnou plochu přístřešku : : </t>
  </si>
  <si>
    <t xml:space="preserve">9,0*4,0*0,3 : </t>
  </si>
  <si>
    <t>10,8</t>
  </si>
  <si>
    <t>122201109R00</t>
  </si>
  <si>
    <t>Odkopávky a  prokopávky nezapažené v hornině 3  příplatek k cenám za lepivost horniny</t>
  </si>
  <si>
    <t xml:space="preserve">Odkaz na mn. položky pořadí 2 : 10,80000*0,15 : </t>
  </si>
  <si>
    <t>1,62</t>
  </si>
  <si>
    <t>131201110R00</t>
  </si>
  <si>
    <t>Hloubení nezapažených jam a zářezů do 50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</si>
  <si>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</si>
  <si>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zakl. patky pod sloupky přístřešku : : </t>
  </si>
  <si>
    <t xml:space="preserve">6*1,5*1,5*1,0 : </t>
  </si>
  <si>
    <t>13,5</t>
  </si>
  <si>
    <t>131201119R00</t>
  </si>
  <si>
    <t xml:space="preserve">Hloubení nezapažených jam a zářezů příplatek za lepivost, v hornině 3,  </t>
  </si>
  <si>
    <t xml:space="preserve">Odkaz na mn. položky pořadí 4 : 13,50000*0,15 : </t>
  </si>
  <si>
    <t>2,025</t>
  </si>
  <si>
    <t>139601101R00</t>
  </si>
  <si>
    <t>Ruční výkop jam, rýh a šachet v horninách 1 a 2</t>
  </si>
  <si>
    <t>s přehozením na vzdálenost do 5 m nebo s naložením na ruční dopravní prostředek</t>
  </si>
  <si>
    <t xml:space="preserve">Odkaz na mn. položky pořadí 2 : 10,80000 : </t>
  </si>
  <si>
    <t xml:space="preserve">Odkaz na mn. položky pořadí 4 : 13,50000 : </t>
  </si>
  <si>
    <t>24,3</t>
  </si>
  <si>
    <t xml:space="preserve">- zásypy : : </t>
  </si>
  <si>
    <t xml:space="preserve">Odkaz na mn. položky pořadí 11 : -26,40000*-1 : </t>
  </si>
  <si>
    <t>50,7</t>
  </si>
  <si>
    <t>167101101R00</t>
  </si>
  <si>
    <t>Nakládání, skládání, překládání neulehlého výkopku nakládání výkopku  do 100 m3, z horniny 1 až 4</t>
  </si>
  <si>
    <t xml:space="preserve">Odkaz na mn. položky pořadí 8 : 50,70000 : </t>
  </si>
  <si>
    <t xml:space="preserve">Zpevněná plocha : : </t>
  </si>
  <si>
    <t xml:space="preserve">Výkop : : </t>
  </si>
  <si>
    <t xml:space="preserve">odpočet ŠD, ZD : : </t>
  </si>
  <si>
    <t xml:space="preserve">Odkaz na mn. položky pořadí 18 : 24,60000*-1 : </t>
  </si>
  <si>
    <t xml:space="preserve">Odkaz na mn. položky pořadí 23 : 24,60000*-1 : </t>
  </si>
  <si>
    <t xml:space="preserve">Patky : : </t>
  </si>
  <si>
    <t xml:space="preserve">Odpočet beton : : </t>
  </si>
  <si>
    <t xml:space="preserve">Odkaz na mn. položky pořadí 17 : 0,15000*-1 : </t>
  </si>
  <si>
    <t xml:space="preserve">Odkaz na mn. položky pořadí 19 : 1,35000*-1 : </t>
  </si>
  <si>
    <t>-26,4</t>
  </si>
  <si>
    <t xml:space="preserve">9,0*4,0 : </t>
  </si>
  <si>
    <t>36</t>
  </si>
  <si>
    <t xml:space="preserve">O*š : 14,5*2,0 : </t>
  </si>
  <si>
    <t>29</t>
  </si>
  <si>
    <t>180400020RA0</t>
  </si>
  <si>
    <t>Založení trávníku s dodáním osiva parkového, v rovině</t>
  </si>
  <si>
    <t>AP-HSV</t>
  </si>
  <si>
    <t>POL2_1</t>
  </si>
  <si>
    <t>Včetně prvního pokosení, naložení odpadu a odvezení do 20 km, se složením.</t>
  </si>
  <si>
    <t xml:space="preserve">Odkaz na mn. položky pořadí 14 : 29,00000 : </t>
  </si>
  <si>
    <t>271313511R00</t>
  </si>
  <si>
    <t xml:space="preserve">Betonování podkladu základových konstrukcí </t>
  </si>
  <si>
    <t>prostý</t>
  </si>
  <si>
    <t xml:space="preserve">pod patky : 6*0,5*0,5*0,1 : </t>
  </si>
  <si>
    <t>0,15</t>
  </si>
  <si>
    <t>564861111RT2</t>
  </si>
  <si>
    <t>Podklad ze štěrkodrti s rozprostřením a zhutněním frakce 0-32 mm, tloušťka po zhutnění 200 mm</t>
  </si>
  <si>
    <t xml:space="preserve">Zpevněná plocha přístřešku frakce 16-32 mm : </t>
  </si>
  <si>
    <t xml:space="preserve">Odkaz na mn. položky pořadí 23 : 24,60000 : </t>
  </si>
  <si>
    <t>24,6</t>
  </si>
  <si>
    <t>275313621R00</t>
  </si>
  <si>
    <t>Beton základových patek prostý třídy C 20/25</t>
  </si>
  <si>
    <t xml:space="preserve">patky pod sloupky přístřešku : : </t>
  </si>
  <si>
    <t xml:space="preserve">6*0,5*0,5*0,9 : </t>
  </si>
  <si>
    <t>1,35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</si>
  <si>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</si>
  <si>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</si>
  <si>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</si>
  <si>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 xml:space="preserve">3*4*0,5*0,5*0,9 : </t>
  </si>
  <si>
    <t xml:space="preserve">u zdi - ze tří stran : 3*3*0,5*0,5*0,9 : </t>
  </si>
  <si>
    <t>4,725</t>
  </si>
  <si>
    <t>275351216R00</t>
  </si>
  <si>
    <t>Bednění stěn základových patek odstranění</t>
  </si>
  <si>
    <t>Včetně očištění, vytřídění a uložení bednícího materiálu.</t>
  </si>
  <si>
    <t xml:space="preserve">Odkaz na mn. položky pořadí 20 : 4,72500 : </t>
  </si>
  <si>
    <t>380932117R00</t>
  </si>
  <si>
    <t>Vlepení výztuže do vrtu v betonu průměr výztuže 16 mm</t>
  </si>
  <si>
    <t xml:space="preserve">ukotvení sloupků do patek - chem. kotva : 6*0,2 : </t>
  </si>
  <si>
    <t xml:space="preserve">ukotvení přístřešku do zdi - chem. kotva : 6*0,2 : </t>
  </si>
  <si>
    <t>2,4</t>
  </si>
  <si>
    <t>596215021R00</t>
  </si>
  <si>
    <t>Kladení zámkové dlažby do drtě tloušťka dlažby 60 mm, tloušťka lože 40 mm</t>
  </si>
  <si>
    <t>s provedením lože z kameniva drceného, s vyplněním spár, s dvojitým hutněním a se smetením přebytečného materiálu na krajnici. S dodáním hmot pro lože a výplň spár.</t>
  </si>
  <si>
    <t xml:space="preserve">Zpevněná plocha přístřešku : : </t>
  </si>
  <si>
    <t xml:space="preserve">3,0*8,2 : </t>
  </si>
  <si>
    <t>59245110R</t>
  </si>
  <si>
    <t>Dlažba betonová typ: obdélníkový; dl = 200 mm; š = 100 mm; tl = 60,0 mm; barva: šedá</t>
  </si>
  <si>
    <t>28,29</t>
  </si>
  <si>
    <t xml:space="preserve">plot - brána : 2*2,0 : </t>
  </si>
  <si>
    <t xml:space="preserve">plot - brána : 2*2,0*0,3 : </t>
  </si>
  <si>
    <t>1,2</t>
  </si>
  <si>
    <t>916561111RT7</t>
  </si>
  <si>
    <t>Osazení záhonového obrubníku betonového včetně dodávky obrubníků  1000/50/200 mm, do lože z betonu prostého C 12/15, s boční opěrou z betonu prostého</t>
  </si>
  <si>
    <t>se zřízením lože z betonu prostého C 12/15 tl. 80-100 mm</t>
  </si>
  <si>
    <t xml:space="preserve">okolo zpevněné plochy přístřešku : : </t>
  </si>
  <si>
    <t xml:space="preserve">2*3,0+8,5 : </t>
  </si>
  <si>
    <t>918101111R00</t>
  </si>
  <si>
    <t>Lože pod obrubníky, krajníky nebo obruby z betonu prostého C 12/15</t>
  </si>
  <si>
    <t>z dlažebních kostek z betonu prostého</t>
  </si>
  <si>
    <t xml:space="preserve">14,5*0,1*0,1 : </t>
  </si>
  <si>
    <t>0,145</t>
  </si>
  <si>
    <t>762085151R00</t>
  </si>
  <si>
    <t>Zvláštní výkony hoblování viditelných částí krovu  strojně na pile</t>
  </si>
  <si>
    <t xml:space="preserve">Odkaz na mn. položky pořadí 41 : 0,78391 : </t>
  </si>
  <si>
    <t xml:space="preserve">Odkaz na mn. položky pořadí 42 : 0,43718 : </t>
  </si>
  <si>
    <t xml:space="preserve">Odkaz na mn. položky pořadí 43 : 0,59984 : </t>
  </si>
  <si>
    <t>1,82093</t>
  </si>
  <si>
    <t>762332120R00</t>
  </si>
  <si>
    <t>Vázané konstrukce krovů montáž  střech pultových, sedlových, valbových, stanových čtvercového nebo obdélníkového půdorysu z řeziva, průřezové plochy přes 120 do 224 cm2</t>
  </si>
  <si>
    <t xml:space="preserve">A-01 Pásek_140x140 mm : 8*1,45 : </t>
  </si>
  <si>
    <t xml:space="preserve">K-01 Krokev_100x140 mm : 11*2,95 : </t>
  </si>
  <si>
    <t xml:space="preserve">S-01 Sloupek_160x160 mm : 3*2,35 : </t>
  </si>
  <si>
    <t xml:space="preserve">S-02 Sloupek_160x160 mm : 3*2,6 : </t>
  </si>
  <si>
    <t xml:space="preserve">P-01 Pozednice_160x200 mm : 1*8,15 : </t>
  </si>
  <si>
    <t xml:space="preserve">V-01 Střední vaznice_160x200 mm : 1*8,15 : </t>
  </si>
  <si>
    <t>75,2</t>
  </si>
  <si>
    <t>762341230R00</t>
  </si>
  <si>
    <t xml:space="preserve">Montáž bednění střech rovných o sklonu do 60° z palubek na pero a drážku, včetně vyřezání otvorů ,  </t>
  </si>
  <si>
    <t xml:space="preserve">Bednění střechy přístřešku : : </t>
  </si>
  <si>
    <t xml:space="preserve">Odkaz na mn. položky pořadí 46 : 24,77600 : </t>
  </si>
  <si>
    <t>24,776</t>
  </si>
  <si>
    <t xml:space="preserve">Odkaz na mn. položky pořadí 36 : 24,77600*0,25 : </t>
  </si>
  <si>
    <t>6,194</t>
  </si>
  <si>
    <t xml:space="preserve">A-01 Pásek : 8*0,14*0,14*1,45 : </t>
  </si>
  <si>
    <t xml:space="preserve">K-01 Krokev : 11*0,1*0,14*2,95 : </t>
  </si>
  <si>
    <t xml:space="preserve">S-01 Sloupek : 3*0,16*0,16*2,35 : </t>
  </si>
  <si>
    <t xml:space="preserve">S-02 Sloupek : 3*0,16*0,16*2,6 : </t>
  </si>
  <si>
    <t xml:space="preserve">P-01 Pozednice : 1*0,16*0,2*8,15 : </t>
  </si>
  <si>
    <t xml:space="preserve">V-01 Střední vaznice : 1*0,16*0,2*8,15 : </t>
  </si>
  <si>
    <t>1,58342</t>
  </si>
  <si>
    <t>Ukotvení sloupků z trámků do základ. patek ocelovou botkou U 160/120 mm</t>
  </si>
  <si>
    <t>60515229R</t>
  </si>
  <si>
    <t>Hranol dřevina: SM</t>
  </si>
  <si>
    <t>0,78391</t>
  </si>
  <si>
    <t>60515247R</t>
  </si>
  <si>
    <t>0,43718</t>
  </si>
  <si>
    <t>60515281R</t>
  </si>
  <si>
    <t>0,59984</t>
  </si>
  <si>
    <t>61189997R</t>
  </si>
  <si>
    <t>palubka podlahová smrk; š = 146 mm; l = 800 až 5 000 mm; tl = 24,0 mm; jakost A/B</t>
  </si>
  <si>
    <t xml:space="preserve">bednění střechy přístřešku : : </t>
  </si>
  <si>
    <t xml:space="preserve">Odkaz na mn. položky pořadí 36 : 24,77600 : </t>
  </si>
  <si>
    <t>28,4924</t>
  </si>
  <si>
    <t xml:space="preserve">3,04*8,15 : </t>
  </si>
  <si>
    <t xml:space="preserve">u zdi : 8,15 : </t>
  </si>
  <si>
    <t xml:space="preserve">štíty : 2*3,1 : </t>
  </si>
  <si>
    <t>14,35</t>
  </si>
  <si>
    <t>764908108RT2</t>
  </si>
  <si>
    <t>Odpadní trouby kruhové, průměr 87 mm, z pozinkovaného plechu s povrchem z polyesteru, v barvě šedé, černé, červené, bílé, zelené, dodávka a montáž</t>
  </si>
  <si>
    <t xml:space="preserve">3,0 : </t>
  </si>
  <si>
    <t>764908104RT2</t>
  </si>
  <si>
    <t>Žlaby podokapní půlkruhové, z pozinkovaného plechu s povrchovou úpravou z polyesteru v barvě šedé, černé, červené, bílé, zelené, průměr 125 mm, dodávka a montáž</t>
  </si>
  <si>
    <t xml:space="preserve">8,15 : </t>
  </si>
  <si>
    <t>8,15</t>
  </si>
  <si>
    <t>764908101RT2</t>
  </si>
  <si>
    <t>Ostatní prvky ke žlabům a odpadním troubám kotlík žlabový kónický, z lakovaného pozinkovaného plechu s povrchem z polyuretanu v barvě šedé, černé, červené, bílé, zelené, pro žlab šířky 125 mm, dodávka a montáž</t>
  </si>
  <si>
    <t xml:space="preserve">Odkaz na mn. položky pořadí 49 : 8,15000 : </t>
  </si>
  <si>
    <t>998764101R00</t>
  </si>
  <si>
    <t>Přesun hmot pro konstrukce klempířské v objektech výšky do 6 m</t>
  </si>
  <si>
    <t>765312485R00</t>
  </si>
  <si>
    <t xml:space="preserve">Krytina pálená doplňky ke krytině drážkové, větrací pás okapní 500/10 cm plastový,  </t>
  </si>
  <si>
    <t>Dodávka a montáž ochranného okapního pásu.</t>
  </si>
  <si>
    <t>998765101R00</t>
  </si>
  <si>
    <t>Přesun hmot pro krytiny tvrdé v objektech výšky do 6 m</t>
  </si>
  <si>
    <t>767_X001</t>
  </si>
  <si>
    <t>Brána dvoukřídlá s integrovanou brankou - kompletní dodávka dle PD vč. povrchové úpravy ocelová, kovaná</t>
  </si>
  <si>
    <t>rozměr otvoru 2000x2000 mm</t>
  </si>
  <si>
    <t>783726200R00</t>
  </si>
  <si>
    <t>Nátěry tesařských konstrukcí lazurovací lazurovací, 2x lak</t>
  </si>
  <si>
    <t>800-783</t>
  </si>
  <si>
    <t>včetně montáže, dodávkya demontáže lešení.</t>
  </si>
  <si>
    <t xml:space="preserve">krov : : </t>
  </si>
  <si>
    <t xml:space="preserve">bednění : : </t>
  </si>
  <si>
    <t>26,35942</t>
  </si>
  <si>
    <t xml:space="preserve">(1,5+2,3+1,4+1,7+6,8)*1,05 : </t>
  </si>
  <si>
    <t xml:space="preserve">21,3*1,05 : </t>
  </si>
  <si>
    <t>36,75</t>
  </si>
  <si>
    <t>721176223R00</t>
  </si>
  <si>
    <t>Potrubí KG svodné (ležaté) v zemi vnější průměr D 125 mm, tloušťka stěny 3,2 mm, DN 125</t>
  </si>
  <si>
    <t>721176224R00</t>
  </si>
  <si>
    <t>Potrubí KG svodné (ležaté) v zemi vnější průměr D 160 mm, tloušťka stěny 4,0 mm, DN 150</t>
  </si>
  <si>
    <t xml:space="preserve">17+8,5 : </t>
  </si>
  <si>
    <t>25,5</t>
  </si>
  <si>
    <t>721273145R00</t>
  </si>
  <si>
    <t>Ventilační hlavice DN 100, z PVC, s posuvným mezikružím, povrch stabilizován proti UV záření</t>
  </si>
  <si>
    <t xml:space="preserve">3 : </t>
  </si>
  <si>
    <t>721176115R00</t>
  </si>
  <si>
    <t>Potrubí HT odpadní svislé vnější průměr D 110 mm, tloušťka stěny 2,7 mm, DN 100</t>
  </si>
  <si>
    <t>Potrubí včetně vložek pro tlumení hluku.</t>
  </si>
  <si>
    <t>Včetně zřízení a demontáže pomocného lešení.</t>
  </si>
  <si>
    <t xml:space="preserve">(10,5*4)*1,05 : </t>
  </si>
  <si>
    <t>44,1</t>
  </si>
  <si>
    <t>721176105R00</t>
  </si>
  <si>
    <t>Potrubí HT připojovací vnější průměr D 110 mm, tloušťka stěny 2,7 mm, DN 100</t>
  </si>
  <si>
    <t xml:space="preserve">(6)*1,05 : </t>
  </si>
  <si>
    <t>6,3</t>
  </si>
  <si>
    <t>721176103R00</t>
  </si>
  <si>
    <t>Potrubí HT připojovací vnější průměr D 50 mm, tloušťka stěny 1,8 mm, DN 50</t>
  </si>
  <si>
    <t xml:space="preserve">(18*3,5)*1,05 : </t>
  </si>
  <si>
    <t>66,15</t>
  </si>
  <si>
    <t>721194109R00</t>
  </si>
  <si>
    <t>Zřízení přípojek na potrubí D 110  mm</t>
  </si>
  <si>
    <t>vyvedení a upevnění odpadních výpustek,</t>
  </si>
  <si>
    <t>721194105R00</t>
  </si>
  <si>
    <t>Zřízení přípojek na potrubí D 50 mm</t>
  </si>
  <si>
    <t>721290112R00</t>
  </si>
  <si>
    <t>Zkouška těsnosti kanalizace v objektech vodou, DN 200</t>
  </si>
  <si>
    <t xml:space="preserve">36,75+6,5+25,5+44+4+66 : </t>
  </si>
  <si>
    <t>182,75</t>
  </si>
  <si>
    <t>722172742R00</t>
  </si>
  <si>
    <t>Potrubí z plastických hmot z trub PP-RCT, D 20 mm, s 2,3 mm, S 3,2, polyfúzně svařované, bez zednických výpomocí</t>
  </si>
  <si>
    <t>včetně tvarovek, bez zednických výpomocí</t>
  </si>
  <si>
    <t>Potrubí včetně pomocného lešení o výšce podlahy do 1900 mm a pro zatížení do 1,5 kPa.</t>
  </si>
  <si>
    <t xml:space="preserve">(30+50)*2*1,05 : </t>
  </si>
  <si>
    <t>168</t>
  </si>
  <si>
    <t>722172743R00</t>
  </si>
  <si>
    <t>Potrubí z plastických hmot z trub PP-RCT, D 25 mm, s 2,8 mm, S 3,2, polyfúzně svařované, bez zednických výpomocí</t>
  </si>
  <si>
    <t xml:space="preserve">(3*5*2)*2*1,05 : </t>
  </si>
  <si>
    <t>722172744R00</t>
  </si>
  <si>
    <t>Potrubí z plastických hmot z trub PP-RCT, D 32 mm, s 3,6 mm, S 4, polyfúzně svařované, bez zednických výpomocí</t>
  </si>
  <si>
    <t xml:space="preserve">(10+8+6+8+5)*2*1,05 : </t>
  </si>
  <si>
    <t>77,7</t>
  </si>
  <si>
    <t>722172745R00</t>
  </si>
  <si>
    <t>Potrubí z plastických hmot z trub PP-RCT, D 40 mm, s 4,5 mm, S 4, polyfúzně svařované, bez zednických výpomocí</t>
  </si>
  <si>
    <t>722190402R00</t>
  </si>
  <si>
    <t>Vyvedení a upevnění výpustek DN 20</t>
  </si>
  <si>
    <t>722202413R00</t>
  </si>
  <si>
    <t>Kohout kulový nerozebíratelný, spoj svařováním, D 25 mm, včetně dodávky materiálu</t>
  </si>
  <si>
    <t>722202414R00</t>
  </si>
  <si>
    <t>Kohout kulový nerozebíratelný, spoj svařováním, D 32 mm, včetně dodávky materiálu</t>
  </si>
  <si>
    <t>722237425R00</t>
  </si>
  <si>
    <t>Kohout kulový, mosazný, vnitřní-vnitřní závit, DN 32, PN 35</t>
  </si>
  <si>
    <t>722231162R00</t>
  </si>
  <si>
    <t>Ventil vodovodní, pojistný, pružinový,  , PN 16, DN 20, litinový</t>
  </si>
  <si>
    <t>722237664R00</t>
  </si>
  <si>
    <t>Klapka vodovodní, zpětná, vodorovná, mosazná, vnitřní-vnitřní závit, DN 32, PN 12</t>
  </si>
  <si>
    <t>722235524R00</t>
  </si>
  <si>
    <t>Filtr vodovodní, mosazný, vnitřní-vnitřní závit , DN 32, PN 20, včetně dodávky materiálu</t>
  </si>
  <si>
    <t>38842011R01</t>
  </si>
  <si>
    <t>Manometr, do 6 barů</t>
  </si>
  <si>
    <t>48466604</t>
  </si>
  <si>
    <t>Nádoba expanzní vodárenská s vakem DE 25/10</t>
  </si>
  <si>
    <t>722229103R00</t>
  </si>
  <si>
    <t>Montáž armatury závitové s jedním závitem G 1"</t>
  </si>
  <si>
    <t>722181215RT7</t>
  </si>
  <si>
    <t>Izolace vodovodního potrubí návleková z trubic z pěnového polyetylenu, tloušťka stěny 25 mm, d 22 mm</t>
  </si>
  <si>
    <t>V položce je kalkulována dodávka izolační trubice, spon a lepicí pásky.</t>
  </si>
  <si>
    <t>722181215RT8</t>
  </si>
  <si>
    <t>Izolace vodovodního potrubí návleková z trubic z pěnového polyetylenu, tloušťka stěny 25 mm, d 25 mm</t>
  </si>
  <si>
    <t>722181215RU1</t>
  </si>
  <si>
    <t>Izolace vodovodního potrubí návleková z trubic z pěnového polyetylenu, tloušťka stěny 25 mm, d 32 mm</t>
  </si>
  <si>
    <t>722181215RV9</t>
  </si>
  <si>
    <t>Izolace vodovodního potrubí návleková z trubic z pěnového polyetylenu, tloušťka stěny 25 mm, d 40 mm</t>
  </si>
  <si>
    <t>722290234R00</t>
  </si>
  <si>
    <t>Proplach a dezinfekce vodovodního potrubí do DN 80</t>
  </si>
  <si>
    <t>Včetně dodání desinfekčního prostředku.</t>
  </si>
  <si>
    <t xml:space="preserve">168+63+77+20,5 : </t>
  </si>
  <si>
    <t>328,5</t>
  </si>
  <si>
    <t>722280106R00</t>
  </si>
  <si>
    <t>Tlaková zkouška vodovodního potrubí do DN 32</t>
  </si>
  <si>
    <t>Včetně dodávky vody, uzavření a zabezpečení konců potrubí.</t>
  </si>
  <si>
    <t>998722101R00</t>
  </si>
  <si>
    <t>Přesun hmot pro vnitřní vodovod v objektech výšky do 6 m</t>
  </si>
  <si>
    <t>725014131RT1</t>
  </si>
  <si>
    <t>Klozetové mísy závěsné, bilé, hluboké splachování, zadní, včetně sedátka, šířka 360 mm, hloubka 510 mm, výška 400 mm</t>
  </si>
  <si>
    <t>725015231R00</t>
  </si>
  <si>
    <t>Bidet závěsný, bílý, šířka 360 mm, hloubka 510 mm, výška 400 mm</t>
  </si>
  <si>
    <t>725017123R00</t>
  </si>
  <si>
    <t>Umyvadlo na šrouby, bílé, šířka 600 mm, hloubka 450 mm</t>
  </si>
  <si>
    <t>725017351R00</t>
  </si>
  <si>
    <t>Umývátko na šrouby, bílé, šířka 400 mm, hloubka 310 mm</t>
  </si>
  <si>
    <t>725019101R00</t>
  </si>
  <si>
    <t>Výlevka diturvitová s plastovou mřížkou, stojící</t>
  </si>
  <si>
    <t>725122221R00</t>
  </si>
  <si>
    <t>Pisoár diturvit, bílý, s automatickým splachovačem</t>
  </si>
  <si>
    <t>725249102R00</t>
  </si>
  <si>
    <t>Montáž sprchové mísy a vaničky sprchových mís a vaniček</t>
  </si>
  <si>
    <t>55423038.AR</t>
  </si>
  <si>
    <t>Vanička sprchová tvar: hranatý; materiál: akrylát; š = 900,0 mm; hl = 900 mm; barva: bílá</t>
  </si>
  <si>
    <t>55220113.MR</t>
  </si>
  <si>
    <t>Vanička sprchová tvar: čtvrtkruhový; materiál: akrylát; š = 900,0 mm; hl = 900 mm; povrchová úprava: protiskluz; barva: bílá</t>
  </si>
  <si>
    <t>725249106R00</t>
  </si>
  <si>
    <t>Montáž sprchového koutu ostatních typů</t>
  </si>
  <si>
    <t>55484451.AR</t>
  </si>
  <si>
    <t>dveře sprchové kloubové; h = 1 850,0 mm; š = 900,0 mm; š. vstupu 620 mm; výplň dezén pearl</t>
  </si>
  <si>
    <t>55428097.AR</t>
  </si>
  <si>
    <t>Zástěna sprchová rohová; š = 900,0 mm; hl = 900 mm; v = 1850 mm; výplň: plast; rám: hliník</t>
  </si>
  <si>
    <t>725319101R00</t>
  </si>
  <si>
    <t>Montáž dřezu jednoduchého</t>
  </si>
  <si>
    <t>dodávka součástí kuchyňské linky : 1</t>
  </si>
  <si>
    <t>725829503R00</t>
  </si>
  <si>
    <t>Baterie umyvadlové a dřezové Montáž baterií umyvadlových a dřezových stojánkové bidetových souprav</t>
  </si>
  <si>
    <t>55144221R</t>
  </si>
  <si>
    <t>Baterie směšovací páková; použití: bidet; typ: stojánkový; materiál: mosaz; povrchová úprava: chrom</t>
  </si>
  <si>
    <t>725849205R00</t>
  </si>
  <si>
    <t>Baterie sprchová Montáž baterie sprchové podomítkové</t>
  </si>
  <si>
    <t>725845911RT1</t>
  </si>
  <si>
    <t>Baterie sprchová podomítková, ruční ovládání, standardní, včetně dodávky materiálu</t>
  </si>
  <si>
    <t>725825114RT1</t>
  </si>
  <si>
    <t>Baterie umyvadlové a dřezové dřezová, nástěnná, ruční ovládání, standardní, včetně dodávky materiálu</t>
  </si>
  <si>
    <t>725825114RT0</t>
  </si>
  <si>
    <t>Baterie umyvadlové a dřezové dřezová, nástěnná, ruční ovládání, základní, včetně dodávky materiálu</t>
  </si>
  <si>
    <t>725823816R00</t>
  </si>
  <si>
    <t>Baterie umyvadlové a dřezové dřezová, stojánková, termostatická s vytahovací sprchou, standardní, včetně dodávky materiálu</t>
  </si>
  <si>
    <t>725823813RT1</t>
  </si>
  <si>
    <t>Baterie umyvadlové a dřezové umyvadlová, stojánková, termostatická, standardní, včetně dodávky materiálu</t>
  </si>
  <si>
    <t>725810402R00</t>
  </si>
  <si>
    <t>Ventily ventil uzavírací pro do rozvodu vytápění a sanity; kulový, těleso mosaz.rohový, bez připojovací trubičky, DN 10 mm</t>
  </si>
  <si>
    <t>998725101R00</t>
  </si>
  <si>
    <t>Přesun hmot pro zařizovací předměty v objektech výšky do 6 m</t>
  </si>
  <si>
    <t>726211321R00</t>
  </si>
  <si>
    <t>Předstěnový modul pro WC zavěšené, s nádržkou, pro instalaci suchým procesem do lehkých sádrokartonových příček nebo k instalaci před masivní stěnu, bez soupravy na tlumení hluku, bez ovladacího tlačitka, ovládání zepředu, stavební výška 112 cm, včetně dodávky materiálu</t>
  </si>
  <si>
    <t>montáž a dodávka materiálu</t>
  </si>
  <si>
    <t>Včetně dodávky a připevnění montážního prvku vč. napojení na kanalizační popř. vodovodní potrubí.</t>
  </si>
  <si>
    <t>726211363R00</t>
  </si>
  <si>
    <t>Předstěnový modul pro bidet pro instalaci suchým procesem do lehkých sádrokartonových příček nebo k instalaci před masivní stěnu, včetně 2 nástěnek DN 15, stavební výška 112 cm, včetně dodávky materiálu</t>
  </si>
  <si>
    <t>726212341R00</t>
  </si>
  <si>
    <t>Předstěnový modul pro pisoár , pro instalaci suchým procesem do lehkých sádrokartonových příček nebo k instalaci před masivní stěnu,  , stavební výška 132 cm, včetně dodávky materiálu</t>
  </si>
  <si>
    <t>998726121R00</t>
  </si>
  <si>
    <t>Přesun hmot pro předstěnové systémy v objektech výšky do 6 m</t>
  </si>
  <si>
    <t>4847610162</t>
  </si>
  <si>
    <t>Čerpadlo tepelné vzduch-voda D+M</t>
  </si>
  <si>
    <t>4843470133</t>
  </si>
  <si>
    <t>Akumulační nádoba topné vody 500 L D+M</t>
  </si>
  <si>
    <t>42610989.A1</t>
  </si>
  <si>
    <t>Čerpadlo oběhové 25/60 , 230 V,PN 16 D+M</t>
  </si>
  <si>
    <t>731300000R01</t>
  </si>
  <si>
    <t>Elektroinstalace</t>
  </si>
  <si>
    <t>sada</t>
  </si>
  <si>
    <t>4261097510R1</t>
  </si>
  <si>
    <t>Čerpadlo cirkulační  D+M</t>
  </si>
  <si>
    <t>pro systémy cirkulace teplé vody</t>
  </si>
  <si>
    <t>průtok min. 0,45 m3/h</t>
  </si>
  <si>
    <t>48438811.A</t>
  </si>
  <si>
    <t>Ohřívač TUV zásobníkový 500L D+M</t>
  </si>
  <si>
    <t>732339102R00</t>
  </si>
  <si>
    <t>Nádoby expanzní tlakové Montáž nádob expanzních tlakových o obsahu 25 l</t>
  </si>
  <si>
    <t>48466603</t>
  </si>
  <si>
    <t>Nádoba expanzní vodárenská s vakem DE 15/10</t>
  </si>
  <si>
    <t>732331514R00</t>
  </si>
  <si>
    <t>Nádoby expanzní tlakové Nádoby expanzní tlakové s membránou obsah 35 l</t>
  </si>
  <si>
    <t>998731101R00</t>
  </si>
  <si>
    <t>Přesun hmot pro kotelny umístěné ve výšce (hloubce) do 6 m</t>
  </si>
  <si>
    <t>733163105R00</t>
  </si>
  <si>
    <t>Potrubí pro vytápění a chlazení z trubek měděných spojovaných svařováním nebo lepením pájení pomocí kapilárních pájecích tvarovek, D 28 mm, s 1,5 mm</t>
  </si>
  <si>
    <t>montáž a dodávka trubek a tvarovek, s montážním lešením, bez zednické přípomoci, bez kotvení</t>
  </si>
  <si>
    <t>Včetně pomocného lešení o výšce podlahy do 1900 mm a pro zatížení do 1,5 kPa.</t>
  </si>
  <si>
    <t xml:space="preserve">2*10 : </t>
  </si>
  <si>
    <t>733163106R00</t>
  </si>
  <si>
    <t>Potrubí pro vytápění a chlazení z trubek měděných spojovaných svařováním nebo lepením pájení pomocí kapilárních pájecích tvarovek, D 35 mm, s 1,5 mm</t>
  </si>
  <si>
    <t xml:space="preserve">14,5*2 : </t>
  </si>
  <si>
    <t xml:space="preserve">2*4 : </t>
  </si>
  <si>
    <t>37</t>
  </si>
  <si>
    <t>722181215RT9</t>
  </si>
  <si>
    <t>Izolace vodovodního potrubí návleková z trubic z pěnového polyetylenu, tloušťka stěny 25 mm, d 28 mm</t>
  </si>
  <si>
    <t>722181215RU2</t>
  </si>
  <si>
    <t>Izolace vodovodního potrubí návleková z trubic z pěnového polyetylenu, tloušťka stěny 25 mm, d 35 mm</t>
  </si>
  <si>
    <t>998733101R00</t>
  </si>
  <si>
    <t>Přesun hmot pro rozvody potrubí v objektech výšky do 6 m</t>
  </si>
  <si>
    <t>734233114R00</t>
  </si>
  <si>
    <t>Kohout kulový, mosazný, DN 32, PN 25, vnitřní-vnitřní, včetně dodávky materiálu</t>
  </si>
  <si>
    <t xml:space="preserve">3+4+2+2 : </t>
  </si>
  <si>
    <t>11</t>
  </si>
  <si>
    <t>734293224R00</t>
  </si>
  <si>
    <t>Filtr mosazný, DN 32, PN 20, vnitřní-vnitřní závit, včetně dodávky materiálu</t>
  </si>
  <si>
    <t>734293132R00</t>
  </si>
  <si>
    <t>Ventil směšovací třícestný se servopohonem, mosazný, DN 20, PN 10, závitový spoj, včetně dodávky ventilu</t>
  </si>
  <si>
    <t>734245424R00</t>
  </si>
  <si>
    <t>Klapka zpětná, mosazná, DN 32, PN 12, vnitřní-vnitřní závit, včetně dodávky materiálu</t>
  </si>
  <si>
    <t xml:space="preserve">1 : </t>
  </si>
  <si>
    <t>734295321R00</t>
  </si>
  <si>
    <t>Kohout kulový, napouštěcí a vypouštěcí, mosazný, DN 15, PN 10, včetně dodávky materiálu</t>
  </si>
  <si>
    <t>734255121R00</t>
  </si>
  <si>
    <t>Ventil pojistný závitový 2,5 bar, mosazný, DN 20, vnitřní-vnitřní závit, včetně dodávky materiálu</t>
  </si>
  <si>
    <t>734429101R00</t>
  </si>
  <si>
    <t>Montáž tlakoměru deformačního 0-10 MPa, bez dodávky materiálu</t>
  </si>
  <si>
    <t>734413144R00</t>
  </si>
  <si>
    <t>Teploměr s jímkou D 100 mm, délka jímky 100 mm, T = 0 až 120°C, včetně dodávky materiálu</t>
  </si>
  <si>
    <t>734411111R00</t>
  </si>
  <si>
    <t>Teploměr s ochranným pouzdrem přímý, typ 160, včetně dodávky materiálu</t>
  </si>
  <si>
    <t>998734101R00</t>
  </si>
  <si>
    <t>Přesun hmot pro armatury v objektech výšky do 6 m</t>
  </si>
  <si>
    <t>736110007R00</t>
  </si>
  <si>
    <t>Podlahové vytápění teplovodní uložení na systémovou desku, včetně dodávky materiálu</t>
  </si>
  <si>
    <t>pokládka tepelné izolace, upevnění dilatačního pásku, pokládka systémové desky (vodicích lišt, Kari sítě), pokládka trubek, montáž a dodávka skříně, montáž a dodávka rozdělovače, napojení trubek na rozdělovač, výplach topných okruhů, naplnění, odvzdušnění.</t>
  </si>
  <si>
    <t xml:space="preserve">15,3+11,3+4,55+4,3+6,33+12,1+11,8+16,7+16,5 : </t>
  </si>
  <si>
    <t xml:space="preserve">9+8,7+7+7,9+7,3+8,8+8,5+11,9+7,3+6,4+12,5+12,7+9+9+9+8,9 : </t>
  </si>
  <si>
    <t>242,78</t>
  </si>
  <si>
    <t>405613221R</t>
  </si>
  <si>
    <t>rozvodnice  - ovládání 12 zón bez transformátoru; zprostředkování drátové komunikaci mezi pokojovými termostaty a elektrotermickými hlavicemi příslušných okruhů, případně zdrojem tepla, nebo oběhovým čerpadlem</t>
  </si>
  <si>
    <t>4056195134</t>
  </si>
  <si>
    <t>Termostat prostorový digitální D+M</t>
  </si>
  <si>
    <t>551200169R</t>
  </si>
  <si>
    <t>hlavice elektrotermická napájecí napětí 230 V; bez proudu otevřeno; M 30 x 1,5 mm; teplota prostoru do 50 °C; vlhkost vzduchu do 80 %</t>
  </si>
  <si>
    <t xml:space="preserve">26*2 : </t>
  </si>
  <si>
    <t>736316343R00</t>
  </si>
  <si>
    <t>Podlahové vytápění/chlazení - (rozdělovače/sběrače) sestava rozdělovač / sběrač, osazena uzavíracími ventily a regulačními šroubeními s průtokoměry,konzolou,kulovými uzávěry,odvzduš. a vypouštěcím ventilem,teploměrem,včetně skříně, 4 cestný, stranový výstupy DN 25, výstupy DN 20 EK, včetně dodávky materiálu</t>
  </si>
  <si>
    <t>Včetně upevňovací konzoly.</t>
  </si>
  <si>
    <t>736316347R00</t>
  </si>
  <si>
    <t>Podlahové vytápění/chlazení - (rozdělovače/sběrače) sestava rozdělovač / sběrač, osazena uzavíracími ventily a regulačními šroubeními s průtokoměry,konzolou,kulovými uzávěry,odvzduš. a vypouštěcím ventilem,teploměrem,včetně skříně, 8 cestný, stranový výstupy DN 25, výstupy DN 20 EK, včetně dodávky materiálu</t>
  </si>
  <si>
    <t>736316345R00</t>
  </si>
  <si>
    <t>Podlahové vytápění/chlazení - (rozdělovače/sběrače) sestava rozdělovač / sběrač, osazena uzavíracími ventily a regulačními šroubeními s průtokoměry,konzolou,kulovými uzávěry,odvzduš. a vypouštěcím ventilem,teploměrem,včetně skříně, 6 cestný, stranový výstupy DN 25, výstupy DN 20 EK, včetně dodávky materiálu</t>
  </si>
  <si>
    <t>405613220R</t>
  </si>
  <si>
    <t>rozvodnice  - ovládání 6 zón bez transformátoru; zprostředkování drátové komunikaci mezi pokojovými termostaty a elektrotermickými hlavicemi příslušných okruhů, případně zdrojem tepla, nebo oběhovým čerpadlem</t>
  </si>
  <si>
    <t>904      R02</t>
  </si>
  <si>
    <t>Hzs-zkousky v ramci montaz.praci, Topná zkouška</t>
  </si>
  <si>
    <t>M21_001</t>
  </si>
  <si>
    <t>Kabel CYKY-J 3x1,5 včetně instalace pod omítku / do podlahy</t>
  </si>
  <si>
    <t>M21_002</t>
  </si>
  <si>
    <t>Kabel CYKY-J 4x10 včetně instalace pod omítku  / do podlahy</t>
  </si>
  <si>
    <t>M21_003</t>
  </si>
  <si>
    <t>Kabel CYKY-O 3x1,5 včetně instalace pod omítku / do podlahy</t>
  </si>
  <si>
    <t>M21_004</t>
  </si>
  <si>
    <t>Kabel CYKY-J 5x6 včetně instalace pod omítku / do podlahy</t>
  </si>
  <si>
    <t>M21_005</t>
  </si>
  <si>
    <t>Kabel CYKY-J 3x2,5 včetně instalace pod omítku / do</t>
  </si>
  <si>
    <t>M21_006</t>
  </si>
  <si>
    <t>Kabel CYKY-J 5x2,5 včetně instalace pod omítku / do</t>
  </si>
  <si>
    <t>M21_007</t>
  </si>
  <si>
    <t>015 - Průchody zdivem/0102 - vybourání otvoru v cihle, plochy do 15 x 15 cm, tloušťky přes 15 do 30, cm</t>
  </si>
  <si>
    <t>M21_008</t>
  </si>
  <si>
    <t>015 - Průchody zdivem/0104 - vybourání otvoru v cihle, plochy do 15 x 15 cm, tloušťky přes 45 do 60, cm</t>
  </si>
  <si>
    <t>M21_009</t>
  </si>
  <si>
    <t>002 - Přípravné terénní práce/0001 - sejmutí ornice v zem.  tř. 2 s vrstvou ornice do 15 cm</t>
  </si>
  <si>
    <t>včetně naložení</t>
  </si>
  <si>
    <t>M21_010</t>
  </si>
  <si>
    <t>002 - Přípravné terénní práce/0003 - sejmutí drnu</t>
  </si>
  <si>
    <t>včetně uložení na hromady nebo naložení na dopr. Prostředek</t>
  </si>
  <si>
    <t>M21_011</t>
  </si>
  <si>
    <t>005 - Hloubení kabelových rýh/0023 - ručně, hloubka 80 cm, zem. tř. 3, šíře 35 cm</t>
  </si>
  <si>
    <t>včetně urovnání dna a naložení na dopravní prostředek</t>
  </si>
  <si>
    <t>M21_012</t>
  </si>
  <si>
    <t>006 - Kabelové lože/0002 - zakrytí výstražnou fólií šíře do 25 cm</t>
  </si>
  <si>
    <t>M21_013</t>
  </si>
  <si>
    <t>006 - Kabelové lože/0001 - z písku a štěrkopísku 5 cm nad kabel bez zakrytí</t>
  </si>
  <si>
    <t>M21_014</t>
  </si>
  <si>
    <t>Trubka dvouplášťová průměr 40mm včetně uložení do připravených rých a přes připravené prostupy, zdivem</t>
  </si>
  <si>
    <t>M21_015</t>
  </si>
  <si>
    <t>015 - Průchody zdivem/0144 - vybourání otvoru v betonu, plochy do 15 x 15 cm, tloušťky přes 45 do 60, cm</t>
  </si>
  <si>
    <t>M21_016</t>
  </si>
  <si>
    <t>Krabice přístrojová zapuštěná do zdiva KU68 včetně vysekání otvoru ve zdivu a instalace</t>
  </si>
  <si>
    <t>např. pro zásuvky nebo vypínače</t>
  </si>
  <si>
    <t>M21_017</t>
  </si>
  <si>
    <t>Zásuvka 230V 16A bílá s montáží do krabice KU68 včetně montáže a zapojení</t>
  </si>
  <si>
    <t>včetně zapojení vodičů</t>
  </si>
  <si>
    <t>M21_018</t>
  </si>
  <si>
    <t>Zásuvka 230V 16A s montáží do krabice KU68 s SPD T3 včetně montáže a zapojení</t>
  </si>
  <si>
    <t>M21_019</t>
  </si>
  <si>
    <t>Zásuvka 3f 400V32A/5 IP44 s instalací do zdiva včetně instalace montážní krabice do zdiva, instalace, zásuvky a zapojení</t>
  </si>
  <si>
    <t>M21_020</t>
  </si>
  <si>
    <t>Vodič CY16 zelenožlutý včetně instalace pod omítku / do podlahy</t>
  </si>
  <si>
    <t>M21_021</t>
  </si>
  <si>
    <t>Vodič CY4 zelenožlutý včetně instalace pod omítku / do podlahy</t>
  </si>
  <si>
    <t>M21_022</t>
  </si>
  <si>
    <t>Přizemňovací svorka  včetně pásky, instalace a připojení</t>
  </si>
  <si>
    <t>M21_023</t>
  </si>
  <si>
    <t>Krabice přístrojová zapuštěná do zdiva KPR68 včetně vysekání otvoru ve zdivu a instalace</t>
  </si>
  <si>
    <t>M21_024</t>
  </si>
  <si>
    <t>Vypínač řazení 1 bílý s montáží do krabice KPR68 včetně montáže a zapojení</t>
  </si>
  <si>
    <t>M21_025</t>
  </si>
  <si>
    <t>Vypínač řazení 5 bílý s montáží do krabice KPR68 včetně montáže a zapojení</t>
  </si>
  <si>
    <t>M21_026</t>
  </si>
  <si>
    <t>Vypínač řazení 6 bílý s montáží do krabice KPR68 včetně montáže a zapojení</t>
  </si>
  <si>
    <t>M21_027</t>
  </si>
  <si>
    <t>Vypínač řazení 6+6 bílý s montáží do krabice KPR68 včetně montáže a zapojení</t>
  </si>
  <si>
    <t>M21_028</t>
  </si>
  <si>
    <t>PIR snímač pohybu releový s montáží do krabice KPR68 včetně montáže a zapojení</t>
  </si>
  <si>
    <t>M21_029</t>
  </si>
  <si>
    <t>015- Ventilátor průměr 100 - 150mm instalace a zapojení do připraveného portrubí</t>
  </si>
  <si>
    <t>M21_030</t>
  </si>
  <si>
    <t>Multifunkční časový doběh pod vypínač SMR-T/230V včetně instalace a zapojení</t>
  </si>
  <si>
    <t>se zapojením vodičů</t>
  </si>
  <si>
    <t>M21_031</t>
  </si>
  <si>
    <t>Nouzové svítidlo 230-240V TP EM4h IP20 včetně instalace a zapojení</t>
  </si>
  <si>
    <t>M21_032</t>
  </si>
  <si>
    <t>Svítidlo 1300lm PLX I KL. IP44 včetně instalace a zapojení</t>
  </si>
  <si>
    <t>M21_033</t>
  </si>
  <si>
    <t>Svítidlo 2350lm 830 IP65 včetně instalace a zapojení</t>
  </si>
  <si>
    <t>M21_034</t>
  </si>
  <si>
    <t>Svítidlo 3500lm PLX I KL. IP20 37W včetně instalace a zapojení</t>
  </si>
  <si>
    <t>M21_035</t>
  </si>
  <si>
    <t>M21_036</t>
  </si>
  <si>
    <t>Krabice vestavná pod omítku 125 x 125 pro umístění HOP svorkovnice do fasády domu včetně víčka a, instalace</t>
  </si>
  <si>
    <t>Pol__0037</t>
  </si>
  <si>
    <t>Krabice vestavná pod omítku 250 x 250 pro umístění HOP svorkovnice pod omítku včetně víčka a, instalace</t>
  </si>
  <si>
    <t>M21_037</t>
  </si>
  <si>
    <t>006 - Vypínače, ovladače, zásuvky/0141 - zásuvka průmyslová, 1fázová, 16 A</t>
  </si>
  <si>
    <t>M21_038</t>
  </si>
  <si>
    <t>Kulatina FeZN 10 - dopojení základového zemniče na HOP</t>
  </si>
  <si>
    <t>s upevněním, propojením a připojením</t>
  </si>
  <si>
    <t>M21_039</t>
  </si>
  <si>
    <t>Svorkovnice rozbočovací HLAK 35 1/2 M2, 125A včetně instalace do krabice a zapojení</t>
  </si>
  <si>
    <t>M21_040</t>
  </si>
  <si>
    <t>svorka kulatina kulatina FeZn10</t>
  </si>
  <si>
    <t>M21_041</t>
  </si>
  <si>
    <t>Termostat do krabice KPR 68 včetně montáže a zapojení</t>
  </si>
  <si>
    <t>M21_042</t>
  </si>
  <si>
    <t>Osoušeč rukou výkonný včetně instalace a zapojení</t>
  </si>
  <si>
    <t>příkon 1900W, výkon 1000W, rychlost min. 100 m/s, hlučnost max. 80 dB</t>
  </si>
  <si>
    <t>M21_043</t>
  </si>
  <si>
    <t>Infračervený ohřívač s termostatem hybridní s ochranou proti přehrátí 1100W včetně instalace a, zapojení</t>
  </si>
  <si>
    <t>M21_044</t>
  </si>
  <si>
    <t>006 - Vypínače, ovladače, zásuvky/0021 - vypínač nástěnný, 1pólový, pro venkovní prostředí</t>
  </si>
  <si>
    <t>M21_045</t>
  </si>
  <si>
    <t>007 - Svítidla/2133 - LED svítidlo průmyslové nebo venkovní, stropní, přisazené, 1 zdroj</t>
  </si>
  <si>
    <t>M21_046</t>
  </si>
  <si>
    <t>001 - Trubky, lišty, krabice/0038 - trubka kovová, tuhá, uložená pevně, pr. 16 mm</t>
  </si>
  <si>
    <t>s nasunutím nebo našroubováním do krabic</t>
  </si>
  <si>
    <t>M21_047</t>
  </si>
  <si>
    <t>Vedlejší a ostatní náklady/003 - podružný materiál (6 % z materiálu)</t>
  </si>
  <si>
    <t>M21_048</t>
  </si>
  <si>
    <t>HZS/003 - spolupráce s revizním technikem</t>
  </si>
  <si>
    <t>hod</t>
  </si>
  <si>
    <t>M21_049</t>
  </si>
  <si>
    <t>HZS/004 - výchozí revize elektroinstalace</t>
  </si>
  <si>
    <t>M21_050</t>
  </si>
  <si>
    <t>HZS/009 - demontáže původní elektroinstalace</t>
  </si>
  <si>
    <t>M21_051</t>
  </si>
  <si>
    <t>HZS/002 - spolupráce s ostatními profesemi, investorem</t>
  </si>
  <si>
    <t>M21_052</t>
  </si>
  <si>
    <t>HZS/001 - projektová dodokumnetace skutečného provedení</t>
  </si>
  <si>
    <t>M21_053</t>
  </si>
  <si>
    <t>Vedlejší a ostatní náklady/002 - ekologická likvidace</t>
  </si>
  <si>
    <t>M21_101</t>
  </si>
  <si>
    <t>ZS_Zásuvková skříň osazená s jištěním a proudovým chráničem 3x230V, 1x 400V včetně instalace,, ukončení a popisu vodičů a zapojení (Altán)</t>
  </si>
  <si>
    <t>M21_201</t>
  </si>
  <si>
    <t>RH_Rozvaděč RH kompletní dle PD s přípravou pro připojení kabeláže na řadové svorky včetně typového, štítku, kusové zkoušky a prohlášení o shodě</t>
  </si>
  <si>
    <t>M21_202</t>
  </si>
  <si>
    <t>RH_Vybourání otvoru v cihle pro instalaci rozvaděčové skříně, plochy přes 50 x 50 cm do 100 x 100 cm, , hloubky 15-25cm</t>
  </si>
  <si>
    <t>M21_203</t>
  </si>
  <si>
    <t>RH_osazení rozvaděčové skříně do zdiva, ukotvení montážní pěnou, bez zednických prací - skříň do, 50kg_</t>
  </si>
  <si>
    <t>M21_204</t>
  </si>
  <si>
    <t>RH_vtažení kabelů do rozvaděče, rozholení pláště, popis žil (kabely do průřezu 2,5mm2)</t>
  </si>
  <si>
    <t>M21_205</t>
  </si>
  <si>
    <t>RH_vtažení kabelu do rozvaděče, rozholení pláště, popis žil (kabely do průřezu 16mm2)</t>
  </si>
  <si>
    <t>M21_206</t>
  </si>
  <si>
    <t>RH_Ukončení, propojení vedení- ukončení vodičů na svorkovnici do 2,5 mm2 včetně označení a zapojení</t>
  </si>
  <si>
    <t>M21_207</t>
  </si>
  <si>
    <t>RH_Ukončení, propojení vedení- ukončení vodičů na svorkovnici do 16 mm2 včetně označení a zapojení</t>
  </si>
  <si>
    <t>M21_301</t>
  </si>
  <si>
    <t>RE_Rozvaděč elektroměrový dvoutarifní pro jedno odběrné místo s přípravou pro FVE</t>
  </si>
  <si>
    <t>M21_302</t>
  </si>
  <si>
    <t>RE_Vybourání otvoru v cihle pro instalaci rozvaděčové skříně, plochy přes 50 x 50 cm do 100 x 100 cm, , hloubky 15-25cm</t>
  </si>
  <si>
    <t>M21_303</t>
  </si>
  <si>
    <t>RE_osazení rozvaděčové skříně do zdiva, ukotvení montážní pěnou, bez zednických prací - skříň do, 50kg_</t>
  </si>
  <si>
    <t>M21_304</t>
  </si>
  <si>
    <t>RE_vtažení kabelů do rozvaděče, rozholení pláště, popis žil (kabely do průřezu 2,5mm2)</t>
  </si>
  <si>
    <t>M21_305</t>
  </si>
  <si>
    <t>RE_vtažení kabelu do rozvaděče, rozholení pláště, popis žil (kabely do průřezu 16mm2)</t>
  </si>
  <si>
    <t>M21_306</t>
  </si>
  <si>
    <t>RE_Ukončení, propojení vedení- ukončení vodičů na svorkovnici do 2,5 mm2 včetně označení a zapojení</t>
  </si>
  <si>
    <t>M21_307</t>
  </si>
  <si>
    <t>RE_Ukončení, propojení vedení- ukončení vodičů na svorkovnici do 16 mm2 včetně označení a zapojení</t>
  </si>
  <si>
    <t>M21_402</t>
  </si>
  <si>
    <t>MAR_Instalace rozvaděče na zdivo / obklad - rozvaděč do 50Kg bez zapojení vodičů</t>
  </si>
  <si>
    <t>M21_403</t>
  </si>
  <si>
    <t>MAR_vtažení kabelů do rozvaděče, rozholení pláště, popis žil (kabely do průřezu 2,5mm2)</t>
  </si>
  <si>
    <t>M21_501</t>
  </si>
  <si>
    <t>vtažení kabelu do rozvaděče, rozholení pláště, popis žil (kabely do průřezu 16mm2)</t>
  </si>
  <si>
    <t>M21_502</t>
  </si>
  <si>
    <t>Ukončení, propojení vedení- ukončení vodičů na svorkovnici do 2,5 mm2 včetně označení a zapojení</t>
  </si>
  <si>
    <t>M21_503</t>
  </si>
  <si>
    <t>Ukončení, propojení vedení- ukončení vodičů na svorkovnici do 16 mm2 včetně označení a zapojení</t>
  </si>
  <si>
    <t>M22_001</t>
  </si>
  <si>
    <t>kabel instalační UTP cat. 6 LSOH včetně instalace  s uložením pod omítkou / v betonové podlaze</t>
  </si>
  <si>
    <t>M22_002</t>
  </si>
  <si>
    <t>Trubka ohebná D29 125N včetně instalace pod omítku a zakončení v krabicích KPR68</t>
  </si>
  <si>
    <t>M22_003</t>
  </si>
  <si>
    <t>M22_004</t>
  </si>
  <si>
    <t>Zásuvka datová dvojnásobná osazená včetně keystone cat 6 a rámečku s montáží do krabice KU68 včetně, montáže a zapojení</t>
  </si>
  <si>
    <t>M22_005</t>
  </si>
  <si>
    <t>Konektor RJ 45 cat 6 včetně osazení na volný vývod UTP</t>
  </si>
  <si>
    <t>včetně označení a zapojení</t>
  </si>
  <si>
    <t>M22_006</t>
  </si>
  <si>
    <t>Zásuvka HDMI vestavná přímá včetně instalace a zapojení</t>
  </si>
  <si>
    <t>M22_007</t>
  </si>
  <si>
    <t>Venkovní jednotka videotelefonu pro až 8 bytrových jednotek s čtečkou karet V8R-ZAP včetně zdroje a, směšovače sběrnice,  včetně instalace a zapojení</t>
  </si>
  <si>
    <t>M22_008</t>
  </si>
  <si>
    <t>Vnitřní 7" LCD jednotka - černáVT-D-70-DP-B včetně instalace a zapojení</t>
  </si>
  <si>
    <t>M22_009</t>
  </si>
  <si>
    <t>naprogramování a zprovoznení videotelefonu</t>
  </si>
  <si>
    <t>M22_010</t>
  </si>
  <si>
    <t>Kabel HDMI 8m včetně instalace do připravené trubky a zapojení v zásuvkách</t>
  </si>
  <si>
    <t>M22_011</t>
  </si>
  <si>
    <t>Rozvaděč datový nástěnný, složený, 12U, 600 x 450, sklo včetně složení a instalace na zeď</t>
  </si>
  <si>
    <t>bez zapojení vodičů</t>
  </si>
  <si>
    <t>M22_012</t>
  </si>
  <si>
    <t>005 - Ukončení kabelu UTP na patch panelu</t>
  </si>
  <si>
    <t>M22_013</t>
  </si>
  <si>
    <t>Patch panel cat 6 osazený SX24L-6-UTP-BK-N včetně instalace do Racku bez zapojení</t>
  </si>
  <si>
    <t>M22_014</t>
  </si>
  <si>
    <t>Vyvazovací panel 1U kovový včetně instalace do Racku</t>
  </si>
  <si>
    <t>M22_015</t>
  </si>
  <si>
    <t>Napájecí panel s SPD 19" 1U včetně instalace do Racku</t>
  </si>
  <si>
    <t>M22_016</t>
  </si>
  <si>
    <t>Polička 350mm 19" včetně instalace do racku_</t>
  </si>
  <si>
    <t>M22_017</t>
  </si>
  <si>
    <t>Kabel YLYs 5x0,75 včetně zatažení do trubky</t>
  </si>
  <si>
    <t>M22_018</t>
  </si>
  <si>
    <t>001 - Trubky, lišty, krabice/0014 - trubka plastová, ohebná, uložená pevně, pr. 16 mm</t>
  </si>
  <si>
    <t>M22_019</t>
  </si>
  <si>
    <t>001 - Trubky, lišty, krabice/0013 - trubka plastová, pro optický kabel průměr 8 - 12 uložená pevně</t>
  </si>
  <si>
    <t>M22_020</t>
  </si>
  <si>
    <t>015 - Průchody zdivem/0101 - vybourání otvoru v cihle, plochy do 15 x 15 cm, tloušťky do 15 cm</t>
  </si>
  <si>
    <t>M22_021</t>
  </si>
  <si>
    <t>015 - Průchody zdivem/0175 - vybourání otvoru v železobetonu, plochy přes 30 x 30 cm do 50 x 50 cm,, tloušťky do 15 cm</t>
  </si>
  <si>
    <t>M22_022</t>
  </si>
  <si>
    <t>M22_023</t>
  </si>
  <si>
    <t>M22_024</t>
  </si>
  <si>
    <t>Vedlejší a ostatní náklady/001 - řízení zakázky</t>
  </si>
  <si>
    <t>M22_025</t>
  </si>
  <si>
    <t>M22_026</t>
  </si>
  <si>
    <t xml:space="preserve">retenční nádrž : : </t>
  </si>
  <si>
    <t xml:space="preserve">3,0*4,5 : </t>
  </si>
  <si>
    <t xml:space="preserve">Reteční nádrž : : </t>
  </si>
  <si>
    <t xml:space="preserve">3,0*4,5*1,9 : </t>
  </si>
  <si>
    <t>25,65</t>
  </si>
  <si>
    <t xml:space="preserve">Odkaz na mn. položky pořadí 2 : 25,65000*0,15 : </t>
  </si>
  <si>
    <t>3,8475</t>
  </si>
  <si>
    <t xml:space="preserve">Dešťová kanalizace : 30,0*0,6*1,5 : </t>
  </si>
  <si>
    <t xml:space="preserve">ELEN : 16,0*0,6*1,2 : </t>
  </si>
  <si>
    <t xml:space="preserve">Vodovod : 3,5*0,6*1,5 : </t>
  </si>
  <si>
    <t>41,67</t>
  </si>
  <si>
    <t xml:space="preserve">Odkaz na mn. položky pořadí 4 : 41,67000*0,15 : </t>
  </si>
  <si>
    <t>6,2505</t>
  </si>
  <si>
    <t xml:space="preserve">Odkaz na mn. položky pořadí 2 : 25,65000 : </t>
  </si>
  <si>
    <t xml:space="preserve">Odkaz na mn. položky pořadí 4 : 41,67000 : </t>
  </si>
  <si>
    <t xml:space="preserve">Odkaz na mn. položky pořadí 6 : 3,50000 : </t>
  </si>
  <si>
    <t>70,82</t>
  </si>
  <si>
    <t xml:space="preserve">Odkaz na mn. položky pořadí 7 : 70,82000 : </t>
  </si>
  <si>
    <t xml:space="preserve">Odpočet zásyp : : </t>
  </si>
  <si>
    <t xml:space="preserve">Odkaz na mn. položky pořadí 11 : 32,58600*-1 : </t>
  </si>
  <si>
    <t>38,234</t>
  </si>
  <si>
    <t xml:space="preserve">Odkaz na mn. položky pořadí 8 : 38,23400 : </t>
  </si>
  <si>
    <t xml:space="preserve">Odpočet jímka (ret. nádrž) : : </t>
  </si>
  <si>
    <t xml:space="preserve">Odkaz na mn. položky pořadí 20 : 15,90000*-1 : </t>
  </si>
  <si>
    <t xml:space="preserve">Odpočet podkladní beton : : </t>
  </si>
  <si>
    <t xml:space="preserve">Odkaz na mn. položky pořadí 16 : 1,01400*-1 : </t>
  </si>
  <si>
    <t xml:space="preserve">vedení - výkop : : </t>
  </si>
  <si>
    <t xml:space="preserve">odpočet lože, obsyp : : </t>
  </si>
  <si>
    <t xml:space="preserve">Odkaz na mn. položky pořadí 12 : 14,85000*-1 : </t>
  </si>
  <si>
    <t xml:space="preserve">Odkaz na mn. položky pořadí 17 : 2,97000*-1 : </t>
  </si>
  <si>
    <t>32,586</t>
  </si>
  <si>
    <t>175101101RT2</t>
  </si>
  <si>
    <t>Obsyp potrubí bez prohození sypaniny, s dodáním štěrkopísku frakce 0 - 22 mm</t>
  </si>
  <si>
    <t xml:space="preserve">Dešťová kanalizace : 30,0*0,6*0,5 : </t>
  </si>
  <si>
    <t xml:space="preserve">ELEN : 16,0*0,6*0,5 : </t>
  </si>
  <si>
    <t xml:space="preserve">Vodovod : 3,5*0,6*0,5 : </t>
  </si>
  <si>
    <t>14,85</t>
  </si>
  <si>
    <t xml:space="preserve">Ret. nádrž : 3,0*4,5 : </t>
  </si>
  <si>
    <t xml:space="preserve">DK + Voda+ ELEN : (30+16+3,5)*0,6 : </t>
  </si>
  <si>
    <t>43,2</t>
  </si>
  <si>
    <t xml:space="preserve">Ret. nádrž : 4,0*5,0 : </t>
  </si>
  <si>
    <t xml:space="preserve">DK + Voda+ ELEN : (30+16+3,5)*1,0 : </t>
  </si>
  <si>
    <t>69,5</t>
  </si>
  <si>
    <t xml:space="preserve">pod retenční nádrž : 2,6*3,9*0,1 : </t>
  </si>
  <si>
    <t>1,014</t>
  </si>
  <si>
    <t>451573111R00</t>
  </si>
  <si>
    <t>Lože pod potrubí, stoky a drobné objekty z písku a štěrkopísku  do 65 mm</t>
  </si>
  <si>
    <t>827-1</t>
  </si>
  <si>
    <t>v otevřeném výkopu,</t>
  </si>
  <si>
    <t xml:space="preserve">Dešťová kanalizace : 30,0*0,6*0,1 : </t>
  </si>
  <si>
    <t xml:space="preserve">ELEN : 16,0*0,6*0,1 : </t>
  </si>
  <si>
    <t xml:space="preserve">Vodovod : 3,5*0,6*0,1 : </t>
  </si>
  <si>
    <t>2,97</t>
  </si>
  <si>
    <t>894422111RT1</t>
  </si>
  <si>
    <t>Osazení betonových dílců pro šachty podle DIN 4034 skruže přechodové, pro jakoukoliv hmotnost</t>
  </si>
  <si>
    <t>na kroužek,</t>
  </si>
  <si>
    <t>899104111RT2</t>
  </si>
  <si>
    <t>Osazení poklopů litinových a ocelových včetně dodávky poklopu litinového s rámem   šachtového D 650 mm</t>
  </si>
  <si>
    <t>721176225R00</t>
  </si>
  <si>
    <t>Potrubí KG svodné (ležaté) v zemi vnější průměr D 200 mm, tloušťka stěny 4,9 mm, DN 200</t>
  </si>
  <si>
    <t>899000002RA0</t>
  </si>
  <si>
    <t>Jímky dešťové</t>
  </si>
  <si>
    <t>m3 OP</t>
  </si>
  <si>
    <t>beton kompletních konstrukcí C 20/25, bednění a odbednění, výztuž 10 505, omítka stěn vnitřní cementová hladká, potěr dna pískocementový ( 400 kg cementu/m3) hlazený ocelovým hladítkem tloušťky 20 mm.</t>
  </si>
  <si>
    <t xml:space="preserve">rozměr 2,45*3,7 m : 15,9 m3 : </t>
  </si>
  <si>
    <t>15,9</t>
  </si>
  <si>
    <t>59224353.AR</t>
  </si>
  <si>
    <t>konus šachetní; železobetonový; TBR; d = 1 240,0 mm; DN = 1 000,0 mm; DN 2 = 625 mm; h = 580 mm; počet stupadel 2; ocelové s PE povlakem, kapsové</t>
  </si>
  <si>
    <t xml:space="preserve">Odkaz na mn. položky pořadí 18 : 1,00000 : 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</si>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</sst>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4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0" fontId="18" fillId="0" borderId="0" xfId="0" applyFont="1" applyBorder="1" applyAlignment="1">
      <alignment horizontal="center" vertical="top" shrinkToFit="1"/>
    </xf>
    <xf numFmtId="165" fontId="18" fillId="0" borderId="0" xfId="0" applyNumberFormat="1" applyFont="1" applyBorder="1" applyAlignment="1">
      <alignment vertical="top" shrinkToFit="1"/>
    </xf>
    <xf numFmtId="4" fontId="18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8" fillId="0" borderId="18" xfId="0" applyNumberFormat="1" applyFont="1" applyBorder="1" applyAlignment="1">
      <alignment vertical="top" wrapTex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0" fontId="18" fillId="0" borderId="18" xfId="0" applyNumberFormat="1" applyFont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Border="1" applyAlignment="1">
      <alignment vertical="top" wrapText="1"/>
    </xf>
    <xf numFmtId="165" fontId="20" fillId="0" borderId="0" xfId="0" quotePrefix="1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0" fontId="18" fillId="0" borderId="0" xfId="0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left" vertical="top" wrapText="1"/>
    </xf>
    <xf numFmtId="165" fontId="21" fillId="0" borderId="0" xfId="0" quotePrefix="1" applyNumberFormat="1" applyFont="1" applyBorder="1" applyAlignment="1">
      <alignment horizontal="left" vertical="top" wrapText="1"/>
    </xf>
    <xf numFmtId="165" fontId="22" fillId="0" borderId="0" xfId="0" quotePrefix="1" applyNumberFormat="1" applyFont="1" applyBorder="1" applyAlignment="1">
      <alignment horizontal="left" vertical="top" wrapText="1"/>
    </xf>
    <xf numFmtId="165" fontId="23" fillId="0" borderId="0" xfId="0" applyNumberFormat="1" applyFont="1" applyBorder="1" applyAlignment="1">
      <alignment horizontal="center" vertical="top" wrapText="1" shrinkToFit="1"/>
    </xf>
    <xf numFmtId="165" fontId="23" fillId="0" borderId="0" xfId="0" applyNumberFormat="1" applyFont="1" applyBorder="1" applyAlignment="1">
      <alignment vertical="top" wrapText="1" shrinkToFit="1"/>
    </xf>
    <xf numFmtId="165" fontId="23" fillId="0" borderId="0" xfId="0" quotePrefix="1" applyNumberFormat="1" applyFont="1" applyBorder="1" applyAlignment="1">
      <alignment horizontal="left" vertical="top" wrapText="1"/>
    </xf>
    <xf numFmtId="49" fontId="18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6" t="s">
        <v>39</v>
      </c>
      <c r="B2" s="76"/>
      <c r="C2" s="76"/>
      <c r="D2" s="76"/>
      <c r="E2" s="76"/>
      <c r="F2" s="76"/>
      <c r="G2" s="76"/>
    </row>
  </sheetData>
  <sheetProtection algorithmName="SHA-512" hashValue="ru0yAsY098ObiokoWu3M8TfLk5p/YMnL7tLiksCPr9p04DO9cKFW6jimFZlj9+u3z4YfUIpqJMr7kNWLwWtu7A==" saltValue="O5an+mDl+hRrG38/l7CeiA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AAD95-0161-4480-8633-6572CA0021D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66</v>
      </c>
      <c r="C3" s="202" t="s">
        <v>67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68</v>
      </c>
      <c r="C4" s="205" t="s">
        <v>69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SUMIF(AG9:AG84,"&lt;&gt;NOR",G9:G84)</f>
        <v>0</v>
      </c>
      <c r="H8" s="232"/>
      <c r="I8" s="232">
        <f>SUM(I9:I84)</f>
        <v>0</v>
      </c>
      <c r="J8" s="232"/>
      <c r="K8" s="232">
        <f>SUM(K9:K84)</f>
        <v>0</v>
      </c>
      <c r="L8" s="232"/>
      <c r="M8" s="232">
        <f>SUM(M9:M84)</f>
        <v>0</v>
      </c>
      <c r="N8" s="231"/>
      <c r="O8" s="231">
        <f>SUM(O9:O84)</f>
        <v>0</v>
      </c>
      <c r="P8" s="231"/>
      <c r="Q8" s="231">
        <f>SUM(Q9:Q84)</f>
        <v>0</v>
      </c>
      <c r="R8" s="232"/>
      <c r="S8" s="232"/>
      <c r="T8" s="233"/>
      <c r="U8" s="227"/>
      <c r="V8" s="227">
        <f>SUM(V9:V84)</f>
        <v>57.96</v>
      </c>
      <c r="W8" s="227"/>
      <c r="X8" s="227"/>
      <c r="Y8" s="227"/>
      <c r="AG8" t="s">
        <v>246</v>
      </c>
    </row>
    <row r="9" spans="1:60" ht="33.75" outlineLevel="1" x14ac:dyDescent="0.2">
      <c r="A9" s="235">
        <v>1</v>
      </c>
      <c r="B9" s="236" t="s">
        <v>2359</v>
      </c>
      <c r="C9" s="252" t="s">
        <v>2360</v>
      </c>
      <c r="D9" s="237" t="s">
        <v>292</v>
      </c>
      <c r="E9" s="238">
        <v>50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825</v>
      </c>
      <c r="S9" s="240" t="s">
        <v>250</v>
      </c>
      <c r="T9" s="241" t="s">
        <v>250</v>
      </c>
      <c r="U9" s="223">
        <v>0.20899999999999999</v>
      </c>
      <c r="V9" s="223">
        <f>ROUND(E9*U9,2)</f>
        <v>10.45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67" t="s">
        <v>2361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tl. do 10 cm s nařezáním, vyrýpnutím, zvednutím, přemístěním a složením na vzdálenost do 50 m nebo s naložením na dopravní prostředek,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2362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2363</v>
      </c>
      <c r="D12" s="258"/>
      <c r="E12" s="259">
        <v>50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2</v>
      </c>
      <c r="B13" s="236" t="s">
        <v>2364</v>
      </c>
      <c r="C13" s="252" t="s">
        <v>2365</v>
      </c>
      <c r="D13" s="237" t="s">
        <v>302</v>
      </c>
      <c r="E13" s="238">
        <v>10.8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 t="s">
        <v>303</v>
      </c>
      <c r="S13" s="240" t="s">
        <v>250</v>
      </c>
      <c r="T13" s="241" t="s">
        <v>250</v>
      </c>
      <c r="U13" s="223">
        <v>0.36799999999999999</v>
      </c>
      <c r="V13" s="223">
        <f>ROUND(E13*U13,2)</f>
        <v>3.97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67" t="s">
        <v>2366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6" t="s">
        <v>2367</v>
      </c>
      <c r="D15" s="258"/>
      <c r="E15" s="259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297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66" t="s">
        <v>2368</v>
      </c>
      <c r="D16" s="258"/>
      <c r="E16" s="259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66" t="s">
        <v>2369</v>
      </c>
      <c r="D17" s="258"/>
      <c r="E17" s="259">
        <v>10.8</v>
      </c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ht="22.5" outlineLevel="1" x14ac:dyDescent="0.2">
      <c r="A18" s="235">
        <v>3</v>
      </c>
      <c r="B18" s="236" t="s">
        <v>2370</v>
      </c>
      <c r="C18" s="252" t="s">
        <v>2371</v>
      </c>
      <c r="D18" s="237" t="s">
        <v>302</v>
      </c>
      <c r="E18" s="238">
        <v>1.62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 t="s">
        <v>303</v>
      </c>
      <c r="S18" s="240" t="s">
        <v>250</v>
      </c>
      <c r="T18" s="241" t="s">
        <v>250</v>
      </c>
      <c r="U18" s="223">
        <v>5.8000000000000003E-2</v>
      </c>
      <c r="V18" s="223">
        <f>ROUND(E18*U18,2)</f>
        <v>0.09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295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67" t="s">
        <v>2366</v>
      </c>
      <c r="D19" s="264"/>
      <c r="E19" s="264"/>
      <c r="F19" s="264"/>
      <c r="G19" s="264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305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66" t="s">
        <v>787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2372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2373</v>
      </c>
      <c r="D22" s="258"/>
      <c r="E22" s="259">
        <v>1.62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5">
        <v>4</v>
      </c>
      <c r="B23" s="236" t="s">
        <v>2374</v>
      </c>
      <c r="C23" s="252" t="s">
        <v>2375</v>
      </c>
      <c r="D23" s="237" t="s">
        <v>302</v>
      </c>
      <c r="E23" s="238">
        <v>13.5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 t="s">
        <v>303</v>
      </c>
      <c r="S23" s="240" t="s">
        <v>250</v>
      </c>
      <c r="T23" s="241" t="s">
        <v>250</v>
      </c>
      <c r="U23" s="223">
        <v>0.26666000000000001</v>
      </c>
      <c r="V23" s="223">
        <f>ROUND(E23*U23,2)</f>
        <v>3.6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295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ht="33.75" outlineLevel="2" x14ac:dyDescent="0.2">
      <c r="A24" s="220"/>
      <c r="B24" s="221"/>
      <c r="C24" s="267" t="s">
        <v>2376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42" t="str">
        <f>C24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6" t="s">
        <v>2377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2378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2379</v>
      </c>
      <c r="D27" s="258"/>
      <c r="E27" s="259">
        <v>13.5</v>
      </c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1" x14ac:dyDescent="0.2">
      <c r="A28" s="235">
        <v>5</v>
      </c>
      <c r="B28" s="236" t="s">
        <v>2380</v>
      </c>
      <c r="C28" s="252" t="s">
        <v>2381</v>
      </c>
      <c r="D28" s="237" t="s">
        <v>302</v>
      </c>
      <c r="E28" s="238">
        <v>2.0249999999999999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0</v>
      </c>
      <c r="O28" s="238">
        <f>ROUND(E28*N28,2)</f>
        <v>0</v>
      </c>
      <c r="P28" s="238">
        <v>0</v>
      </c>
      <c r="Q28" s="238">
        <f>ROUND(E28*P28,2)</f>
        <v>0</v>
      </c>
      <c r="R28" s="240" t="s">
        <v>303</v>
      </c>
      <c r="S28" s="240" t="s">
        <v>250</v>
      </c>
      <c r="T28" s="241" t="s">
        <v>250</v>
      </c>
      <c r="U28" s="223">
        <v>4.3099999999999999E-2</v>
      </c>
      <c r="V28" s="223">
        <f>ROUND(E28*U28,2)</f>
        <v>0.09</v>
      </c>
      <c r="W28" s="223"/>
      <c r="X28" s="223" t="s">
        <v>294</v>
      </c>
      <c r="Y28" s="223" t="s">
        <v>252</v>
      </c>
      <c r="Z28" s="213"/>
      <c r="AA28" s="213"/>
      <c r="AB28" s="213"/>
      <c r="AC28" s="213"/>
      <c r="AD28" s="213"/>
      <c r="AE28" s="213"/>
      <c r="AF28" s="213"/>
      <c r="AG28" s="213" t="s">
        <v>295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ht="33.75" outlineLevel="2" x14ac:dyDescent="0.2">
      <c r="A29" s="220"/>
      <c r="B29" s="221"/>
      <c r="C29" s="267" t="s">
        <v>2376</v>
      </c>
      <c r="D29" s="264"/>
      <c r="E29" s="264"/>
      <c r="F29" s="264"/>
      <c r="G29" s="264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305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42" t="str">
        <f>C29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6" t="s">
        <v>787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2382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2383</v>
      </c>
      <c r="D32" s="258"/>
      <c r="E32" s="259">
        <v>2.02</v>
      </c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5">
        <v>6</v>
      </c>
      <c r="B33" s="236" t="s">
        <v>2384</v>
      </c>
      <c r="C33" s="252" t="s">
        <v>2385</v>
      </c>
      <c r="D33" s="237" t="s">
        <v>302</v>
      </c>
      <c r="E33" s="238">
        <v>2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 t="s">
        <v>303</v>
      </c>
      <c r="S33" s="240" t="s">
        <v>250</v>
      </c>
      <c r="T33" s="241" t="s">
        <v>250</v>
      </c>
      <c r="U33" s="223">
        <v>2.335</v>
      </c>
      <c r="V33" s="223">
        <f>ROUND(E33*U33,2)</f>
        <v>4.67</v>
      </c>
      <c r="W33" s="223"/>
      <c r="X33" s="223" t="s">
        <v>294</v>
      </c>
      <c r="Y33" s="223" t="s">
        <v>252</v>
      </c>
      <c r="Z33" s="213"/>
      <c r="AA33" s="213"/>
      <c r="AB33" s="213"/>
      <c r="AC33" s="213"/>
      <c r="AD33" s="213"/>
      <c r="AE33" s="213"/>
      <c r="AF33" s="213"/>
      <c r="AG33" s="213" t="s">
        <v>295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67" t="s">
        <v>2386</v>
      </c>
      <c r="D34" s="264"/>
      <c r="E34" s="264"/>
      <c r="F34" s="264"/>
      <c r="G34" s="264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305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5">
        <v>7</v>
      </c>
      <c r="B35" s="236" t="s">
        <v>793</v>
      </c>
      <c r="C35" s="252" t="s">
        <v>794</v>
      </c>
      <c r="D35" s="237" t="s">
        <v>302</v>
      </c>
      <c r="E35" s="238">
        <v>24.3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303</v>
      </c>
      <c r="S35" s="240" t="s">
        <v>250</v>
      </c>
      <c r="T35" s="241" t="s">
        <v>250</v>
      </c>
      <c r="U35" s="223">
        <v>7.3999999999999996E-2</v>
      </c>
      <c r="V35" s="223">
        <f>ROUND(E35*U35,2)</f>
        <v>1.8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295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7" t="s">
        <v>795</v>
      </c>
      <c r="D36" s="264"/>
      <c r="E36" s="264"/>
      <c r="F36" s="264"/>
      <c r="G36" s="264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305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66" t="s">
        <v>2387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2388</v>
      </c>
      <c r="D38" s="258"/>
      <c r="E38" s="259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6" t="s">
        <v>2389</v>
      </c>
      <c r="D39" s="258"/>
      <c r="E39" s="259">
        <v>24.3</v>
      </c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5">
        <v>8</v>
      </c>
      <c r="B40" s="236" t="s">
        <v>799</v>
      </c>
      <c r="C40" s="252" t="s">
        <v>800</v>
      </c>
      <c r="D40" s="237" t="s">
        <v>302</v>
      </c>
      <c r="E40" s="238">
        <v>50.7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 t="s">
        <v>303</v>
      </c>
      <c r="S40" s="240" t="s">
        <v>250</v>
      </c>
      <c r="T40" s="241" t="s">
        <v>250</v>
      </c>
      <c r="U40" s="223">
        <v>1.0999999999999999E-2</v>
      </c>
      <c r="V40" s="223">
        <f>ROUND(E40*U40,2)</f>
        <v>0.56000000000000005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295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67" t="s">
        <v>795</v>
      </c>
      <c r="D41" s="264"/>
      <c r="E41" s="264"/>
      <c r="F41" s="264"/>
      <c r="G41" s="264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305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66" t="s">
        <v>801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2387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6" t="s">
        <v>2388</v>
      </c>
      <c r="D44" s="258"/>
      <c r="E44" s="259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6" t="s">
        <v>2390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2391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2392</v>
      </c>
      <c r="D47" s="258"/>
      <c r="E47" s="259">
        <v>50.7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5">
        <v>9</v>
      </c>
      <c r="B48" s="236" t="s">
        <v>2393</v>
      </c>
      <c r="C48" s="252" t="s">
        <v>2394</v>
      </c>
      <c r="D48" s="237" t="s">
        <v>302</v>
      </c>
      <c r="E48" s="238">
        <v>50.7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 t="s">
        <v>303</v>
      </c>
      <c r="S48" s="240" t="s">
        <v>250</v>
      </c>
      <c r="T48" s="241" t="s">
        <v>250</v>
      </c>
      <c r="U48" s="223">
        <v>0.65200000000000002</v>
      </c>
      <c r="V48" s="223">
        <f>ROUND(E48*U48,2)</f>
        <v>33.06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295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6" t="s">
        <v>2395</v>
      </c>
      <c r="D49" s="258"/>
      <c r="E49" s="259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6" t="s">
        <v>2392</v>
      </c>
      <c r="D50" s="258"/>
      <c r="E50" s="259">
        <v>50.7</v>
      </c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35">
        <v>10</v>
      </c>
      <c r="B51" s="236" t="s">
        <v>805</v>
      </c>
      <c r="C51" s="252" t="s">
        <v>806</v>
      </c>
      <c r="D51" s="237" t="s">
        <v>302</v>
      </c>
      <c r="E51" s="238">
        <v>50.7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 t="s">
        <v>807</v>
      </c>
      <c r="S51" s="240" t="s">
        <v>250</v>
      </c>
      <c r="T51" s="241" t="s">
        <v>250</v>
      </c>
      <c r="U51" s="223">
        <v>0</v>
      </c>
      <c r="V51" s="223">
        <f>ROUND(E51*U51,2)</f>
        <v>0</v>
      </c>
      <c r="W51" s="223"/>
      <c r="X51" s="223" t="s">
        <v>294</v>
      </c>
      <c r="Y51" s="223" t="s">
        <v>252</v>
      </c>
      <c r="Z51" s="213"/>
      <c r="AA51" s="213"/>
      <c r="AB51" s="213"/>
      <c r="AC51" s="213"/>
      <c r="AD51" s="213"/>
      <c r="AE51" s="213"/>
      <c r="AF51" s="213"/>
      <c r="AG51" s="213" t="s">
        <v>295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67" t="s">
        <v>808</v>
      </c>
      <c r="D52" s="264"/>
      <c r="E52" s="264"/>
      <c r="F52" s="264"/>
      <c r="G52" s="264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305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6" t="s">
        <v>2395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2392</v>
      </c>
      <c r="D54" s="258"/>
      <c r="E54" s="259">
        <v>50.7</v>
      </c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ht="22.5" outlineLevel="1" x14ac:dyDescent="0.2">
      <c r="A55" s="235">
        <v>11</v>
      </c>
      <c r="B55" s="236" t="s">
        <v>810</v>
      </c>
      <c r="C55" s="252" t="s">
        <v>811</v>
      </c>
      <c r="D55" s="237" t="s">
        <v>302</v>
      </c>
      <c r="E55" s="238">
        <v>-26.4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0</v>
      </c>
      <c r="Q55" s="238">
        <f>ROUND(E55*P55,2)</f>
        <v>0</v>
      </c>
      <c r="R55" s="240" t="s">
        <v>303</v>
      </c>
      <c r="S55" s="240" t="s">
        <v>250</v>
      </c>
      <c r="T55" s="241" t="s">
        <v>250</v>
      </c>
      <c r="U55" s="223">
        <v>0.20200000000000001</v>
      </c>
      <c r="V55" s="223">
        <f>ROUND(E55*U55,2)</f>
        <v>-5.33</v>
      </c>
      <c r="W55" s="223"/>
      <c r="X55" s="223" t="s">
        <v>294</v>
      </c>
      <c r="Y55" s="223" t="s">
        <v>252</v>
      </c>
      <c r="Z55" s="213"/>
      <c r="AA55" s="213"/>
      <c r="AB55" s="213"/>
      <c r="AC55" s="213"/>
      <c r="AD55" s="213"/>
      <c r="AE55" s="213"/>
      <c r="AF55" s="213"/>
      <c r="AG55" s="213" t="s">
        <v>295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67" t="s">
        <v>812</v>
      </c>
      <c r="D56" s="264"/>
      <c r="E56" s="264"/>
      <c r="F56" s="264"/>
      <c r="G56" s="264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305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68" t="s">
        <v>813</v>
      </c>
      <c r="D57" s="265"/>
      <c r="E57" s="265"/>
      <c r="F57" s="265"/>
      <c r="G57" s="265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255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6" t="s">
        <v>2396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2397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2387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2398</v>
      </c>
      <c r="D61" s="258"/>
      <c r="E61" s="259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6" t="s">
        <v>2399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2400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352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2401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2397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2388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2402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2403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2404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352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2405</v>
      </c>
      <c r="D72" s="258"/>
      <c r="E72" s="259">
        <v>-26.4</v>
      </c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5">
        <v>12</v>
      </c>
      <c r="B73" s="236" t="s">
        <v>816</v>
      </c>
      <c r="C73" s="252" t="s">
        <v>817</v>
      </c>
      <c r="D73" s="237" t="s">
        <v>292</v>
      </c>
      <c r="E73" s="238">
        <v>36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 t="s">
        <v>303</v>
      </c>
      <c r="S73" s="240" t="s">
        <v>250</v>
      </c>
      <c r="T73" s="241" t="s">
        <v>250</v>
      </c>
      <c r="U73" s="223">
        <v>1.7999999999999999E-2</v>
      </c>
      <c r="V73" s="223">
        <f>ROUND(E73*U73,2)</f>
        <v>0.65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295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7" t="s">
        <v>818</v>
      </c>
      <c r="D74" s="264"/>
      <c r="E74" s="264"/>
      <c r="F74" s="264"/>
      <c r="G74" s="264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305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2" x14ac:dyDescent="0.2">
      <c r="A75" s="220"/>
      <c r="B75" s="221"/>
      <c r="C75" s="266" t="s">
        <v>2406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2407</v>
      </c>
      <c r="D76" s="258"/>
      <c r="E76" s="259">
        <v>36</v>
      </c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5">
        <v>13</v>
      </c>
      <c r="B77" s="236" t="s">
        <v>823</v>
      </c>
      <c r="C77" s="252" t="s">
        <v>824</v>
      </c>
      <c r="D77" s="237" t="s">
        <v>292</v>
      </c>
      <c r="E77" s="238">
        <v>29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 t="s">
        <v>825</v>
      </c>
      <c r="S77" s="240" t="s">
        <v>250</v>
      </c>
      <c r="T77" s="241" t="s">
        <v>250</v>
      </c>
      <c r="U77" s="223">
        <v>0.09</v>
      </c>
      <c r="V77" s="223">
        <f>ROUND(E77*U77,2)</f>
        <v>2.61</v>
      </c>
      <c r="W77" s="223"/>
      <c r="X77" s="223" t="s">
        <v>294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295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67" t="s">
        <v>826</v>
      </c>
      <c r="D78" s="264"/>
      <c r="E78" s="264"/>
      <c r="F78" s="264"/>
      <c r="G78" s="264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305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2" x14ac:dyDescent="0.2">
      <c r="A79" s="220"/>
      <c r="B79" s="221"/>
      <c r="C79" s="266" t="s">
        <v>2408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2409</v>
      </c>
      <c r="D80" s="258"/>
      <c r="E80" s="259">
        <v>29</v>
      </c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35">
        <v>14</v>
      </c>
      <c r="B81" s="236" t="s">
        <v>2410</v>
      </c>
      <c r="C81" s="252" t="s">
        <v>2411</v>
      </c>
      <c r="D81" s="237" t="s">
        <v>292</v>
      </c>
      <c r="E81" s="238">
        <v>29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3.0000000000000001E-5</v>
      </c>
      <c r="O81" s="238">
        <f>ROUND(E81*N81,2)</f>
        <v>0</v>
      </c>
      <c r="P81" s="238">
        <v>0</v>
      </c>
      <c r="Q81" s="238">
        <f>ROUND(E81*P81,2)</f>
        <v>0</v>
      </c>
      <c r="R81" s="240" t="s">
        <v>2412</v>
      </c>
      <c r="S81" s="240" t="s">
        <v>250</v>
      </c>
      <c r="T81" s="241" t="s">
        <v>250</v>
      </c>
      <c r="U81" s="223">
        <v>0.06</v>
      </c>
      <c r="V81" s="223">
        <f>ROUND(E81*U81,2)</f>
        <v>1.74</v>
      </c>
      <c r="W81" s="223"/>
      <c r="X81" s="223" t="s">
        <v>596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2413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3" t="s">
        <v>2414</v>
      </c>
      <c r="D82" s="243"/>
      <c r="E82" s="243"/>
      <c r="F82" s="243"/>
      <c r="G82" s="24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2" x14ac:dyDescent="0.2">
      <c r="A83" s="220"/>
      <c r="B83" s="221"/>
      <c r="C83" s="266" t="s">
        <v>2415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2409</v>
      </c>
      <c r="D84" s="258"/>
      <c r="E84" s="259">
        <v>29</v>
      </c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x14ac:dyDescent="0.2">
      <c r="A85" s="228" t="s">
        <v>245</v>
      </c>
      <c r="B85" s="229" t="s">
        <v>110</v>
      </c>
      <c r="C85" s="251" t="s">
        <v>111</v>
      </c>
      <c r="D85" s="230"/>
      <c r="E85" s="231"/>
      <c r="F85" s="232"/>
      <c r="G85" s="232">
        <f>SUMIF(AG86:AG89,"&lt;&gt;NOR",G86:G89)</f>
        <v>0</v>
      </c>
      <c r="H85" s="232"/>
      <c r="I85" s="232">
        <f>SUM(I86:I89)</f>
        <v>0</v>
      </c>
      <c r="J85" s="232"/>
      <c r="K85" s="232">
        <f>SUM(K86:K89)</f>
        <v>0</v>
      </c>
      <c r="L85" s="232"/>
      <c r="M85" s="232">
        <f>SUM(M86:M89)</f>
        <v>0</v>
      </c>
      <c r="N85" s="231"/>
      <c r="O85" s="231">
        <f>SUM(O86:O89)</f>
        <v>0.38</v>
      </c>
      <c r="P85" s="231"/>
      <c r="Q85" s="231">
        <f>SUM(Q86:Q89)</f>
        <v>0</v>
      </c>
      <c r="R85" s="232"/>
      <c r="S85" s="232"/>
      <c r="T85" s="233"/>
      <c r="U85" s="227"/>
      <c r="V85" s="227">
        <f>SUM(V86:V89)</f>
        <v>0.18</v>
      </c>
      <c r="W85" s="227"/>
      <c r="X85" s="227"/>
      <c r="Y85" s="227"/>
      <c r="AG85" t="s">
        <v>246</v>
      </c>
    </row>
    <row r="86" spans="1:60" outlineLevel="1" x14ac:dyDescent="0.2">
      <c r="A86" s="235">
        <v>15</v>
      </c>
      <c r="B86" s="236" t="s">
        <v>2416</v>
      </c>
      <c r="C86" s="252" t="s">
        <v>2417</v>
      </c>
      <c r="D86" s="237" t="s">
        <v>302</v>
      </c>
      <c r="E86" s="238">
        <v>0.15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2.5251399999999999</v>
      </c>
      <c r="O86" s="238">
        <f>ROUND(E86*N86,2)</f>
        <v>0.38</v>
      </c>
      <c r="P86" s="238">
        <v>0</v>
      </c>
      <c r="Q86" s="238">
        <f>ROUND(E86*P86,2)</f>
        <v>0</v>
      </c>
      <c r="R86" s="240" t="s">
        <v>841</v>
      </c>
      <c r="S86" s="240" t="s">
        <v>250</v>
      </c>
      <c r="T86" s="241" t="s">
        <v>250</v>
      </c>
      <c r="U86" s="223">
        <v>1.17</v>
      </c>
      <c r="V86" s="223">
        <f>ROUND(E86*U86,2)</f>
        <v>0.18</v>
      </c>
      <c r="W86" s="223"/>
      <c r="X86" s="223" t="s">
        <v>294</v>
      </c>
      <c r="Y86" s="223" t="s">
        <v>252</v>
      </c>
      <c r="Z86" s="213"/>
      <c r="AA86" s="213"/>
      <c r="AB86" s="213"/>
      <c r="AC86" s="213"/>
      <c r="AD86" s="213"/>
      <c r="AE86" s="213"/>
      <c r="AF86" s="213"/>
      <c r="AG86" s="213" t="s">
        <v>295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7" t="s">
        <v>2418</v>
      </c>
      <c r="D87" s="264"/>
      <c r="E87" s="264"/>
      <c r="F87" s="264"/>
      <c r="G87" s="264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305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66" t="s">
        <v>2419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2420</v>
      </c>
      <c r="D89" s="258"/>
      <c r="E89" s="259">
        <v>0.15</v>
      </c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x14ac:dyDescent="0.2">
      <c r="A90" s="228" t="s">
        <v>245</v>
      </c>
      <c r="B90" s="229" t="s">
        <v>120</v>
      </c>
      <c r="C90" s="251" t="s">
        <v>121</v>
      </c>
      <c r="D90" s="230"/>
      <c r="E90" s="231"/>
      <c r="F90" s="232"/>
      <c r="G90" s="232">
        <f>SUMIF(AG91:AG94,"&lt;&gt;NOR",G91:G94)</f>
        <v>0</v>
      </c>
      <c r="H90" s="232"/>
      <c r="I90" s="232">
        <f>SUM(I91:I94)</f>
        <v>0</v>
      </c>
      <c r="J90" s="232"/>
      <c r="K90" s="232">
        <f>SUM(K91:K94)</f>
        <v>0</v>
      </c>
      <c r="L90" s="232"/>
      <c r="M90" s="232">
        <f>SUM(M91:M94)</f>
        <v>0</v>
      </c>
      <c r="N90" s="231"/>
      <c r="O90" s="231">
        <f>SUM(O91:O94)</f>
        <v>11.32</v>
      </c>
      <c r="P90" s="231"/>
      <c r="Q90" s="231">
        <f>SUM(Q91:Q94)</f>
        <v>0</v>
      </c>
      <c r="R90" s="232"/>
      <c r="S90" s="232"/>
      <c r="T90" s="233"/>
      <c r="U90" s="227"/>
      <c r="V90" s="227">
        <f>SUM(V91:V94)</f>
        <v>0.71</v>
      </c>
      <c r="W90" s="227"/>
      <c r="X90" s="227"/>
      <c r="Y90" s="227"/>
      <c r="AG90" t="s">
        <v>246</v>
      </c>
    </row>
    <row r="91" spans="1:60" ht="22.5" outlineLevel="1" x14ac:dyDescent="0.2">
      <c r="A91" s="235">
        <v>16</v>
      </c>
      <c r="B91" s="236" t="s">
        <v>2421</v>
      </c>
      <c r="C91" s="252" t="s">
        <v>2422</v>
      </c>
      <c r="D91" s="237" t="s">
        <v>292</v>
      </c>
      <c r="E91" s="238">
        <v>24.6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0.46</v>
      </c>
      <c r="O91" s="238">
        <f>ROUND(E91*N91,2)</f>
        <v>11.32</v>
      </c>
      <c r="P91" s="238">
        <v>0</v>
      </c>
      <c r="Q91" s="238">
        <f>ROUND(E91*P91,2)</f>
        <v>0</v>
      </c>
      <c r="R91" s="240" t="s">
        <v>293</v>
      </c>
      <c r="S91" s="240" t="s">
        <v>250</v>
      </c>
      <c r="T91" s="241" t="s">
        <v>250</v>
      </c>
      <c r="U91" s="223">
        <v>2.9000000000000001E-2</v>
      </c>
      <c r="V91" s="223">
        <f>ROUND(E91*U91,2)</f>
        <v>0.71</v>
      </c>
      <c r="W91" s="223"/>
      <c r="X91" s="223" t="s">
        <v>294</v>
      </c>
      <c r="Y91" s="223" t="s">
        <v>252</v>
      </c>
      <c r="Z91" s="213"/>
      <c r="AA91" s="213"/>
      <c r="AB91" s="213"/>
      <c r="AC91" s="213"/>
      <c r="AD91" s="213"/>
      <c r="AE91" s="213"/>
      <c r="AF91" s="213"/>
      <c r="AG91" s="213" t="s">
        <v>295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2" x14ac:dyDescent="0.2">
      <c r="A92" s="220"/>
      <c r="B92" s="221"/>
      <c r="C92" s="266" t="s">
        <v>2423</v>
      </c>
      <c r="D92" s="258"/>
      <c r="E92" s="259"/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6" t="s">
        <v>2424</v>
      </c>
      <c r="D93" s="258"/>
      <c r="E93" s="259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297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3" x14ac:dyDescent="0.2">
      <c r="A94" s="220"/>
      <c r="B94" s="221"/>
      <c r="C94" s="266" t="s">
        <v>2425</v>
      </c>
      <c r="D94" s="258"/>
      <c r="E94" s="259">
        <v>24.6</v>
      </c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x14ac:dyDescent="0.2">
      <c r="A95" s="228" t="s">
        <v>245</v>
      </c>
      <c r="B95" s="229" t="s">
        <v>110</v>
      </c>
      <c r="C95" s="251" t="s">
        <v>111</v>
      </c>
      <c r="D95" s="230"/>
      <c r="E95" s="231"/>
      <c r="F95" s="232"/>
      <c r="G95" s="232">
        <f>SUMIF(AG96:AG109,"&lt;&gt;NOR",G96:G109)</f>
        <v>0</v>
      </c>
      <c r="H95" s="232"/>
      <c r="I95" s="232">
        <f>SUM(I96:I109)</f>
        <v>0</v>
      </c>
      <c r="J95" s="232"/>
      <c r="K95" s="232">
        <f>SUM(K96:K109)</f>
        <v>0</v>
      </c>
      <c r="L95" s="232"/>
      <c r="M95" s="232">
        <f>SUM(M96:M109)</f>
        <v>0</v>
      </c>
      <c r="N95" s="231"/>
      <c r="O95" s="231">
        <f>SUM(O96:O109)</f>
        <v>3.6</v>
      </c>
      <c r="P95" s="231"/>
      <c r="Q95" s="231">
        <f>SUM(Q96:Q109)</f>
        <v>0</v>
      </c>
      <c r="R95" s="232"/>
      <c r="S95" s="232"/>
      <c r="T95" s="233"/>
      <c r="U95" s="227"/>
      <c r="V95" s="227">
        <f>SUM(V96:V109)</f>
        <v>7.1099999999999994</v>
      </c>
      <c r="W95" s="227"/>
      <c r="X95" s="227"/>
      <c r="Y95" s="227"/>
      <c r="AG95" t="s">
        <v>246</v>
      </c>
    </row>
    <row r="96" spans="1:60" outlineLevel="1" x14ac:dyDescent="0.2">
      <c r="A96" s="235">
        <v>17</v>
      </c>
      <c r="B96" s="236" t="s">
        <v>2426</v>
      </c>
      <c r="C96" s="252" t="s">
        <v>2427</v>
      </c>
      <c r="D96" s="237" t="s">
        <v>302</v>
      </c>
      <c r="E96" s="238">
        <v>1.35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2.5249999999999999</v>
      </c>
      <c r="O96" s="238">
        <f>ROUND(E96*N96,2)</f>
        <v>3.41</v>
      </c>
      <c r="P96" s="238">
        <v>0</v>
      </c>
      <c r="Q96" s="238">
        <f>ROUND(E96*P96,2)</f>
        <v>0</v>
      </c>
      <c r="R96" s="240" t="s">
        <v>841</v>
      </c>
      <c r="S96" s="240" t="s">
        <v>250</v>
      </c>
      <c r="T96" s="241" t="s">
        <v>250</v>
      </c>
      <c r="U96" s="223">
        <v>0.47699999999999998</v>
      </c>
      <c r="V96" s="223">
        <f>ROUND(E96*U96,2)</f>
        <v>0.64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295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66" t="s">
        <v>2428</v>
      </c>
      <c r="D97" s="258"/>
      <c r="E97" s="259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66" t="s">
        <v>2429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2430</v>
      </c>
      <c r="D99" s="258"/>
      <c r="E99" s="259">
        <v>1.35</v>
      </c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35">
        <v>18</v>
      </c>
      <c r="B100" s="236" t="s">
        <v>2431</v>
      </c>
      <c r="C100" s="252" t="s">
        <v>2432</v>
      </c>
      <c r="D100" s="237" t="s">
        <v>292</v>
      </c>
      <c r="E100" s="238">
        <v>4.7249999999999996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3.9190000000000003E-2</v>
      </c>
      <c r="O100" s="238">
        <f>ROUND(E100*N100,2)</f>
        <v>0.19</v>
      </c>
      <c r="P100" s="238">
        <v>0</v>
      </c>
      <c r="Q100" s="238">
        <f>ROUND(E100*P100,2)</f>
        <v>0</v>
      </c>
      <c r="R100" s="240" t="s">
        <v>841</v>
      </c>
      <c r="S100" s="240" t="s">
        <v>250</v>
      </c>
      <c r="T100" s="241" t="s">
        <v>250</v>
      </c>
      <c r="U100" s="223">
        <v>1.05</v>
      </c>
      <c r="V100" s="223">
        <f>ROUND(E100*U100,2)</f>
        <v>4.96</v>
      </c>
      <c r="W100" s="223"/>
      <c r="X100" s="223" t="s">
        <v>294</v>
      </c>
      <c r="Y100" s="223" t="s">
        <v>252</v>
      </c>
      <c r="Z100" s="213"/>
      <c r="AA100" s="213"/>
      <c r="AB100" s="213"/>
      <c r="AC100" s="213"/>
      <c r="AD100" s="213"/>
      <c r="AE100" s="213"/>
      <c r="AF100" s="213"/>
      <c r="AG100" s="213" t="s">
        <v>295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2" x14ac:dyDescent="0.2">
      <c r="A101" s="220"/>
      <c r="B101" s="221"/>
      <c r="C101" s="267" t="s">
        <v>2433</v>
      </c>
      <c r="D101" s="264"/>
      <c r="E101" s="264"/>
      <c r="F101" s="264"/>
      <c r="G101" s="264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305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42" t="str">
        <f>C101</f>
        <v>bednění svislé nebo šikmé (odkloněné), půdorysně přímé nebo zalomené, stěn základových patek ve volných nebo zapažených jámách, rýhách, šachtách, včetně případných vzpěr,</v>
      </c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66" t="s">
        <v>2434</v>
      </c>
      <c r="D102" s="258"/>
      <c r="E102" s="259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3" x14ac:dyDescent="0.2">
      <c r="A103" s="220"/>
      <c r="B103" s="221"/>
      <c r="C103" s="266" t="s">
        <v>2435</v>
      </c>
      <c r="D103" s="258"/>
      <c r="E103" s="259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66" t="s">
        <v>2436</v>
      </c>
      <c r="D104" s="258"/>
      <c r="E104" s="259">
        <v>4.72</v>
      </c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1" x14ac:dyDescent="0.2">
      <c r="A105" s="235">
        <v>19</v>
      </c>
      <c r="B105" s="236" t="s">
        <v>2437</v>
      </c>
      <c r="C105" s="252" t="s">
        <v>2438</v>
      </c>
      <c r="D105" s="237" t="s">
        <v>292</v>
      </c>
      <c r="E105" s="238">
        <v>4.7249999999999996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0</v>
      </c>
      <c r="O105" s="238">
        <f>ROUND(E105*N105,2)</f>
        <v>0</v>
      </c>
      <c r="P105" s="238">
        <v>0</v>
      </c>
      <c r="Q105" s="238">
        <f>ROUND(E105*P105,2)</f>
        <v>0</v>
      </c>
      <c r="R105" s="240" t="s">
        <v>841</v>
      </c>
      <c r="S105" s="240" t="s">
        <v>250</v>
      </c>
      <c r="T105" s="241" t="s">
        <v>250</v>
      </c>
      <c r="U105" s="223">
        <v>0.32</v>
      </c>
      <c r="V105" s="223">
        <f>ROUND(E105*U105,2)</f>
        <v>1.51</v>
      </c>
      <c r="W105" s="223"/>
      <c r="X105" s="223" t="s">
        <v>294</v>
      </c>
      <c r="Y105" s="223" t="s">
        <v>252</v>
      </c>
      <c r="Z105" s="213"/>
      <c r="AA105" s="213"/>
      <c r="AB105" s="213"/>
      <c r="AC105" s="213"/>
      <c r="AD105" s="213"/>
      <c r="AE105" s="213"/>
      <c r="AF105" s="213"/>
      <c r="AG105" s="213" t="s">
        <v>295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2" x14ac:dyDescent="0.2">
      <c r="A106" s="220"/>
      <c r="B106" s="221"/>
      <c r="C106" s="267" t="s">
        <v>2433</v>
      </c>
      <c r="D106" s="264"/>
      <c r="E106" s="264"/>
      <c r="F106" s="264"/>
      <c r="G106" s="264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305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42" t="str">
        <f>C106</f>
        <v>bednění svislé nebo šikmé (odkloněné), půdorysně přímé nebo zalomené, stěn základových patek ve volných nebo zapažených jámách, rýhách, šachtách, včetně případných vzpěr,</v>
      </c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68" t="s">
        <v>2439</v>
      </c>
      <c r="D107" s="265"/>
      <c r="E107" s="265"/>
      <c r="F107" s="265"/>
      <c r="G107" s="265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255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66" t="s">
        <v>2440</v>
      </c>
      <c r="D108" s="258"/>
      <c r="E108" s="259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2436</v>
      </c>
      <c r="D109" s="258"/>
      <c r="E109" s="259">
        <v>4.72</v>
      </c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x14ac:dyDescent="0.2">
      <c r="A110" s="228" t="s">
        <v>245</v>
      </c>
      <c r="B110" s="229" t="s">
        <v>112</v>
      </c>
      <c r="C110" s="251" t="s">
        <v>113</v>
      </c>
      <c r="D110" s="230"/>
      <c r="E110" s="231"/>
      <c r="F110" s="232"/>
      <c r="G110" s="232">
        <f>SUMIF(AG111:AG115,"&lt;&gt;NOR",G111:G115)</f>
        <v>0</v>
      </c>
      <c r="H110" s="232"/>
      <c r="I110" s="232">
        <f>SUM(I111:I115)</f>
        <v>0</v>
      </c>
      <c r="J110" s="232"/>
      <c r="K110" s="232">
        <f>SUM(K111:K115)</f>
        <v>0</v>
      </c>
      <c r="L110" s="232"/>
      <c r="M110" s="232">
        <f>SUM(M111:M115)</f>
        <v>0</v>
      </c>
      <c r="N110" s="231"/>
      <c r="O110" s="231">
        <f>SUM(O111:O115)</f>
        <v>0</v>
      </c>
      <c r="P110" s="231"/>
      <c r="Q110" s="231">
        <f>SUM(Q111:Q115)</f>
        <v>0</v>
      </c>
      <c r="R110" s="232"/>
      <c r="S110" s="232"/>
      <c r="T110" s="233"/>
      <c r="U110" s="227"/>
      <c r="V110" s="227">
        <f>SUM(V111:V115)</f>
        <v>3.02</v>
      </c>
      <c r="W110" s="227"/>
      <c r="X110" s="227"/>
      <c r="Y110" s="227"/>
      <c r="AG110" t="s">
        <v>246</v>
      </c>
    </row>
    <row r="111" spans="1:60" outlineLevel="1" x14ac:dyDescent="0.2">
      <c r="A111" s="235">
        <v>20</v>
      </c>
      <c r="B111" s="236" t="s">
        <v>2441</v>
      </c>
      <c r="C111" s="252" t="s">
        <v>2442</v>
      </c>
      <c r="D111" s="237" t="s">
        <v>420</v>
      </c>
      <c r="E111" s="238">
        <v>2.4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2.1000000000000001E-4</v>
      </c>
      <c r="O111" s="238">
        <f>ROUND(E111*N111,2)</f>
        <v>0</v>
      </c>
      <c r="P111" s="238">
        <v>0</v>
      </c>
      <c r="Q111" s="238">
        <f>ROUND(E111*P111,2)</f>
        <v>0</v>
      </c>
      <c r="R111" s="240" t="s">
        <v>563</v>
      </c>
      <c r="S111" s="240" t="s">
        <v>250</v>
      </c>
      <c r="T111" s="241" t="s">
        <v>250</v>
      </c>
      <c r="U111" s="223">
        <v>1.26</v>
      </c>
      <c r="V111" s="223">
        <f>ROUND(E111*U111,2)</f>
        <v>3.02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295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33.75" outlineLevel="2" x14ac:dyDescent="0.2">
      <c r="A112" s="220"/>
      <c r="B112" s="221"/>
      <c r="C112" s="267" t="s">
        <v>972</v>
      </c>
      <c r="D112" s="264"/>
      <c r="E112" s="264"/>
      <c r="F112" s="264"/>
      <c r="G112" s="264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305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42" t="str">
        <f>C112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66" t="s">
        <v>2443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2444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2445</v>
      </c>
      <c r="D115" s="258"/>
      <c r="E115" s="259">
        <v>2.4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228" t="s">
        <v>245</v>
      </c>
      <c r="B116" s="229" t="s">
        <v>120</v>
      </c>
      <c r="C116" s="251" t="s">
        <v>121</v>
      </c>
      <c r="D116" s="230"/>
      <c r="E116" s="231"/>
      <c r="F116" s="232"/>
      <c r="G116" s="232">
        <f>SUMIF(AG117:AG125,"&lt;&gt;NOR",G117:G125)</f>
        <v>0</v>
      </c>
      <c r="H116" s="232"/>
      <c r="I116" s="232">
        <f>SUM(I117:I125)</f>
        <v>0</v>
      </c>
      <c r="J116" s="232"/>
      <c r="K116" s="232">
        <f>SUM(K117:K125)</f>
        <v>0</v>
      </c>
      <c r="L116" s="232"/>
      <c r="M116" s="232">
        <f>SUM(M117:M125)</f>
        <v>0</v>
      </c>
      <c r="N116" s="231"/>
      <c r="O116" s="231">
        <f>SUM(O117:O125)</f>
        <v>5.47</v>
      </c>
      <c r="P116" s="231"/>
      <c r="Q116" s="231">
        <f>SUM(Q117:Q125)</f>
        <v>0</v>
      </c>
      <c r="R116" s="232"/>
      <c r="S116" s="232"/>
      <c r="T116" s="233"/>
      <c r="U116" s="227"/>
      <c r="V116" s="227">
        <f>SUM(V117:V125)</f>
        <v>11.12</v>
      </c>
      <c r="W116" s="227"/>
      <c r="X116" s="227"/>
      <c r="Y116" s="227"/>
      <c r="AG116" t="s">
        <v>246</v>
      </c>
    </row>
    <row r="117" spans="1:60" outlineLevel="1" x14ac:dyDescent="0.2">
      <c r="A117" s="235">
        <v>21</v>
      </c>
      <c r="B117" s="236" t="s">
        <v>2446</v>
      </c>
      <c r="C117" s="252" t="s">
        <v>2447</v>
      </c>
      <c r="D117" s="237" t="s">
        <v>292</v>
      </c>
      <c r="E117" s="238">
        <v>24.6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7.3899999999999993E-2</v>
      </c>
      <c r="O117" s="238">
        <f>ROUND(E117*N117,2)</f>
        <v>1.82</v>
      </c>
      <c r="P117" s="238">
        <v>0</v>
      </c>
      <c r="Q117" s="238">
        <f>ROUND(E117*P117,2)</f>
        <v>0</v>
      </c>
      <c r="R117" s="240" t="s">
        <v>293</v>
      </c>
      <c r="S117" s="240" t="s">
        <v>250</v>
      </c>
      <c r="T117" s="241" t="s">
        <v>250</v>
      </c>
      <c r="U117" s="223">
        <v>0.45200000000000001</v>
      </c>
      <c r="V117" s="223">
        <f>ROUND(E117*U117,2)</f>
        <v>11.12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295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ht="22.5" outlineLevel="2" x14ac:dyDescent="0.2">
      <c r="A118" s="220"/>
      <c r="B118" s="221"/>
      <c r="C118" s="267" t="s">
        <v>2448</v>
      </c>
      <c r="D118" s="264"/>
      <c r="E118" s="264"/>
      <c r="F118" s="264"/>
      <c r="G118" s="264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305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42" t="str">
        <f>C118</f>
        <v>s provedením lože z kameniva drceného, s vyplněním spár, s dvojitým hutněním a se smetením přebytečného materiálu na krajnici. S dodáním hmot pro lože a výplň spár.</v>
      </c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66" t="s">
        <v>2449</v>
      </c>
      <c r="D119" s="258"/>
      <c r="E119" s="259"/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66" t="s">
        <v>2450</v>
      </c>
      <c r="D120" s="258"/>
      <c r="E120" s="259"/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297</v>
      </c>
      <c r="AH120" s="213">
        <v>0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66" t="s">
        <v>2425</v>
      </c>
      <c r="D121" s="258"/>
      <c r="E121" s="259">
        <v>24.6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5">
        <v>22</v>
      </c>
      <c r="B122" s="236" t="s">
        <v>2451</v>
      </c>
      <c r="C122" s="252" t="s">
        <v>2452</v>
      </c>
      <c r="D122" s="237" t="s">
        <v>292</v>
      </c>
      <c r="E122" s="238">
        <v>28.29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0.129</v>
      </c>
      <c r="O122" s="238">
        <f>ROUND(E122*N122,2)</f>
        <v>3.65</v>
      </c>
      <c r="P122" s="238">
        <v>0</v>
      </c>
      <c r="Q122" s="238">
        <f>ROUND(E122*P122,2)</f>
        <v>0</v>
      </c>
      <c r="R122" s="240" t="s">
        <v>870</v>
      </c>
      <c r="S122" s="240" t="s">
        <v>250</v>
      </c>
      <c r="T122" s="241" t="s">
        <v>250</v>
      </c>
      <c r="U122" s="223">
        <v>0</v>
      </c>
      <c r="V122" s="223">
        <f>ROUND(E122*U122,2)</f>
        <v>0</v>
      </c>
      <c r="W122" s="223"/>
      <c r="X122" s="223" t="s">
        <v>871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872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66" t="s">
        <v>2424</v>
      </c>
      <c r="D123" s="258"/>
      <c r="E123" s="259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6" t="s">
        <v>874</v>
      </c>
      <c r="D124" s="258"/>
      <c r="E124" s="259"/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6" t="s">
        <v>2453</v>
      </c>
      <c r="D125" s="258"/>
      <c r="E125" s="259">
        <v>28.29</v>
      </c>
      <c r="F125" s="223"/>
      <c r="G125" s="22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297</v>
      </c>
      <c r="AH125" s="213">
        <v>0</v>
      </c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x14ac:dyDescent="0.2">
      <c r="A126" s="228" t="s">
        <v>245</v>
      </c>
      <c r="B126" s="229" t="s">
        <v>124</v>
      </c>
      <c r="C126" s="251" t="s">
        <v>125</v>
      </c>
      <c r="D126" s="230"/>
      <c r="E126" s="231"/>
      <c r="F126" s="232"/>
      <c r="G126" s="232">
        <f>SUMIF(AG127:AG134,"&lt;&gt;NOR",G127:G134)</f>
        <v>0</v>
      </c>
      <c r="H126" s="232"/>
      <c r="I126" s="232">
        <f>SUM(I127:I134)</f>
        <v>0</v>
      </c>
      <c r="J126" s="232"/>
      <c r="K126" s="232">
        <f>SUM(K127:K134)</f>
        <v>0</v>
      </c>
      <c r="L126" s="232"/>
      <c r="M126" s="232">
        <f>SUM(M127:M134)</f>
        <v>0</v>
      </c>
      <c r="N126" s="231"/>
      <c r="O126" s="231">
        <f>SUM(O127:O134)</f>
        <v>0.05</v>
      </c>
      <c r="P126" s="231"/>
      <c r="Q126" s="231">
        <f>SUM(Q127:Q134)</f>
        <v>0</v>
      </c>
      <c r="R126" s="232"/>
      <c r="S126" s="232"/>
      <c r="T126" s="233"/>
      <c r="U126" s="227"/>
      <c r="V126" s="227">
        <f>SUM(V127:V134)</f>
        <v>2.15</v>
      </c>
      <c r="W126" s="227"/>
      <c r="X126" s="227"/>
      <c r="Y126" s="227"/>
      <c r="AG126" t="s">
        <v>246</v>
      </c>
    </row>
    <row r="127" spans="1:60" outlineLevel="1" x14ac:dyDescent="0.2">
      <c r="A127" s="235">
        <v>23</v>
      </c>
      <c r="B127" s="236" t="s">
        <v>1128</v>
      </c>
      <c r="C127" s="252" t="s">
        <v>1129</v>
      </c>
      <c r="D127" s="237" t="s">
        <v>420</v>
      </c>
      <c r="E127" s="238">
        <v>4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2.5100000000000001E-3</v>
      </c>
      <c r="O127" s="238">
        <f>ROUND(E127*N127,2)</f>
        <v>0.01</v>
      </c>
      <c r="P127" s="238">
        <v>0</v>
      </c>
      <c r="Q127" s="238">
        <f>ROUND(E127*P127,2)</f>
        <v>0</v>
      </c>
      <c r="R127" s="240" t="s">
        <v>563</v>
      </c>
      <c r="S127" s="240" t="s">
        <v>250</v>
      </c>
      <c r="T127" s="241" t="s">
        <v>250</v>
      </c>
      <c r="U127" s="223">
        <v>0.18232999999999999</v>
      </c>
      <c r="V127" s="223">
        <f>ROUND(E127*U127,2)</f>
        <v>0.73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295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66" t="s">
        <v>2454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116</v>
      </c>
      <c r="D129" s="258"/>
      <c r="E129" s="259">
        <v>4</v>
      </c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35">
        <v>24</v>
      </c>
      <c r="B130" s="236" t="s">
        <v>1164</v>
      </c>
      <c r="C130" s="252" t="s">
        <v>1165</v>
      </c>
      <c r="D130" s="237" t="s">
        <v>292</v>
      </c>
      <c r="E130" s="238">
        <v>1.2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3.5659999999999997E-2</v>
      </c>
      <c r="O130" s="238">
        <f>ROUND(E130*N130,2)</f>
        <v>0.04</v>
      </c>
      <c r="P130" s="238">
        <v>0</v>
      </c>
      <c r="Q130" s="238">
        <f>ROUND(E130*P130,2)</f>
        <v>0</v>
      </c>
      <c r="R130" s="240" t="s">
        <v>563</v>
      </c>
      <c r="S130" s="240" t="s">
        <v>250</v>
      </c>
      <c r="T130" s="241" t="s">
        <v>250</v>
      </c>
      <c r="U130" s="223">
        <v>1.1841699999999999</v>
      </c>
      <c r="V130" s="223">
        <f>ROUND(E130*U130,2)</f>
        <v>1.42</v>
      </c>
      <c r="W130" s="223"/>
      <c r="X130" s="223" t="s">
        <v>294</v>
      </c>
      <c r="Y130" s="223" t="s">
        <v>252</v>
      </c>
      <c r="Z130" s="213"/>
      <c r="AA130" s="213"/>
      <c r="AB130" s="213"/>
      <c r="AC130" s="213"/>
      <c r="AD130" s="213"/>
      <c r="AE130" s="213"/>
      <c r="AF130" s="213"/>
      <c r="AG130" s="213" t="s">
        <v>295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2" x14ac:dyDescent="0.2">
      <c r="A131" s="220"/>
      <c r="B131" s="221"/>
      <c r="C131" s="267" t="s">
        <v>1166</v>
      </c>
      <c r="D131" s="264"/>
      <c r="E131" s="264"/>
      <c r="F131" s="264"/>
      <c r="G131" s="264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305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42" t="str">
        <f>C131</f>
        <v>okenního nebo dveřního, z pomocného pracovního lešení o výšce podlahy do 1900 mm a pro zatížení do 1,5 kPa,</v>
      </c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66" t="s">
        <v>2455</v>
      </c>
      <c r="D132" s="258"/>
      <c r="E132" s="259"/>
      <c r="F132" s="223"/>
      <c r="G132" s="223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297</v>
      </c>
      <c r="AH132" s="213">
        <v>0</v>
      </c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3" x14ac:dyDescent="0.2">
      <c r="A133" s="220"/>
      <c r="B133" s="221"/>
      <c r="C133" s="266" t="s">
        <v>2456</v>
      </c>
      <c r="D133" s="258"/>
      <c r="E133" s="259">
        <v>1.2</v>
      </c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1" x14ac:dyDescent="0.2">
      <c r="A134" s="244">
        <v>25</v>
      </c>
      <c r="B134" s="245" t="s">
        <v>1923</v>
      </c>
      <c r="C134" s="254" t="s">
        <v>1924</v>
      </c>
      <c r="D134" s="246" t="s">
        <v>1225</v>
      </c>
      <c r="E134" s="247">
        <v>1</v>
      </c>
      <c r="F134" s="248"/>
      <c r="G134" s="249">
        <f>ROUND(E134*F134,2)</f>
        <v>0</v>
      </c>
      <c r="H134" s="248"/>
      <c r="I134" s="249">
        <f>ROUND(E134*H134,2)</f>
        <v>0</v>
      </c>
      <c r="J134" s="248"/>
      <c r="K134" s="249">
        <f>ROUND(E134*J134,2)</f>
        <v>0</v>
      </c>
      <c r="L134" s="249">
        <v>21</v>
      </c>
      <c r="M134" s="249">
        <f>G134*(1+L134/100)</f>
        <v>0</v>
      </c>
      <c r="N134" s="247">
        <v>0</v>
      </c>
      <c r="O134" s="247">
        <f>ROUND(E134*N134,2)</f>
        <v>0</v>
      </c>
      <c r="P134" s="247">
        <v>0</v>
      </c>
      <c r="Q134" s="247">
        <f>ROUND(E134*P134,2)</f>
        <v>0</v>
      </c>
      <c r="R134" s="249"/>
      <c r="S134" s="249" t="s">
        <v>277</v>
      </c>
      <c r="T134" s="250" t="s">
        <v>251</v>
      </c>
      <c r="U134" s="223">
        <v>0</v>
      </c>
      <c r="V134" s="223">
        <f>ROUND(E134*U134,2)</f>
        <v>0</v>
      </c>
      <c r="W134" s="223"/>
      <c r="X134" s="223" t="s">
        <v>294</v>
      </c>
      <c r="Y134" s="223" t="s">
        <v>252</v>
      </c>
      <c r="Z134" s="213"/>
      <c r="AA134" s="213"/>
      <c r="AB134" s="213"/>
      <c r="AC134" s="213"/>
      <c r="AD134" s="213"/>
      <c r="AE134" s="213"/>
      <c r="AF134" s="213"/>
      <c r="AG134" s="213" t="s">
        <v>295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x14ac:dyDescent="0.2">
      <c r="A135" s="228" t="s">
        <v>245</v>
      </c>
      <c r="B135" s="229" t="s">
        <v>134</v>
      </c>
      <c r="C135" s="251" t="s">
        <v>135</v>
      </c>
      <c r="D135" s="230"/>
      <c r="E135" s="231"/>
      <c r="F135" s="232"/>
      <c r="G135" s="232">
        <f>SUMIF(AG136:AG144,"&lt;&gt;NOR",G136:G144)</f>
        <v>0</v>
      </c>
      <c r="H135" s="232"/>
      <c r="I135" s="232">
        <f>SUM(I136:I144)</f>
        <v>0</v>
      </c>
      <c r="J135" s="232"/>
      <c r="K135" s="232">
        <f>SUM(K136:K144)</f>
        <v>0</v>
      </c>
      <c r="L135" s="232"/>
      <c r="M135" s="232">
        <f>SUM(M136:M144)</f>
        <v>0</v>
      </c>
      <c r="N135" s="231"/>
      <c r="O135" s="231">
        <f>SUM(O136:O144)</f>
        <v>2.1800000000000002</v>
      </c>
      <c r="P135" s="231"/>
      <c r="Q135" s="231">
        <f>SUM(Q136:Q144)</f>
        <v>0</v>
      </c>
      <c r="R135" s="232"/>
      <c r="S135" s="232"/>
      <c r="T135" s="233"/>
      <c r="U135" s="227"/>
      <c r="V135" s="227">
        <f>SUM(V136:V144)</f>
        <v>2.2399999999999998</v>
      </c>
      <c r="W135" s="227"/>
      <c r="X135" s="227"/>
      <c r="Y135" s="227"/>
      <c r="AG135" t="s">
        <v>246</v>
      </c>
    </row>
    <row r="136" spans="1:60" ht="22.5" outlineLevel="1" x14ac:dyDescent="0.2">
      <c r="A136" s="235">
        <v>26</v>
      </c>
      <c r="B136" s="236" t="s">
        <v>2457</v>
      </c>
      <c r="C136" s="252" t="s">
        <v>2458</v>
      </c>
      <c r="D136" s="237" t="s">
        <v>420</v>
      </c>
      <c r="E136" s="238">
        <v>14.5</v>
      </c>
      <c r="F136" s="239"/>
      <c r="G136" s="240">
        <f>ROUND(E136*F136,2)</f>
        <v>0</v>
      </c>
      <c r="H136" s="239"/>
      <c r="I136" s="240">
        <f>ROUND(E136*H136,2)</f>
        <v>0</v>
      </c>
      <c r="J136" s="239"/>
      <c r="K136" s="240">
        <f>ROUND(E136*J136,2)</f>
        <v>0</v>
      </c>
      <c r="L136" s="240">
        <v>21</v>
      </c>
      <c r="M136" s="240">
        <f>G136*(1+L136/100)</f>
        <v>0</v>
      </c>
      <c r="N136" s="238">
        <v>0.12472</v>
      </c>
      <c r="O136" s="238">
        <f>ROUND(E136*N136,2)</f>
        <v>1.81</v>
      </c>
      <c r="P136" s="238">
        <v>0</v>
      </c>
      <c r="Q136" s="238">
        <f>ROUND(E136*P136,2)</f>
        <v>0</v>
      </c>
      <c r="R136" s="240" t="s">
        <v>293</v>
      </c>
      <c r="S136" s="240" t="s">
        <v>250</v>
      </c>
      <c r="T136" s="241" t="s">
        <v>250</v>
      </c>
      <c r="U136" s="223">
        <v>0.14000000000000001</v>
      </c>
      <c r="V136" s="223">
        <f>ROUND(E136*U136,2)</f>
        <v>2.0299999999999998</v>
      </c>
      <c r="W136" s="223"/>
      <c r="X136" s="223" t="s">
        <v>294</v>
      </c>
      <c r="Y136" s="223" t="s">
        <v>252</v>
      </c>
      <c r="Z136" s="213"/>
      <c r="AA136" s="213"/>
      <c r="AB136" s="213"/>
      <c r="AC136" s="213"/>
      <c r="AD136" s="213"/>
      <c r="AE136" s="213"/>
      <c r="AF136" s="213"/>
      <c r="AG136" s="213" t="s">
        <v>295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2" x14ac:dyDescent="0.2">
      <c r="A137" s="220"/>
      <c r="B137" s="221"/>
      <c r="C137" s="267" t="s">
        <v>2459</v>
      </c>
      <c r="D137" s="264"/>
      <c r="E137" s="264"/>
      <c r="F137" s="264"/>
      <c r="G137" s="264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305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2" x14ac:dyDescent="0.2">
      <c r="A138" s="220"/>
      <c r="B138" s="221"/>
      <c r="C138" s="266" t="s">
        <v>2460</v>
      </c>
      <c r="D138" s="258"/>
      <c r="E138" s="259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297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6" t="s">
        <v>2461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2134</v>
      </c>
      <c r="D140" s="258"/>
      <c r="E140" s="259">
        <v>14.5</v>
      </c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5">
        <v>27</v>
      </c>
      <c r="B141" s="236" t="s">
        <v>2462</v>
      </c>
      <c r="C141" s="252" t="s">
        <v>2463</v>
      </c>
      <c r="D141" s="237" t="s">
        <v>302</v>
      </c>
      <c r="E141" s="238">
        <v>0.14499999999999999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2.5249999999999999</v>
      </c>
      <c r="O141" s="238">
        <f>ROUND(E141*N141,2)</f>
        <v>0.37</v>
      </c>
      <c r="P141" s="238">
        <v>0</v>
      </c>
      <c r="Q141" s="238">
        <f>ROUND(E141*P141,2)</f>
        <v>0</v>
      </c>
      <c r="R141" s="240" t="s">
        <v>293</v>
      </c>
      <c r="S141" s="240" t="s">
        <v>250</v>
      </c>
      <c r="T141" s="241" t="s">
        <v>250</v>
      </c>
      <c r="U141" s="223">
        <v>1.4419999999999999</v>
      </c>
      <c r="V141" s="223">
        <f>ROUND(E141*U141,2)</f>
        <v>0.21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295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67" t="s">
        <v>2464</v>
      </c>
      <c r="D142" s="264"/>
      <c r="E142" s="264"/>
      <c r="F142" s="264"/>
      <c r="G142" s="264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305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66" t="s">
        <v>2465</v>
      </c>
      <c r="D143" s="258"/>
      <c r="E143" s="259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297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6" t="s">
        <v>2466</v>
      </c>
      <c r="D144" s="258"/>
      <c r="E144" s="259">
        <v>0.14000000000000001</v>
      </c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x14ac:dyDescent="0.2">
      <c r="A145" s="228" t="s">
        <v>245</v>
      </c>
      <c r="B145" s="229" t="s">
        <v>136</v>
      </c>
      <c r="C145" s="251" t="s">
        <v>137</v>
      </c>
      <c r="D145" s="230"/>
      <c r="E145" s="231"/>
      <c r="F145" s="232"/>
      <c r="G145" s="232">
        <f>SUMIF(AG146:AG146,"&lt;&gt;NOR",G146:G146)</f>
        <v>0</v>
      </c>
      <c r="H145" s="232"/>
      <c r="I145" s="232">
        <f>SUM(I146:I146)</f>
        <v>0</v>
      </c>
      <c r="J145" s="232"/>
      <c r="K145" s="232">
        <f>SUM(K146:K146)</f>
        <v>0</v>
      </c>
      <c r="L145" s="232"/>
      <c r="M145" s="232">
        <f>SUM(M146:M146)</f>
        <v>0</v>
      </c>
      <c r="N145" s="231"/>
      <c r="O145" s="231">
        <f>SUM(O146:O146)</f>
        <v>0.01</v>
      </c>
      <c r="P145" s="231"/>
      <c r="Q145" s="231">
        <f>SUM(Q146:Q146)</f>
        <v>0</v>
      </c>
      <c r="R145" s="232"/>
      <c r="S145" s="232"/>
      <c r="T145" s="233"/>
      <c r="U145" s="227"/>
      <c r="V145" s="227">
        <f>SUM(V146:V146)</f>
        <v>1.07</v>
      </c>
      <c r="W145" s="227"/>
      <c r="X145" s="227"/>
      <c r="Y145" s="227"/>
      <c r="AG145" t="s">
        <v>246</v>
      </c>
    </row>
    <row r="146" spans="1:60" outlineLevel="1" x14ac:dyDescent="0.2">
      <c r="A146" s="244">
        <v>28</v>
      </c>
      <c r="B146" s="245" t="s">
        <v>1581</v>
      </c>
      <c r="C146" s="254" t="s">
        <v>1582</v>
      </c>
      <c r="D146" s="246" t="s">
        <v>292</v>
      </c>
      <c r="E146" s="247">
        <v>5</v>
      </c>
      <c r="F146" s="248"/>
      <c r="G146" s="249">
        <f>ROUND(E146*F146,2)</f>
        <v>0</v>
      </c>
      <c r="H146" s="248"/>
      <c r="I146" s="249">
        <f>ROUND(E146*H146,2)</f>
        <v>0</v>
      </c>
      <c r="J146" s="248"/>
      <c r="K146" s="249">
        <f>ROUND(E146*J146,2)</f>
        <v>0</v>
      </c>
      <c r="L146" s="249">
        <v>21</v>
      </c>
      <c r="M146" s="249">
        <f>G146*(1+L146/100)</f>
        <v>0</v>
      </c>
      <c r="N146" s="247">
        <v>1.58E-3</v>
      </c>
      <c r="O146" s="247">
        <f>ROUND(E146*N146,2)</f>
        <v>0.01</v>
      </c>
      <c r="P146" s="247">
        <v>0</v>
      </c>
      <c r="Q146" s="247">
        <f>ROUND(E146*P146,2)</f>
        <v>0</v>
      </c>
      <c r="R146" s="249" t="s">
        <v>310</v>
      </c>
      <c r="S146" s="249" t="s">
        <v>250</v>
      </c>
      <c r="T146" s="250" t="s">
        <v>250</v>
      </c>
      <c r="U146" s="223">
        <v>0.214</v>
      </c>
      <c r="V146" s="223">
        <f>ROUND(E146*U146,2)</f>
        <v>1.07</v>
      </c>
      <c r="W146" s="223"/>
      <c r="X146" s="223" t="s">
        <v>294</v>
      </c>
      <c r="Y146" s="223" t="s">
        <v>252</v>
      </c>
      <c r="Z146" s="213"/>
      <c r="AA146" s="213"/>
      <c r="AB146" s="213"/>
      <c r="AC146" s="213"/>
      <c r="AD146" s="213"/>
      <c r="AE146" s="213"/>
      <c r="AF146" s="213"/>
      <c r="AG146" s="213" t="s">
        <v>295</v>
      </c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x14ac:dyDescent="0.2">
      <c r="A147" s="228" t="s">
        <v>245</v>
      </c>
      <c r="B147" s="229" t="s">
        <v>138</v>
      </c>
      <c r="C147" s="251" t="s">
        <v>139</v>
      </c>
      <c r="D147" s="230"/>
      <c r="E147" s="231"/>
      <c r="F147" s="232"/>
      <c r="G147" s="232">
        <f>SUMIF(AG148:AG148,"&lt;&gt;NOR",G148:G148)</f>
        <v>0</v>
      </c>
      <c r="H147" s="232"/>
      <c r="I147" s="232">
        <f>SUM(I148:I148)</f>
        <v>0</v>
      </c>
      <c r="J147" s="232"/>
      <c r="K147" s="232">
        <f>SUM(K148:K148)</f>
        <v>0</v>
      </c>
      <c r="L147" s="232"/>
      <c r="M147" s="232">
        <f>SUM(M148:M148)</f>
        <v>0</v>
      </c>
      <c r="N147" s="231"/>
      <c r="O147" s="231">
        <f>SUM(O148:O148)</f>
        <v>0</v>
      </c>
      <c r="P147" s="231"/>
      <c r="Q147" s="231">
        <f>SUM(Q148:Q148)</f>
        <v>0</v>
      </c>
      <c r="R147" s="232"/>
      <c r="S147" s="232"/>
      <c r="T147" s="233"/>
      <c r="U147" s="227"/>
      <c r="V147" s="227">
        <f>SUM(V148:V148)</f>
        <v>14.16</v>
      </c>
      <c r="W147" s="227"/>
      <c r="X147" s="227"/>
      <c r="Y147" s="227"/>
      <c r="AG147" t="s">
        <v>246</v>
      </c>
    </row>
    <row r="148" spans="1:60" ht="56.25" outlineLevel="1" x14ac:dyDescent="0.2">
      <c r="A148" s="244">
        <v>29</v>
      </c>
      <c r="B148" s="245" t="s">
        <v>1226</v>
      </c>
      <c r="C148" s="254" t="s">
        <v>1227</v>
      </c>
      <c r="D148" s="246" t="s">
        <v>292</v>
      </c>
      <c r="E148" s="247">
        <v>40</v>
      </c>
      <c r="F148" s="248"/>
      <c r="G148" s="249">
        <f>ROUND(E148*F148,2)</f>
        <v>0</v>
      </c>
      <c r="H148" s="248"/>
      <c r="I148" s="249">
        <f>ROUND(E148*H148,2)</f>
        <v>0</v>
      </c>
      <c r="J148" s="248"/>
      <c r="K148" s="249">
        <f>ROUND(E148*J148,2)</f>
        <v>0</v>
      </c>
      <c r="L148" s="249">
        <v>21</v>
      </c>
      <c r="M148" s="249">
        <f>G148*(1+L148/100)</f>
        <v>0</v>
      </c>
      <c r="N148" s="247">
        <v>4.0000000000000003E-5</v>
      </c>
      <c r="O148" s="247">
        <f>ROUND(E148*N148,2)</f>
        <v>0</v>
      </c>
      <c r="P148" s="247">
        <v>0</v>
      </c>
      <c r="Q148" s="247">
        <f>ROUND(E148*P148,2)</f>
        <v>0</v>
      </c>
      <c r="R148" s="249" t="s">
        <v>841</v>
      </c>
      <c r="S148" s="249" t="s">
        <v>250</v>
      </c>
      <c r="T148" s="250" t="s">
        <v>250</v>
      </c>
      <c r="U148" s="223">
        <v>0.35399999999999998</v>
      </c>
      <c r="V148" s="223">
        <f>ROUND(E148*U148,2)</f>
        <v>14.16</v>
      </c>
      <c r="W148" s="223"/>
      <c r="X148" s="223" t="s">
        <v>294</v>
      </c>
      <c r="Y148" s="223" t="s">
        <v>252</v>
      </c>
      <c r="Z148" s="213"/>
      <c r="AA148" s="213"/>
      <c r="AB148" s="213"/>
      <c r="AC148" s="213"/>
      <c r="AD148" s="213"/>
      <c r="AE148" s="213"/>
      <c r="AF148" s="213"/>
      <c r="AG148" s="213" t="s">
        <v>295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x14ac:dyDescent="0.2">
      <c r="A149" s="228" t="s">
        <v>245</v>
      </c>
      <c r="B149" s="229" t="s">
        <v>142</v>
      </c>
      <c r="C149" s="251" t="s">
        <v>143</v>
      </c>
      <c r="D149" s="230"/>
      <c r="E149" s="231"/>
      <c r="F149" s="232"/>
      <c r="G149" s="232">
        <f>SUMIF(AG150:AG151,"&lt;&gt;NOR",G150:G151)</f>
        <v>0</v>
      </c>
      <c r="H149" s="232"/>
      <c r="I149" s="232">
        <f>SUM(I150:I151)</f>
        <v>0</v>
      </c>
      <c r="J149" s="232"/>
      <c r="K149" s="232">
        <f>SUM(K150:K151)</f>
        <v>0</v>
      </c>
      <c r="L149" s="232"/>
      <c r="M149" s="232">
        <f>SUM(M150:M151)</f>
        <v>0</v>
      </c>
      <c r="N149" s="231"/>
      <c r="O149" s="231">
        <f>SUM(O150:O151)</f>
        <v>0</v>
      </c>
      <c r="P149" s="231"/>
      <c r="Q149" s="231">
        <f>SUM(Q150:Q151)</f>
        <v>0</v>
      </c>
      <c r="R149" s="232"/>
      <c r="S149" s="232"/>
      <c r="T149" s="233"/>
      <c r="U149" s="227"/>
      <c r="V149" s="227">
        <f>SUM(V150:V151)</f>
        <v>21.58</v>
      </c>
      <c r="W149" s="227"/>
      <c r="X149" s="227"/>
      <c r="Y149" s="227"/>
      <c r="AG149" t="s">
        <v>246</v>
      </c>
    </row>
    <row r="150" spans="1:60" ht="22.5" outlineLevel="1" x14ac:dyDescent="0.2">
      <c r="A150" s="235">
        <v>30</v>
      </c>
      <c r="B150" s="236" t="s">
        <v>560</v>
      </c>
      <c r="C150" s="252" t="s">
        <v>561</v>
      </c>
      <c r="D150" s="237" t="s">
        <v>562</v>
      </c>
      <c r="E150" s="238">
        <v>22.99344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 t="s">
        <v>563</v>
      </c>
      <c r="S150" s="240" t="s">
        <v>250</v>
      </c>
      <c r="T150" s="241" t="s">
        <v>250</v>
      </c>
      <c r="U150" s="223">
        <v>0.9385</v>
      </c>
      <c r="V150" s="223">
        <f>ROUND(E150*U150,2)</f>
        <v>21.58</v>
      </c>
      <c r="W150" s="223"/>
      <c r="X150" s="223" t="s">
        <v>564</v>
      </c>
      <c r="Y150" s="223" t="s">
        <v>252</v>
      </c>
      <c r="Z150" s="213"/>
      <c r="AA150" s="213"/>
      <c r="AB150" s="213"/>
      <c r="AC150" s="213"/>
      <c r="AD150" s="213"/>
      <c r="AE150" s="213"/>
      <c r="AF150" s="213"/>
      <c r="AG150" s="213" t="s">
        <v>565</v>
      </c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2" x14ac:dyDescent="0.2">
      <c r="A151" s="220"/>
      <c r="B151" s="221"/>
      <c r="C151" s="267" t="s">
        <v>566</v>
      </c>
      <c r="D151" s="264"/>
      <c r="E151" s="264"/>
      <c r="F151" s="264"/>
      <c r="G151" s="264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305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x14ac:dyDescent="0.2">
      <c r="A152" s="228" t="s">
        <v>245</v>
      </c>
      <c r="B152" s="229" t="s">
        <v>166</v>
      </c>
      <c r="C152" s="251" t="s">
        <v>167</v>
      </c>
      <c r="D152" s="230"/>
      <c r="E152" s="231"/>
      <c r="F152" s="232"/>
      <c r="G152" s="232">
        <f>SUMIF(AG153:AG208,"&lt;&gt;NOR",G153:G208)</f>
        <v>0</v>
      </c>
      <c r="H152" s="232"/>
      <c r="I152" s="232">
        <f>SUM(I153:I208)</f>
        <v>0</v>
      </c>
      <c r="J152" s="232"/>
      <c r="K152" s="232">
        <f>SUM(K153:K208)</f>
        <v>0</v>
      </c>
      <c r="L152" s="232"/>
      <c r="M152" s="232">
        <f>SUM(M153:M208)</f>
        <v>0</v>
      </c>
      <c r="N152" s="231"/>
      <c r="O152" s="231">
        <f>SUM(O153:O208)</f>
        <v>1.61</v>
      </c>
      <c r="P152" s="231"/>
      <c r="Q152" s="231">
        <f>SUM(Q153:Q208)</f>
        <v>0</v>
      </c>
      <c r="R152" s="232"/>
      <c r="S152" s="232"/>
      <c r="T152" s="233"/>
      <c r="U152" s="227"/>
      <c r="V152" s="227">
        <f>SUM(V153:V208)</f>
        <v>39.729999999999997</v>
      </c>
      <c r="W152" s="227"/>
      <c r="X152" s="227"/>
      <c r="Y152" s="227"/>
      <c r="AG152" t="s">
        <v>246</v>
      </c>
    </row>
    <row r="153" spans="1:60" outlineLevel="1" x14ac:dyDescent="0.2">
      <c r="A153" s="235">
        <v>31</v>
      </c>
      <c r="B153" s="236" t="s">
        <v>2467</v>
      </c>
      <c r="C153" s="252" t="s">
        <v>2468</v>
      </c>
      <c r="D153" s="237" t="s">
        <v>302</v>
      </c>
      <c r="E153" s="238">
        <v>1.8209299999999999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0</v>
      </c>
      <c r="O153" s="238">
        <f>ROUND(E153*N153,2)</f>
        <v>0</v>
      </c>
      <c r="P153" s="238">
        <v>0</v>
      </c>
      <c r="Q153" s="238">
        <f>ROUND(E153*P153,2)</f>
        <v>0</v>
      </c>
      <c r="R153" s="240" t="s">
        <v>588</v>
      </c>
      <c r="S153" s="240" t="s">
        <v>250</v>
      </c>
      <c r="T153" s="241" t="s">
        <v>250</v>
      </c>
      <c r="U153" s="223">
        <v>0</v>
      </c>
      <c r="V153" s="223">
        <f>ROUND(E153*U153,2)</f>
        <v>0</v>
      </c>
      <c r="W153" s="223"/>
      <c r="X153" s="223" t="s">
        <v>294</v>
      </c>
      <c r="Y153" s="223" t="s">
        <v>252</v>
      </c>
      <c r="Z153" s="213"/>
      <c r="AA153" s="213"/>
      <c r="AB153" s="213"/>
      <c r="AC153" s="213"/>
      <c r="AD153" s="213"/>
      <c r="AE153" s="213"/>
      <c r="AF153" s="213"/>
      <c r="AG153" s="213" t="s">
        <v>571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2" x14ac:dyDescent="0.2">
      <c r="A154" s="220"/>
      <c r="B154" s="221"/>
      <c r="C154" s="266" t="s">
        <v>2469</v>
      </c>
      <c r="D154" s="258"/>
      <c r="E154" s="259"/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3" x14ac:dyDescent="0.2">
      <c r="A155" s="220"/>
      <c r="B155" s="221"/>
      <c r="C155" s="266" t="s">
        <v>2470</v>
      </c>
      <c r="D155" s="258"/>
      <c r="E155" s="259"/>
      <c r="F155" s="223"/>
      <c r="G155" s="22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297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3" x14ac:dyDescent="0.2">
      <c r="A156" s="220"/>
      <c r="B156" s="221"/>
      <c r="C156" s="266" t="s">
        <v>2471</v>
      </c>
      <c r="D156" s="258"/>
      <c r="E156" s="259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6" t="s">
        <v>2472</v>
      </c>
      <c r="D157" s="258"/>
      <c r="E157" s="259">
        <v>1.82</v>
      </c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ht="33.75" outlineLevel="1" x14ac:dyDescent="0.2">
      <c r="A158" s="235">
        <v>32</v>
      </c>
      <c r="B158" s="236" t="s">
        <v>2473</v>
      </c>
      <c r="C158" s="252" t="s">
        <v>2474</v>
      </c>
      <c r="D158" s="237" t="s">
        <v>420</v>
      </c>
      <c r="E158" s="238">
        <v>75.2</v>
      </c>
      <c r="F158" s="239"/>
      <c r="G158" s="240">
        <f>ROUND(E158*F158,2)</f>
        <v>0</v>
      </c>
      <c r="H158" s="239"/>
      <c r="I158" s="240">
        <f>ROUND(E158*H158,2)</f>
        <v>0</v>
      </c>
      <c r="J158" s="239"/>
      <c r="K158" s="240">
        <f>ROUND(E158*J158,2)</f>
        <v>0</v>
      </c>
      <c r="L158" s="240">
        <v>21</v>
      </c>
      <c r="M158" s="240">
        <f>G158*(1+L158/100)</f>
        <v>0</v>
      </c>
      <c r="N158" s="238">
        <v>9.8999999999999999E-4</v>
      </c>
      <c r="O158" s="238">
        <f>ROUND(E158*N158,2)</f>
        <v>7.0000000000000007E-2</v>
      </c>
      <c r="P158" s="238">
        <v>0</v>
      </c>
      <c r="Q158" s="238">
        <f>ROUND(E158*P158,2)</f>
        <v>0</v>
      </c>
      <c r="R158" s="240" t="s">
        <v>588</v>
      </c>
      <c r="S158" s="240" t="s">
        <v>250</v>
      </c>
      <c r="T158" s="241" t="s">
        <v>250</v>
      </c>
      <c r="U158" s="223">
        <v>0.36099999999999999</v>
      </c>
      <c r="V158" s="223">
        <f>ROUND(E158*U158,2)</f>
        <v>27.15</v>
      </c>
      <c r="W158" s="223"/>
      <c r="X158" s="223" t="s">
        <v>294</v>
      </c>
      <c r="Y158" s="223" t="s">
        <v>252</v>
      </c>
      <c r="Z158" s="213"/>
      <c r="AA158" s="213"/>
      <c r="AB158" s="213"/>
      <c r="AC158" s="213"/>
      <c r="AD158" s="213"/>
      <c r="AE158" s="213"/>
      <c r="AF158" s="213"/>
      <c r="AG158" s="213" t="s">
        <v>571</v>
      </c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2" x14ac:dyDescent="0.2">
      <c r="A159" s="220"/>
      <c r="B159" s="221"/>
      <c r="C159" s="266" t="s">
        <v>2475</v>
      </c>
      <c r="D159" s="258"/>
      <c r="E159" s="259"/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3" x14ac:dyDescent="0.2">
      <c r="A160" s="220"/>
      <c r="B160" s="221"/>
      <c r="C160" s="266" t="s">
        <v>2476</v>
      </c>
      <c r="D160" s="258"/>
      <c r="E160" s="259"/>
      <c r="F160" s="223"/>
      <c r="G160" s="223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297</v>
      </c>
      <c r="AH160" s="213">
        <v>0</v>
      </c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3" x14ac:dyDescent="0.2">
      <c r="A161" s="220"/>
      <c r="B161" s="221"/>
      <c r="C161" s="266" t="s">
        <v>2477</v>
      </c>
      <c r="D161" s="258"/>
      <c r="E161" s="259"/>
      <c r="F161" s="223"/>
      <c r="G161" s="22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297</v>
      </c>
      <c r="AH161" s="213">
        <v>0</v>
      </c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6" t="s">
        <v>2478</v>
      </c>
      <c r="D162" s="258"/>
      <c r="E162" s="259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297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6" t="s">
        <v>2479</v>
      </c>
      <c r="D163" s="258"/>
      <c r="E163" s="259"/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297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66" t="s">
        <v>2480</v>
      </c>
      <c r="D164" s="258"/>
      <c r="E164" s="259"/>
      <c r="F164" s="223"/>
      <c r="G164" s="223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297</v>
      </c>
      <c r="AH164" s="213">
        <v>0</v>
      </c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3" x14ac:dyDescent="0.2">
      <c r="A165" s="220"/>
      <c r="B165" s="221"/>
      <c r="C165" s="266" t="s">
        <v>2481</v>
      </c>
      <c r="D165" s="258"/>
      <c r="E165" s="259">
        <v>75.2</v>
      </c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297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ht="22.5" outlineLevel="1" x14ac:dyDescent="0.2">
      <c r="A166" s="235">
        <v>33</v>
      </c>
      <c r="B166" s="236" t="s">
        <v>2482</v>
      </c>
      <c r="C166" s="252" t="s">
        <v>2483</v>
      </c>
      <c r="D166" s="237" t="s">
        <v>292</v>
      </c>
      <c r="E166" s="238">
        <v>24.776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0</v>
      </c>
      <c r="O166" s="238">
        <f>ROUND(E166*N166,2)</f>
        <v>0</v>
      </c>
      <c r="P166" s="238">
        <v>0</v>
      </c>
      <c r="Q166" s="238">
        <f>ROUND(E166*P166,2)</f>
        <v>0</v>
      </c>
      <c r="R166" s="240" t="s">
        <v>588</v>
      </c>
      <c r="S166" s="240" t="s">
        <v>250</v>
      </c>
      <c r="T166" s="241" t="s">
        <v>250</v>
      </c>
      <c r="U166" s="223">
        <v>0.39400000000000002</v>
      </c>
      <c r="V166" s="223">
        <f>ROUND(E166*U166,2)</f>
        <v>9.76</v>
      </c>
      <c r="W166" s="223"/>
      <c r="X166" s="223" t="s">
        <v>294</v>
      </c>
      <c r="Y166" s="223" t="s">
        <v>252</v>
      </c>
      <c r="Z166" s="213"/>
      <c r="AA166" s="213"/>
      <c r="AB166" s="213"/>
      <c r="AC166" s="213"/>
      <c r="AD166" s="213"/>
      <c r="AE166" s="213"/>
      <c r="AF166" s="213"/>
      <c r="AG166" s="213" t="s">
        <v>571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2" x14ac:dyDescent="0.2">
      <c r="A167" s="220"/>
      <c r="B167" s="221"/>
      <c r="C167" s="266" t="s">
        <v>2484</v>
      </c>
      <c r="D167" s="258"/>
      <c r="E167" s="259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6" t="s">
        <v>2485</v>
      </c>
      <c r="D168" s="258"/>
      <c r="E168" s="259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297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6" t="s">
        <v>2486</v>
      </c>
      <c r="D169" s="258"/>
      <c r="E169" s="259">
        <v>24.78</v>
      </c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1" x14ac:dyDescent="0.2">
      <c r="A170" s="235">
        <v>34</v>
      </c>
      <c r="B170" s="236" t="s">
        <v>2059</v>
      </c>
      <c r="C170" s="252" t="s">
        <v>2060</v>
      </c>
      <c r="D170" s="237" t="s">
        <v>302</v>
      </c>
      <c r="E170" s="238">
        <v>6.194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2.2970000000000001E-2</v>
      </c>
      <c r="O170" s="238">
        <f>ROUND(E170*N170,2)</f>
        <v>0.14000000000000001</v>
      </c>
      <c r="P170" s="238">
        <v>0</v>
      </c>
      <c r="Q170" s="238">
        <f>ROUND(E170*P170,2)</f>
        <v>0</v>
      </c>
      <c r="R170" s="240" t="s">
        <v>588</v>
      </c>
      <c r="S170" s="240" t="s">
        <v>250</v>
      </c>
      <c r="T170" s="241" t="s">
        <v>250</v>
      </c>
      <c r="U170" s="223">
        <v>0</v>
      </c>
      <c r="V170" s="223">
        <f>ROUND(E170*U170,2)</f>
        <v>0</v>
      </c>
      <c r="W170" s="223"/>
      <c r="X170" s="223" t="s">
        <v>294</v>
      </c>
      <c r="Y170" s="223" t="s">
        <v>252</v>
      </c>
      <c r="Z170" s="213"/>
      <c r="AA170" s="213"/>
      <c r="AB170" s="213"/>
      <c r="AC170" s="213"/>
      <c r="AD170" s="213"/>
      <c r="AE170" s="213"/>
      <c r="AF170" s="213"/>
      <c r="AG170" s="213" t="s">
        <v>571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2" x14ac:dyDescent="0.2">
      <c r="A171" s="220"/>
      <c r="B171" s="221"/>
      <c r="C171" s="266" t="s">
        <v>2487</v>
      </c>
      <c r="D171" s="258"/>
      <c r="E171" s="259"/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66" t="s">
        <v>2488</v>
      </c>
      <c r="D172" s="258"/>
      <c r="E172" s="259">
        <v>6.19</v>
      </c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0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1" x14ac:dyDescent="0.2">
      <c r="A173" s="235">
        <v>35</v>
      </c>
      <c r="B173" s="236" t="s">
        <v>2063</v>
      </c>
      <c r="C173" s="252" t="s">
        <v>2064</v>
      </c>
      <c r="D173" s="237" t="s">
        <v>302</v>
      </c>
      <c r="E173" s="238">
        <v>1.8209299999999999</v>
      </c>
      <c r="F173" s="239"/>
      <c r="G173" s="240">
        <f>ROUND(E173*F173,2)</f>
        <v>0</v>
      </c>
      <c r="H173" s="239"/>
      <c r="I173" s="240">
        <f>ROUND(E173*H173,2)</f>
        <v>0</v>
      </c>
      <c r="J173" s="239"/>
      <c r="K173" s="240">
        <f>ROUND(E173*J173,2)</f>
        <v>0</v>
      </c>
      <c r="L173" s="240">
        <v>21</v>
      </c>
      <c r="M173" s="240">
        <f>G173*(1+L173/100)</f>
        <v>0</v>
      </c>
      <c r="N173" s="238">
        <v>2.6839999999999999E-2</v>
      </c>
      <c r="O173" s="238">
        <f>ROUND(E173*N173,2)</f>
        <v>0.05</v>
      </c>
      <c r="P173" s="238">
        <v>0</v>
      </c>
      <c r="Q173" s="238">
        <f>ROUND(E173*P173,2)</f>
        <v>0</v>
      </c>
      <c r="R173" s="240" t="s">
        <v>588</v>
      </c>
      <c r="S173" s="240" t="s">
        <v>250</v>
      </c>
      <c r="T173" s="241" t="s">
        <v>250</v>
      </c>
      <c r="U173" s="223">
        <v>0</v>
      </c>
      <c r="V173" s="223">
        <f>ROUND(E173*U173,2)</f>
        <v>0</v>
      </c>
      <c r="W173" s="223"/>
      <c r="X173" s="223" t="s">
        <v>294</v>
      </c>
      <c r="Y173" s="223" t="s">
        <v>252</v>
      </c>
      <c r="Z173" s="213"/>
      <c r="AA173" s="213"/>
      <c r="AB173" s="213"/>
      <c r="AC173" s="213"/>
      <c r="AD173" s="213"/>
      <c r="AE173" s="213"/>
      <c r="AF173" s="213"/>
      <c r="AG173" s="213" t="s">
        <v>571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2" x14ac:dyDescent="0.2">
      <c r="A174" s="220"/>
      <c r="B174" s="221"/>
      <c r="C174" s="266" t="s">
        <v>2469</v>
      </c>
      <c r="D174" s="258"/>
      <c r="E174" s="259"/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6" t="s">
        <v>2470</v>
      </c>
      <c r="D175" s="258"/>
      <c r="E175" s="259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297</v>
      </c>
      <c r="AH175" s="213">
        <v>0</v>
      </c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6" t="s">
        <v>2471</v>
      </c>
      <c r="D176" s="258"/>
      <c r="E176" s="259"/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2472</v>
      </c>
      <c r="D177" s="258"/>
      <c r="E177" s="259">
        <v>1.82</v>
      </c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ht="22.5" outlineLevel="1" x14ac:dyDescent="0.2">
      <c r="A178" s="235">
        <v>36</v>
      </c>
      <c r="B178" s="236" t="s">
        <v>2077</v>
      </c>
      <c r="C178" s="252" t="s">
        <v>2078</v>
      </c>
      <c r="D178" s="237" t="s">
        <v>302</v>
      </c>
      <c r="E178" s="238">
        <v>1.58342</v>
      </c>
      <c r="F178" s="239"/>
      <c r="G178" s="240">
        <f>ROUND(E178*F178,2)</f>
        <v>0</v>
      </c>
      <c r="H178" s="239"/>
      <c r="I178" s="240">
        <f>ROUND(E178*H178,2)</f>
        <v>0</v>
      </c>
      <c r="J178" s="239"/>
      <c r="K178" s="240">
        <f>ROUND(E178*J178,2)</f>
        <v>0</v>
      </c>
      <c r="L178" s="240">
        <v>21</v>
      </c>
      <c r="M178" s="240">
        <f>G178*(1+L178/100)</f>
        <v>0</v>
      </c>
      <c r="N178" s="238">
        <v>1.6500000000000001E-2</v>
      </c>
      <c r="O178" s="238">
        <f>ROUND(E178*N178,2)</f>
        <v>0.03</v>
      </c>
      <c r="P178" s="238">
        <v>0</v>
      </c>
      <c r="Q178" s="238">
        <f>ROUND(E178*P178,2)</f>
        <v>0</v>
      </c>
      <c r="R178" s="240" t="s">
        <v>588</v>
      </c>
      <c r="S178" s="240" t="s">
        <v>250</v>
      </c>
      <c r="T178" s="241" t="s">
        <v>250</v>
      </c>
      <c r="U178" s="223">
        <v>0</v>
      </c>
      <c r="V178" s="223">
        <f>ROUND(E178*U178,2)</f>
        <v>0</v>
      </c>
      <c r="W178" s="223"/>
      <c r="X178" s="223" t="s">
        <v>294</v>
      </c>
      <c r="Y178" s="223" t="s">
        <v>252</v>
      </c>
      <c r="Z178" s="213"/>
      <c r="AA178" s="213"/>
      <c r="AB178" s="213"/>
      <c r="AC178" s="213"/>
      <c r="AD178" s="213"/>
      <c r="AE178" s="213"/>
      <c r="AF178" s="213"/>
      <c r="AG178" s="213" t="s">
        <v>571</v>
      </c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2" x14ac:dyDescent="0.2">
      <c r="A179" s="220"/>
      <c r="B179" s="221"/>
      <c r="C179" s="266" t="s">
        <v>2489</v>
      </c>
      <c r="D179" s="258"/>
      <c r="E179" s="259"/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297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3" x14ac:dyDescent="0.2">
      <c r="A180" s="220"/>
      <c r="B180" s="221"/>
      <c r="C180" s="266" t="s">
        <v>2490</v>
      </c>
      <c r="D180" s="258"/>
      <c r="E180" s="259"/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297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3" x14ac:dyDescent="0.2">
      <c r="A181" s="220"/>
      <c r="B181" s="221"/>
      <c r="C181" s="266" t="s">
        <v>2491</v>
      </c>
      <c r="D181" s="258"/>
      <c r="E181" s="259"/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6" t="s">
        <v>2492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2493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2494</v>
      </c>
      <c r="D184" s="258"/>
      <c r="E184" s="259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66" t="s">
        <v>2495</v>
      </c>
      <c r="D185" s="258"/>
      <c r="E185" s="259">
        <v>1.58</v>
      </c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297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1" x14ac:dyDescent="0.2">
      <c r="A186" s="244">
        <v>37</v>
      </c>
      <c r="B186" s="245" t="s">
        <v>2088</v>
      </c>
      <c r="C186" s="254" t="s">
        <v>2496</v>
      </c>
      <c r="D186" s="246" t="s">
        <v>1368</v>
      </c>
      <c r="E186" s="247">
        <v>6</v>
      </c>
      <c r="F186" s="248"/>
      <c r="G186" s="249">
        <f>ROUND(E186*F186,2)</f>
        <v>0</v>
      </c>
      <c r="H186" s="248"/>
      <c r="I186" s="249">
        <f>ROUND(E186*H186,2)</f>
        <v>0</v>
      </c>
      <c r="J186" s="248"/>
      <c r="K186" s="249">
        <f>ROUND(E186*J186,2)</f>
        <v>0</v>
      </c>
      <c r="L186" s="249">
        <v>21</v>
      </c>
      <c r="M186" s="249">
        <f>G186*(1+L186/100)</f>
        <v>0</v>
      </c>
      <c r="N186" s="247">
        <v>0</v>
      </c>
      <c r="O186" s="247">
        <f>ROUND(E186*N186,2)</f>
        <v>0</v>
      </c>
      <c r="P186" s="247">
        <v>0</v>
      </c>
      <c r="Q186" s="247">
        <f>ROUND(E186*P186,2)</f>
        <v>0</v>
      </c>
      <c r="R186" s="249"/>
      <c r="S186" s="249" t="s">
        <v>277</v>
      </c>
      <c r="T186" s="250" t="s">
        <v>251</v>
      </c>
      <c r="U186" s="223">
        <v>0</v>
      </c>
      <c r="V186" s="223">
        <f>ROUND(E186*U186,2)</f>
        <v>0</v>
      </c>
      <c r="W186" s="223"/>
      <c r="X186" s="223" t="s">
        <v>294</v>
      </c>
      <c r="Y186" s="223" t="s">
        <v>252</v>
      </c>
      <c r="Z186" s="213"/>
      <c r="AA186" s="213"/>
      <c r="AB186" s="213"/>
      <c r="AC186" s="213"/>
      <c r="AD186" s="213"/>
      <c r="AE186" s="213"/>
      <c r="AF186" s="213"/>
      <c r="AG186" s="213" t="s">
        <v>571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1" x14ac:dyDescent="0.2">
      <c r="A187" s="235">
        <v>38</v>
      </c>
      <c r="B187" s="236" t="s">
        <v>2497</v>
      </c>
      <c r="C187" s="252" t="s">
        <v>2498</v>
      </c>
      <c r="D187" s="237" t="s">
        <v>302</v>
      </c>
      <c r="E187" s="238">
        <v>0.78391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0.55000000000000004</v>
      </c>
      <c r="O187" s="238">
        <f>ROUND(E187*N187,2)</f>
        <v>0.43</v>
      </c>
      <c r="P187" s="238">
        <v>0</v>
      </c>
      <c r="Q187" s="238">
        <f>ROUND(E187*P187,2)</f>
        <v>0</v>
      </c>
      <c r="R187" s="240" t="s">
        <v>870</v>
      </c>
      <c r="S187" s="240" t="s">
        <v>250</v>
      </c>
      <c r="T187" s="241" t="s">
        <v>250</v>
      </c>
      <c r="U187" s="223">
        <v>0</v>
      </c>
      <c r="V187" s="223">
        <f>ROUND(E187*U187,2)</f>
        <v>0</v>
      </c>
      <c r="W187" s="223"/>
      <c r="X187" s="223" t="s">
        <v>871</v>
      </c>
      <c r="Y187" s="223" t="s">
        <v>252</v>
      </c>
      <c r="Z187" s="213"/>
      <c r="AA187" s="213"/>
      <c r="AB187" s="213"/>
      <c r="AC187" s="213"/>
      <c r="AD187" s="213"/>
      <c r="AE187" s="213"/>
      <c r="AF187" s="213"/>
      <c r="AG187" s="213" t="s">
        <v>872</v>
      </c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2" x14ac:dyDescent="0.2">
      <c r="A188" s="220"/>
      <c r="B188" s="221"/>
      <c r="C188" s="266" t="s">
        <v>2489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2490</v>
      </c>
      <c r="D189" s="258"/>
      <c r="E189" s="259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66" t="s">
        <v>874</v>
      </c>
      <c r="D190" s="258"/>
      <c r="E190" s="259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6" t="s">
        <v>2499</v>
      </c>
      <c r="D191" s="258"/>
      <c r="E191" s="259">
        <v>0.78</v>
      </c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297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1" x14ac:dyDescent="0.2">
      <c r="A192" s="235">
        <v>39</v>
      </c>
      <c r="B192" s="236" t="s">
        <v>2500</v>
      </c>
      <c r="C192" s="252" t="s">
        <v>2498</v>
      </c>
      <c r="D192" s="237" t="s">
        <v>302</v>
      </c>
      <c r="E192" s="238">
        <v>0.43718000000000001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0.55000000000000004</v>
      </c>
      <c r="O192" s="238">
        <f>ROUND(E192*N192,2)</f>
        <v>0.24</v>
      </c>
      <c r="P192" s="238">
        <v>0</v>
      </c>
      <c r="Q192" s="238">
        <f>ROUND(E192*P192,2)</f>
        <v>0</v>
      </c>
      <c r="R192" s="240" t="s">
        <v>870</v>
      </c>
      <c r="S192" s="240" t="s">
        <v>250</v>
      </c>
      <c r="T192" s="241" t="s">
        <v>250</v>
      </c>
      <c r="U192" s="223">
        <v>0</v>
      </c>
      <c r="V192" s="223">
        <f>ROUND(E192*U192,2)</f>
        <v>0</v>
      </c>
      <c r="W192" s="223"/>
      <c r="X192" s="223" t="s">
        <v>871</v>
      </c>
      <c r="Y192" s="223" t="s">
        <v>252</v>
      </c>
      <c r="Z192" s="213"/>
      <c r="AA192" s="213"/>
      <c r="AB192" s="213"/>
      <c r="AC192" s="213"/>
      <c r="AD192" s="213"/>
      <c r="AE192" s="213"/>
      <c r="AF192" s="213"/>
      <c r="AG192" s="213" t="s">
        <v>872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66" t="s">
        <v>2491</v>
      </c>
      <c r="D193" s="258"/>
      <c r="E193" s="259"/>
      <c r="F193" s="223"/>
      <c r="G193" s="223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297</v>
      </c>
      <c r="AH193" s="213">
        <v>0</v>
      </c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3" x14ac:dyDescent="0.2">
      <c r="A194" s="220"/>
      <c r="B194" s="221"/>
      <c r="C194" s="266" t="s">
        <v>2492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874</v>
      </c>
      <c r="D195" s="258"/>
      <c r="E195" s="259"/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3" x14ac:dyDescent="0.2">
      <c r="A196" s="220"/>
      <c r="B196" s="221"/>
      <c r="C196" s="266" t="s">
        <v>2501</v>
      </c>
      <c r="D196" s="258"/>
      <c r="E196" s="259">
        <v>0.44</v>
      </c>
      <c r="F196" s="223"/>
      <c r="G196" s="223"/>
      <c r="H196" s="223"/>
      <c r="I196" s="223"/>
      <c r="J196" s="223"/>
      <c r="K196" s="223"/>
      <c r="L196" s="223"/>
      <c r="M196" s="223"/>
      <c r="N196" s="222"/>
      <c r="O196" s="222"/>
      <c r="P196" s="222"/>
      <c r="Q196" s="222"/>
      <c r="R196" s="223"/>
      <c r="S196" s="223"/>
      <c r="T196" s="223"/>
      <c r="U196" s="223"/>
      <c r="V196" s="223"/>
      <c r="W196" s="223"/>
      <c r="X196" s="223"/>
      <c r="Y196" s="223"/>
      <c r="Z196" s="213"/>
      <c r="AA196" s="213"/>
      <c r="AB196" s="213"/>
      <c r="AC196" s="213"/>
      <c r="AD196" s="213"/>
      <c r="AE196" s="213"/>
      <c r="AF196" s="213"/>
      <c r="AG196" s="213" t="s">
        <v>297</v>
      </c>
      <c r="AH196" s="213">
        <v>0</v>
      </c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5">
        <v>40</v>
      </c>
      <c r="B197" s="236" t="s">
        <v>2502</v>
      </c>
      <c r="C197" s="252" t="s">
        <v>2498</v>
      </c>
      <c r="D197" s="237" t="s">
        <v>302</v>
      </c>
      <c r="E197" s="238">
        <v>0.59984000000000004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0.55000000000000004</v>
      </c>
      <c r="O197" s="238">
        <f>ROUND(E197*N197,2)</f>
        <v>0.33</v>
      </c>
      <c r="P197" s="238">
        <v>0</v>
      </c>
      <c r="Q197" s="238">
        <f>ROUND(E197*P197,2)</f>
        <v>0</v>
      </c>
      <c r="R197" s="240" t="s">
        <v>870</v>
      </c>
      <c r="S197" s="240" t="s">
        <v>250</v>
      </c>
      <c r="T197" s="241" t="s">
        <v>250</v>
      </c>
      <c r="U197" s="223">
        <v>0</v>
      </c>
      <c r="V197" s="223">
        <f>ROUND(E197*U197,2)</f>
        <v>0</v>
      </c>
      <c r="W197" s="223"/>
      <c r="X197" s="223" t="s">
        <v>871</v>
      </c>
      <c r="Y197" s="223" t="s">
        <v>252</v>
      </c>
      <c r="Z197" s="213"/>
      <c r="AA197" s="213"/>
      <c r="AB197" s="213"/>
      <c r="AC197" s="213"/>
      <c r="AD197" s="213"/>
      <c r="AE197" s="213"/>
      <c r="AF197" s="213"/>
      <c r="AG197" s="213" t="s">
        <v>872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2493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2494</v>
      </c>
      <c r="D199" s="258"/>
      <c r="E199" s="259"/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3" x14ac:dyDescent="0.2">
      <c r="A200" s="220"/>
      <c r="B200" s="221"/>
      <c r="C200" s="266" t="s">
        <v>874</v>
      </c>
      <c r="D200" s="258"/>
      <c r="E200" s="259"/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297</v>
      </c>
      <c r="AH200" s="213">
        <v>0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6" t="s">
        <v>2503</v>
      </c>
      <c r="D201" s="258"/>
      <c r="E201" s="259">
        <v>0.6</v>
      </c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1" x14ac:dyDescent="0.2">
      <c r="A202" s="235">
        <v>41</v>
      </c>
      <c r="B202" s="236" t="s">
        <v>2504</v>
      </c>
      <c r="C202" s="252" t="s">
        <v>2505</v>
      </c>
      <c r="D202" s="237" t="s">
        <v>292</v>
      </c>
      <c r="E202" s="238">
        <v>28.4924</v>
      </c>
      <c r="F202" s="239"/>
      <c r="G202" s="240">
        <f>ROUND(E202*F202,2)</f>
        <v>0</v>
      </c>
      <c r="H202" s="239"/>
      <c r="I202" s="240">
        <f>ROUND(E202*H202,2)</f>
        <v>0</v>
      </c>
      <c r="J202" s="239"/>
      <c r="K202" s="240">
        <f>ROUND(E202*J202,2)</f>
        <v>0</v>
      </c>
      <c r="L202" s="240">
        <v>21</v>
      </c>
      <c r="M202" s="240">
        <f>G202*(1+L202/100)</f>
        <v>0</v>
      </c>
      <c r="N202" s="238">
        <v>1.12E-2</v>
      </c>
      <c r="O202" s="238">
        <f>ROUND(E202*N202,2)</f>
        <v>0.32</v>
      </c>
      <c r="P202" s="238">
        <v>0</v>
      </c>
      <c r="Q202" s="238">
        <f>ROUND(E202*P202,2)</f>
        <v>0</v>
      </c>
      <c r="R202" s="240" t="s">
        <v>870</v>
      </c>
      <c r="S202" s="240" t="s">
        <v>250</v>
      </c>
      <c r="T202" s="241" t="s">
        <v>250</v>
      </c>
      <c r="U202" s="223">
        <v>0</v>
      </c>
      <c r="V202" s="223">
        <f>ROUND(E202*U202,2)</f>
        <v>0</v>
      </c>
      <c r="W202" s="223"/>
      <c r="X202" s="223" t="s">
        <v>871</v>
      </c>
      <c r="Y202" s="223" t="s">
        <v>252</v>
      </c>
      <c r="Z202" s="213"/>
      <c r="AA202" s="213"/>
      <c r="AB202" s="213"/>
      <c r="AC202" s="213"/>
      <c r="AD202" s="213"/>
      <c r="AE202" s="213"/>
      <c r="AF202" s="213"/>
      <c r="AG202" s="213" t="s">
        <v>872</v>
      </c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2" x14ac:dyDescent="0.2">
      <c r="A203" s="220"/>
      <c r="B203" s="221"/>
      <c r="C203" s="266" t="s">
        <v>2506</v>
      </c>
      <c r="D203" s="258"/>
      <c r="E203" s="259"/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6" t="s">
        <v>2507</v>
      </c>
      <c r="D204" s="258"/>
      <c r="E204" s="259"/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297</v>
      </c>
      <c r="AH204" s="213">
        <v>0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6" t="s">
        <v>874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2508</v>
      </c>
      <c r="D206" s="258"/>
      <c r="E206" s="259">
        <v>28.49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1" x14ac:dyDescent="0.2">
      <c r="A207" s="235">
        <v>42</v>
      </c>
      <c r="B207" s="236" t="s">
        <v>2112</v>
      </c>
      <c r="C207" s="252" t="s">
        <v>2113</v>
      </c>
      <c r="D207" s="237" t="s">
        <v>562</v>
      </c>
      <c r="E207" s="238">
        <v>1.6123499999999999</v>
      </c>
      <c r="F207" s="239"/>
      <c r="G207" s="240">
        <f>ROUND(E207*F207,2)</f>
        <v>0</v>
      </c>
      <c r="H207" s="239"/>
      <c r="I207" s="240">
        <f>ROUND(E207*H207,2)</f>
        <v>0</v>
      </c>
      <c r="J207" s="239"/>
      <c r="K207" s="240">
        <f>ROUND(E207*J207,2)</f>
        <v>0</v>
      </c>
      <c r="L207" s="240">
        <v>21</v>
      </c>
      <c r="M207" s="240">
        <f>G207*(1+L207/100)</f>
        <v>0</v>
      </c>
      <c r="N207" s="238">
        <v>0</v>
      </c>
      <c r="O207" s="238">
        <f>ROUND(E207*N207,2)</f>
        <v>0</v>
      </c>
      <c r="P207" s="238">
        <v>0</v>
      </c>
      <c r="Q207" s="238">
        <f>ROUND(E207*P207,2)</f>
        <v>0</v>
      </c>
      <c r="R207" s="240" t="s">
        <v>588</v>
      </c>
      <c r="S207" s="240" t="s">
        <v>250</v>
      </c>
      <c r="T207" s="241" t="s">
        <v>250</v>
      </c>
      <c r="U207" s="223">
        <v>1.7509999999999999</v>
      </c>
      <c r="V207" s="223">
        <f>ROUND(E207*U207,2)</f>
        <v>2.82</v>
      </c>
      <c r="W207" s="223"/>
      <c r="X207" s="223" t="s">
        <v>564</v>
      </c>
      <c r="Y207" s="223" t="s">
        <v>252</v>
      </c>
      <c r="Z207" s="213"/>
      <c r="AA207" s="213"/>
      <c r="AB207" s="213"/>
      <c r="AC207" s="213"/>
      <c r="AD207" s="213"/>
      <c r="AE207" s="213"/>
      <c r="AF207" s="213"/>
      <c r="AG207" s="213" t="s">
        <v>565</v>
      </c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2" x14ac:dyDescent="0.2">
      <c r="A208" s="220"/>
      <c r="B208" s="221"/>
      <c r="C208" s="267" t="s">
        <v>1348</v>
      </c>
      <c r="D208" s="264"/>
      <c r="E208" s="264"/>
      <c r="F208" s="264"/>
      <c r="G208" s="264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305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x14ac:dyDescent="0.2">
      <c r="A209" s="228" t="s">
        <v>245</v>
      </c>
      <c r="B209" s="229" t="s">
        <v>170</v>
      </c>
      <c r="C209" s="251" t="s">
        <v>171</v>
      </c>
      <c r="D209" s="230"/>
      <c r="E209" s="231"/>
      <c r="F209" s="232"/>
      <c r="G209" s="232">
        <f>SUMIF(AG210:AG235,"&lt;&gt;NOR",G210:G235)</f>
        <v>0</v>
      </c>
      <c r="H209" s="232"/>
      <c r="I209" s="232">
        <f>SUM(I210:I235)</f>
        <v>0</v>
      </c>
      <c r="J209" s="232"/>
      <c r="K209" s="232">
        <f>SUM(K210:K235)</f>
        <v>0</v>
      </c>
      <c r="L209" s="232"/>
      <c r="M209" s="232">
        <f>SUM(M210:M235)</f>
        <v>0</v>
      </c>
      <c r="N209" s="231"/>
      <c r="O209" s="231">
        <f>SUM(O210:O235)</f>
        <v>0.24000000000000002</v>
      </c>
      <c r="P209" s="231"/>
      <c r="Q209" s="231">
        <f>SUM(Q210:Q235)</f>
        <v>0</v>
      </c>
      <c r="R209" s="232"/>
      <c r="S209" s="232"/>
      <c r="T209" s="233"/>
      <c r="U209" s="227"/>
      <c r="V209" s="227">
        <f>SUM(V210:V235)</f>
        <v>40.719999999999992</v>
      </c>
      <c r="W209" s="227"/>
      <c r="X209" s="227"/>
      <c r="Y209" s="227"/>
      <c r="AG209" t="s">
        <v>246</v>
      </c>
    </row>
    <row r="210" spans="1:60" ht="22.5" outlineLevel="1" x14ac:dyDescent="0.2">
      <c r="A210" s="235">
        <v>43</v>
      </c>
      <c r="B210" s="236" t="s">
        <v>2124</v>
      </c>
      <c r="C210" s="252" t="s">
        <v>2125</v>
      </c>
      <c r="D210" s="237" t="s">
        <v>292</v>
      </c>
      <c r="E210" s="238">
        <v>24.776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6.7299999999999999E-3</v>
      </c>
      <c r="O210" s="238">
        <f>ROUND(E210*N210,2)</f>
        <v>0.17</v>
      </c>
      <c r="P210" s="238">
        <v>0</v>
      </c>
      <c r="Q210" s="238">
        <f>ROUND(E210*P210,2)</f>
        <v>0</v>
      </c>
      <c r="R210" s="240" t="s">
        <v>604</v>
      </c>
      <c r="S210" s="240" t="s">
        <v>250</v>
      </c>
      <c r="T210" s="241" t="s">
        <v>250</v>
      </c>
      <c r="U210" s="223">
        <v>1.2765</v>
      </c>
      <c r="V210" s="223">
        <f>ROUND(E210*U210,2)</f>
        <v>31.63</v>
      </c>
      <c r="W210" s="223"/>
      <c r="X210" s="223" t="s">
        <v>294</v>
      </c>
      <c r="Y210" s="223" t="s">
        <v>252</v>
      </c>
      <c r="Z210" s="213"/>
      <c r="AA210" s="213"/>
      <c r="AB210" s="213"/>
      <c r="AC210" s="213"/>
      <c r="AD210" s="213"/>
      <c r="AE210" s="213"/>
      <c r="AF210" s="213"/>
      <c r="AG210" s="213" t="s">
        <v>571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67" t="s">
        <v>2126</v>
      </c>
      <c r="D211" s="264"/>
      <c r="E211" s="264"/>
      <c r="F211" s="264"/>
      <c r="G211" s="264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305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68" t="s">
        <v>2127</v>
      </c>
      <c r="D212" s="265"/>
      <c r="E212" s="265"/>
      <c r="F212" s="265"/>
      <c r="G212" s="265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255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2" x14ac:dyDescent="0.2">
      <c r="A213" s="220"/>
      <c r="B213" s="221"/>
      <c r="C213" s="266" t="s">
        <v>2509</v>
      </c>
      <c r="D213" s="258"/>
      <c r="E213" s="259"/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66" t="s">
        <v>2486</v>
      </c>
      <c r="D214" s="258"/>
      <c r="E214" s="259">
        <v>24.78</v>
      </c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1" x14ac:dyDescent="0.2">
      <c r="A215" s="235">
        <v>44</v>
      </c>
      <c r="B215" s="236" t="s">
        <v>2129</v>
      </c>
      <c r="C215" s="252" t="s">
        <v>2130</v>
      </c>
      <c r="D215" s="237" t="s">
        <v>420</v>
      </c>
      <c r="E215" s="238">
        <v>14.35</v>
      </c>
      <c r="F215" s="239"/>
      <c r="G215" s="240">
        <f>ROUND(E215*F215,2)</f>
        <v>0</v>
      </c>
      <c r="H215" s="239"/>
      <c r="I215" s="240">
        <f>ROUND(E215*H215,2)</f>
        <v>0</v>
      </c>
      <c r="J215" s="239"/>
      <c r="K215" s="240">
        <f>ROUND(E215*J215,2)</f>
        <v>0</v>
      </c>
      <c r="L215" s="240">
        <v>21</v>
      </c>
      <c r="M215" s="240">
        <f>G215*(1+L215/100)</f>
        <v>0</v>
      </c>
      <c r="N215" s="238">
        <v>1.91E-3</v>
      </c>
      <c r="O215" s="238">
        <f>ROUND(E215*N215,2)</f>
        <v>0.03</v>
      </c>
      <c r="P215" s="238">
        <v>0</v>
      </c>
      <c r="Q215" s="238">
        <f>ROUND(E215*P215,2)</f>
        <v>0</v>
      </c>
      <c r="R215" s="240" t="s">
        <v>604</v>
      </c>
      <c r="S215" s="240" t="s">
        <v>250</v>
      </c>
      <c r="T215" s="241" t="s">
        <v>250</v>
      </c>
      <c r="U215" s="223">
        <v>0.25</v>
      </c>
      <c r="V215" s="223">
        <f>ROUND(E215*U215,2)</f>
        <v>3.59</v>
      </c>
      <c r="W215" s="223"/>
      <c r="X215" s="223" t="s">
        <v>294</v>
      </c>
      <c r="Y215" s="223" t="s">
        <v>252</v>
      </c>
      <c r="Z215" s="213"/>
      <c r="AA215" s="213"/>
      <c r="AB215" s="213"/>
      <c r="AC215" s="213"/>
      <c r="AD215" s="213"/>
      <c r="AE215" s="213"/>
      <c r="AF215" s="213"/>
      <c r="AG215" s="213" t="s">
        <v>571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2" x14ac:dyDescent="0.2">
      <c r="A216" s="220"/>
      <c r="B216" s="221"/>
      <c r="C216" s="253" t="s">
        <v>2131</v>
      </c>
      <c r="D216" s="243"/>
      <c r="E216" s="243"/>
      <c r="F216" s="243"/>
      <c r="G216" s="24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255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66" t="s">
        <v>2510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2511</v>
      </c>
      <c r="D218" s="258"/>
      <c r="E218" s="259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2512</v>
      </c>
      <c r="D219" s="258"/>
      <c r="E219" s="259">
        <v>14.35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ht="22.5" outlineLevel="1" x14ac:dyDescent="0.2">
      <c r="A220" s="235">
        <v>45</v>
      </c>
      <c r="B220" s="236" t="s">
        <v>2513</v>
      </c>
      <c r="C220" s="252" t="s">
        <v>2514</v>
      </c>
      <c r="D220" s="237" t="s">
        <v>420</v>
      </c>
      <c r="E220" s="238">
        <v>3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2.9099999999999998E-3</v>
      </c>
      <c r="O220" s="238">
        <f>ROUND(E220*N220,2)</f>
        <v>0.01</v>
      </c>
      <c r="P220" s="238">
        <v>0</v>
      </c>
      <c r="Q220" s="238">
        <f>ROUND(E220*P220,2)</f>
        <v>0</v>
      </c>
      <c r="R220" s="240" t="s">
        <v>604</v>
      </c>
      <c r="S220" s="240" t="s">
        <v>250</v>
      </c>
      <c r="T220" s="241" t="s">
        <v>250</v>
      </c>
      <c r="U220" s="223">
        <v>0.29399999999999998</v>
      </c>
      <c r="V220" s="223">
        <f>ROUND(E220*U220,2)</f>
        <v>0.88</v>
      </c>
      <c r="W220" s="223"/>
      <c r="X220" s="223" t="s">
        <v>294</v>
      </c>
      <c r="Y220" s="223" t="s">
        <v>252</v>
      </c>
      <c r="Z220" s="213"/>
      <c r="AA220" s="213"/>
      <c r="AB220" s="213"/>
      <c r="AC220" s="213"/>
      <c r="AD220" s="213"/>
      <c r="AE220" s="213"/>
      <c r="AF220" s="213"/>
      <c r="AG220" s="213" t="s">
        <v>571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53" t="s">
        <v>2137</v>
      </c>
      <c r="D221" s="243"/>
      <c r="E221" s="243"/>
      <c r="F221" s="243"/>
      <c r="G221" s="24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255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66" t="s">
        <v>2515</v>
      </c>
      <c r="D222" s="258"/>
      <c r="E222" s="259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112</v>
      </c>
      <c r="D223" s="258"/>
      <c r="E223" s="259">
        <v>3</v>
      </c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ht="33.75" outlineLevel="1" x14ac:dyDescent="0.2">
      <c r="A224" s="235">
        <v>46</v>
      </c>
      <c r="B224" s="236" t="s">
        <v>2516</v>
      </c>
      <c r="C224" s="252" t="s">
        <v>2517</v>
      </c>
      <c r="D224" s="237" t="s">
        <v>420</v>
      </c>
      <c r="E224" s="238">
        <v>8.15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2.0500000000000002E-3</v>
      </c>
      <c r="O224" s="238">
        <f>ROUND(E224*N224,2)</f>
        <v>0.02</v>
      </c>
      <c r="P224" s="238">
        <v>0</v>
      </c>
      <c r="Q224" s="238">
        <f>ROUND(E224*P224,2)</f>
        <v>0</v>
      </c>
      <c r="R224" s="240" t="s">
        <v>604</v>
      </c>
      <c r="S224" s="240" t="s">
        <v>250</v>
      </c>
      <c r="T224" s="241" t="s">
        <v>250</v>
      </c>
      <c r="U224" s="223">
        <v>0.26400000000000001</v>
      </c>
      <c r="V224" s="223">
        <f>ROUND(E224*U224,2)</f>
        <v>2.15</v>
      </c>
      <c r="W224" s="223"/>
      <c r="X224" s="223" t="s">
        <v>294</v>
      </c>
      <c r="Y224" s="223" t="s">
        <v>252</v>
      </c>
      <c r="Z224" s="213"/>
      <c r="AA224" s="213"/>
      <c r="AB224" s="213"/>
      <c r="AC224" s="213"/>
      <c r="AD224" s="213"/>
      <c r="AE224" s="213"/>
      <c r="AF224" s="213"/>
      <c r="AG224" s="213" t="s">
        <v>571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2" x14ac:dyDescent="0.2">
      <c r="A225" s="220"/>
      <c r="B225" s="221"/>
      <c r="C225" s="267" t="s">
        <v>2142</v>
      </c>
      <c r="D225" s="264"/>
      <c r="E225" s="264"/>
      <c r="F225" s="264"/>
      <c r="G225" s="264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305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2" x14ac:dyDescent="0.2">
      <c r="A226" s="220"/>
      <c r="B226" s="221"/>
      <c r="C226" s="266" t="s">
        <v>2518</v>
      </c>
      <c r="D226" s="258"/>
      <c r="E226" s="259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2519</v>
      </c>
      <c r="D227" s="258"/>
      <c r="E227" s="259">
        <v>8.15</v>
      </c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ht="33.75" outlineLevel="1" x14ac:dyDescent="0.2">
      <c r="A228" s="244">
        <v>47</v>
      </c>
      <c r="B228" s="245" t="s">
        <v>2520</v>
      </c>
      <c r="C228" s="254" t="s">
        <v>2521</v>
      </c>
      <c r="D228" s="246" t="s">
        <v>458</v>
      </c>
      <c r="E228" s="247">
        <v>1</v>
      </c>
      <c r="F228" s="248"/>
      <c r="G228" s="249">
        <f>ROUND(E228*F228,2)</f>
        <v>0</v>
      </c>
      <c r="H228" s="248"/>
      <c r="I228" s="249">
        <f>ROUND(E228*H228,2)</f>
        <v>0</v>
      </c>
      <c r="J228" s="248"/>
      <c r="K228" s="249">
        <f>ROUND(E228*J228,2)</f>
        <v>0</v>
      </c>
      <c r="L228" s="249">
        <v>21</v>
      </c>
      <c r="M228" s="249">
        <f>G228*(1+L228/100)</f>
        <v>0</v>
      </c>
      <c r="N228" s="247">
        <v>3.4000000000000002E-4</v>
      </c>
      <c r="O228" s="247">
        <f>ROUND(E228*N228,2)</f>
        <v>0</v>
      </c>
      <c r="P228" s="247">
        <v>0</v>
      </c>
      <c r="Q228" s="247">
        <f>ROUND(E228*P228,2)</f>
        <v>0</v>
      </c>
      <c r="R228" s="249" t="s">
        <v>604</v>
      </c>
      <c r="S228" s="249" t="s">
        <v>250</v>
      </c>
      <c r="T228" s="250" t="s">
        <v>250</v>
      </c>
      <c r="U228" s="223">
        <v>0.41</v>
      </c>
      <c r="V228" s="223">
        <f>ROUND(E228*U228,2)</f>
        <v>0.41</v>
      </c>
      <c r="W228" s="223"/>
      <c r="X228" s="223" t="s">
        <v>294</v>
      </c>
      <c r="Y228" s="223" t="s">
        <v>252</v>
      </c>
      <c r="Z228" s="213"/>
      <c r="AA228" s="213"/>
      <c r="AB228" s="213"/>
      <c r="AC228" s="213"/>
      <c r="AD228" s="213"/>
      <c r="AE228" s="213"/>
      <c r="AF228" s="213"/>
      <c r="AG228" s="213" t="s">
        <v>571</v>
      </c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ht="22.5" outlineLevel="1" x14ac:dyDescent="0.2">
      <c r="A229" s="235">
        <v>48</v>
      </c>
      <c r="B229" s="236" t="s">
        <v>2150</v>
      </c>
      <c r="C229" s="252" t="s">
        <v>2151</v>
      </c>
      <c r="D229" s="237" t="s">
        <v>420</v>
      </c>
      <c r="E229" s="238">
        <v>8.15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8.4999999999999995E-4</v>
      </c>
      <c r="O229" s="238">
        <f>ROUND(E229*N229,2)</f>
        <v>0.01</v>
      </c>
      <c r="P229" s="238">
        <v>0</v>
      </c>
      <c r="Q229" s="238">
        <f>ROUND(E229*P229,2)</f>
        <v>0</v>
      </c>
      <c r="R229" s="240" t="s">
        <v>604</v>
      </c>
      <c r="S229" s="240" t="s">
        <v>250</v>
      </c>
      <c r="T229" s="241" t="s">
        <v>250</v>
      </c>
      <c r="U229" s="223">
        <v>0.12</v>
      </c>
      <c r="V229" s="223">
        <f>ROUND(E229*U229,2)</f>
        <v>0.98</v>
      </c>
      <c r="W229" s="223"/>
      <c r="X229" s="223" t="s">
        <v>294</v>
      </c>
      <c r="Y229" s="223" t="s">
        <v>252</v>
      </c>
      <c r="Z229" s="213"/>
      <c r="AA229" s="213"/>
      <c r="AB229" s="213"/>
      <c r="AC229" s="213"/>
      <c r="AD229" s="213"/>
      <c r="AE229" s="213"/>
      <c r="AF229" s="213"/>
      <c r="AG229" s="213" t="s">
        <v>571</v>
      </c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2" x14ac:dyDescent="0.2">
      <c r="A230" s="220"/>
      <c r="B230" s="221"/>
      <c r="C230" s="253" t="s">
        <v>2152</v>
      </c>
      <c r="D230" s="243"/>
      <c r="E230" s="243"/>
      <c r="F230" s="243"/>
      <c r="G230" s="24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255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66" t="s">
        <v>2522</v>
      </c>
      <c r="D231" s="258"/>
      <c r="E231" s="259"/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297</v>
      </c>
      <c r="AH231" s="213">
        <v>0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3" x14ac:dyDescent="0.2">
      <c r="A232" s="220"/>
      <c r="B232" s="221"/>
      <c r="C232" s="266" t="s">
        <v>2519</v>
      </c>
      <c r="D232" s="258"/>
      <c r="E232" s="259">
        <v>8.15</v>
      </c>
      <c r="F232" s="223"/>
      <c r="G232" s="223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297</v>
      </c>
      <c r="AH232" s="213">
        <v>0</v>
      </c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ht="33.75" outlineLevel="1" x14ac:dyDescent="0.2">
      <c r="A233" s="244">
        <v>49</v>
      </c>
      <c r="B233" s="245" t="s">
        <v>2156</v>
      </c>
      <c r="C233" s="254" t="s">
        <v>2157</v>
      </c>
      <c r="D233" s="246" t="s">
        <v>458</v>
      </c>
      <c r="E233" s="247">
        <v>2</v>
      </c>
      <c r="F233" s="248"/>
      <c r="G233" s="249">
        <f>ROUND(E233*F233,2)</f>
        <v>0</v>
      </c>
      <c r="H233" s="248"/>
      <c r="I233" s="249">
        <f>ROUND(E233*H233,2)</f>
        <v>0</v>
      </c>
      <c r="J233" s="248"/>
      <c r="K233" s="249">
        <f>ROUND(E233*J233,2)</f>
        <v>0</v>
      </c>
      <c r="L233" s="249">
        <v>21</v>
      </c>
      <c r="M233" s="249">
        <f>G233*(1+L233/100)</f>
        <v>0</v>
      </c>
      <c r="N233" s="247">
        <v>8.0999999999999996E-4</v>
      </c>
      <c r="O233" s="247">
        <f>ROUND(E233*N233,2)</f>
        <v>0</v>
      </c>
      <c r="P233" s="247">
        <v>0</v>
      </c>
      <c r="Q233" s="247">
        <f>ROUND(E233*P233,2)</f>
        <v>0</v>
      </c>
      <c r="R233" s="249" t="s">
        <v>870</v>
      </c>
      <c r="S233" s="249" t="s">
        <v>2158</v>
      </c>
      <c r="T233" s="250" t="s">
        <v>2158</v>
      </c>
      <c r="U233" s="223">
        <v>0</v>
      </c>
      <c r="V233" s="223">
        <f>ROUND(E233*U233,2)</f>
        <v>0</v>
      </c>
      <c r="W233" s="223"/>
      <c r="X233" s="223" t="s">
        <v>871</v>
      </c>
      <c r="Y233" s="223" t="s">
        <v>252</v>
      </c>
      <c r="Z233" s="213"/>
      <c r="AA233" s="213"/>
      <c r="AB233" s="213"/>
      <c r="AC233" s="213"/>
      <c r="AD233" s="213"/>
      <c r="AE233" s="213"/>
      <c r="AF233" s="213"/>
      <c r="AG233" s="213" t="s">
        <v>872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1" x14ac:dyDescent="0.2">
      <c r="A234" s="235">
        <v>50</v>
      </c>
      <c r="B234" s="236" t="s">
        <v>2523</v>
      </c>
      <c r="C234" s="252" t="s">
        <v>2524</v>
      </c>
      <c r="D234" s="237" t="s">
        <v>562</v>
      </c>
      <c r="E234" s="238">
        <v>0.22847999999999999</v>
      </c>
      <c r="F234" s="239"/>
      <c r="G234" s="240">
        <f>ROUND(E234*F234,2)</f>
        <v>0</v>
      </c>
      <c r="H234" s="239"/>
      <c r="I234" s="240">
        <f>ROUND(E234*H234,2)</f>
        <v>0</v>
      </c>
      <c r="J234" s="239"/>
      <c r="K234" s="240">
        <f>ROUND(E234*J234,2)</f>
        <v>0</v>
      </c>
      <c r="L234" s="240">
        <v>21</v>
      </c>
      <c r="M234" s="240">
        <f>G234*(1+L234/100)</f>
        <v>0</v>
      </c>
      <c r="N234" s="238">
        <v>0</v>
      </c>
      <c r="O234" s="238">
        <f>ROUND(E234*N234,2)</f>
        <v>0</v>
      </c>
      <c r="P234" s="238">
        <v>0</v>
      </c>
      <c r="Q234" s="238">
        <f>ROUND(E234*P234,2)</f>
        <v>0</v>
      </c>
      <c r="R234" s="240" t="s">
        <v>604</v>
      </c>
      <c r="S234" s="240" t="s">
        <v>250</v>
      </c>
      <c r="T234" s="241" t="s">
        <v>250</v>
      </c>
      <c r="U234" s="223">
        <v>4.7370000000000001</v>
      </c>
      <c r="V234" s="223">
        <f>ROUND(E234*U234,2)</f>
        <v>1.08</v>
      </c>
      <c r="W234" s="223"/>
      <c r="X234" s="223" t="s">
        <v>564</v>
      </c>
      <c r="Y234" s="223" t="s">
        <v>252</v>
      </c>
      <c r="Z234" s="213"/>
      <c r="AA234" s="213"/>
      <c r="AB234" s="213"/>
      <c r="AC234" s="213"/>
      <c r="AD234" s="213"/>
      <c r="AE234" s="213"/>
      <c r="AF234" s="213"/>
      <c r="AG234" s="213" t="s">
        <v>565</v>
      </c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2" x14ac:dyDescent="0.2">
      <c r="A235" s="220"/>
      <c r="B235" s="221"/>
      <c r="C235" s="267" t="s">
        <v>1348</v>
      </c>
      <c r="D235" s="264"/>
      <c r="E235" s="264"/>
      <c r="F235" s="264"/>
      <c r="G235" s="264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305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x14ac:dyDescent="0.2">
      <c r="A236" s="228" t="s">
        <v>245</v>
      </c>
      <c r="B236" s="229" t="s">
        <v>172</v>
      </c>
      <c r="C236" s="251" t="s">
        <v>173</v>
      </c>
      <c r="D236" s="230"/>
      <c r="E236" s="231"/>
      <c r="F236" s="232"/>
      <c r="G236" s="232">
        <f>SUMIF(AG237:AG246,"&lt;&gt;NOR",G237:G246)</f>
        <v>0</v>
      </c>
      <c r="H236" s="232"/>
      <c r="I236" s="232">
        <f>SUM(I237:I246)</f>
        <v>0</v>
      </c>
      <c r="J236" s="232"/>
      <c r="K236" s="232">
        <f>SUM(K237:K246)</f>
        <v>0</v>
      </c>
      <c r="L236" s="232"/>
      <c r="M236" s="232">
        <f>SUM(M237:M246)</f>
        <v>0</v>
      </c>
      <c r="N236" s="231"/>
      <c r="O236" s="231">
        <f>SUM(O237:O246)</f>
        <v>0.02</v>
      </c>
      <c r="P236" s="231"/>
      <c r="Q236" s="231">
        <f>SUM(Q237:Q246)</f>
        <v>0</v>
      </c>
      <c r="R236" s="232"/>
      <c r="S236" s="232"/>
      <c r="T236" s="233"/>
      <c r="U236" s="227"/>
      <c r="V236" s="227">
        <f>SUM(V237:V246)</f>
        <v>3.09</v>
      </c>
      <c r="W236" s="227"/>
      <c r="X236" s="227"/>
      <c r="Y236" s="227"/>
      <c r="AG236" t="s">
        <v>246</v>
      </c>
    </row>
    <row r="237" spans="1:60" outlineLevel="1" x14ac:dyDescent="0.2">
      <c r="A237" s="235">
        <v>51</v>
      </c>
      <c r="B237" s="236" t="s">
        <v>2525</v>
      </c>
      <c r="C237" s="252" t="s">
        <v>2526</v>
      </c>
      <c r="D237" s="237" t="s">
        <v>420</v>
      </c>
      <c r="E237" s="238">
        <v>8.15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2.4000000000000001E-4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627</v>
      </c>
      <c r="S237" s="240" t="s">
        <v>250</v>
      </c>
      <c r="T237" s="241" t="s">
        <v>250</v>
      </c>
      <c r="U237" s="223">
        <v>0.1</v>
      </c>
      <c r="V237" s="223">
        <f>ROUND(E237*U237,2)</f>
        <v>0.82</v>
      </c>
      <c r="W237" s="223"/>
      <c r="X237" s="223" t="s">
        <v>294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571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53" t="s">
        <v>2527</v>
      </c>
      <c r="D238" s="243"/>
      <c r="E238" s="243"/>
      <c r="F238" s="243"/>
      <c r="G238" s="24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255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2" x14ac:dyDescent="0.2">
      <c r="A239" s="220"/>
      <c r="B239" s="221"/>
      <c r="C239" s="266" t="s">
        <v>2522</v>
      </c>
      <c r="D239" s="258"/>
      <c r="E239" s="259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66" t="s">
        <v>2519</v>
      </c>
      <c r="D240" s="258"/>
      <c r="E240" s="259">
        <v>8.15</v>
      </c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297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1" x14ac:dyDescent="0.2">
      <c r="A241" s="235">
        <v>52</v>
      </c>
      <c r="B241" s="236" t="s">
        <v>2164</v>
      </c>
      <c r="C241" s="252" t="s">
        <v>2165</v>
      </c>
      <c r="D241" s="237" t="s">
        <v>292</v>
      </c>
      <c r="E241" s="238">
        <v>24.776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6.0999999999999997E-4</v>
      </c>
      <c r="O241" s="238">
        <f>ROUND(E241*N241,2)</f>
        <v>0.02</v>
      </c>
      <c r="P241" s="238">
        <v>0</v>
      </c>
      <c r="Q241" s="238">
        <f>ROUND(E241*P241,2)</f>
        <v>0</v>
      </c>
      <c r="R241" s="240" t="s">
        <v>627</v>
      </c>
      <c r="S241" s="240" t="s">
        <v>250</v>
      </c>
      <c r="T241" s="241" t="s">
        <v>250</v>
      </c>
      <c r="U241" s="223">
        <v>0.09</v>
      </c>
      <c r="V241" s="223">
        <f>ROUND(E241*U241,2)</f>
        <v>2.23</v>
      </c>
      <c r="W241" s="223"/>
      <c r="X241" s="223" t="s">
        <v>294</v>
      </c>
      <c r="Y241" s="223" t="s">
        <v>252</v>
      </c>
      <c r="Z241" s="213"/>
      <c r="AA241" s="213"/>
      <c r="AB241" s="213"/>
      <c r="AC241" s="213"/>
      <c r="AD241" s="213"/>
      <c r="AE241" s="213"/>
      <c r="AF241" s="213"/>
      <c r="AG241" s="213" t="s">
        <v>571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53" t="s">
        <v>2163</v>
      </c>
      <c r="D242" s="243"/>
      <c r="E242" s="243"/>
      <c r="F242" s="243"/>
      <c r="G242" s="24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255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66" t="s">
        <v>2485</v>
      </c>
      <c r="D243" s="258"/>
      <c r="E243" s="259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2486</v>
      </c>
      <c r="D244" s="258"/>
      <c r="E244" s="259">
        <v>24.78</v>
      </c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1" x14ac:dyDescent="0.2">
      <c r="A245" s="235">
        <v>53</v>
      </c>
      <c r="B245" s="236" t="s">
        <v>2528</v>
      </c>
      <c r="C245" s="252" t="s">
        <v>2529</v>
      </c>
      <c r="D245" s="237" t="s">
        <v>562</v>
      </c>
      <c r="E245" s="238">
        <v>1.7069999999999998E-2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</v>
      </c>
      <c r="O245" s="238">
        <f>ROUND(E245*N245,2)</f>
        <v>0</v>
      </c>
      <c r="P245" s="238">
        <v>0</v>
      </c>
      <c r="Q245" s="238">
        <f>ROUND(E245*P245,2)</f>
        <v>0</v>
      </c>
      <c r="R245" s="240" t="s">
        <v>627</v>
      </c>
      <c r="S245" s="240" t="s">
        <v>250</v>
      </c>
      <c r="T245" s="241" t="s">
        <v>250</v>
      </c>
      <c r="U245" s="223">
        <v>2.1779999999999999</v>
      </c>
      <c r="V245" s="223">
        <f>ROUND(E245*U245,2)</f>
        <v>0.04</v>
      </c>
      <c r="W245" s="223"/>
      <c r="X245" s="223" t="s">
        <v>564</v>
      </c>
      <c r="Y245" s="223" t="s">
        <v>252</v>
      </c>
      <c r="Z245" s="213"/>
      <c r="AA245" s="213"/>
      <c r="AB245" s="213"/>
      <c r="AC245" s="213"/>
      <c r="AD245" s="213"/>
      <c r="AE245" s="213"/>
      <c r="AF245" s="213"/>
      <c r="AG245" s="213" t="s">
        <v>565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2" x14ac:dyDescent="0.2">
      <c r="A246" s="220"/>
      <c r="B246" s="221"/>
      <c r="C246" s="267" t="s">
        <v>1348</v>
      </c>
      <c r="D246" s="264"/>
      <c r="E246" s="264"/>
      <c r="F246" s="264"/>
      <c r="G246" s="264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305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x14ac:dyDescent="0.2">
      <c r="A247" s="228" t="s">
        <v>245</v>
      </c>
      <c r="B247" s="229" t="s">
        <v>176</v>
      </c>
      <c r="C247" s="251" t="s">
        <v>177</v>
      </c>
      <c r="D247" s="230"/>
      <c r="E247" s="231"/>
      <c r="F247" s="232"/>
      <c r="G247" s="232">
        <f>SUMIF(AG248:AG249,"&lt;&gt;NOR",G248:G249)</f>
        <v>0</v>
      </c>
      <c r="H247" s="232"/>
      <c r="I247" s="232">
        <f>SUM(I248:I249)</f>
        <v>0</v>
      </c>
      <c r="J247" s="232"/>
      <c r="K247" s="232">
        <f>SUM(K248:K249)</f>
        <v>0</v>
      </c>
      <c r="L247" s="232"/>
      <c r="M247" s="232">
        <f>SUM(M248:M249)</f>
        <v>0</v>
      </c>
      <c r="N247" s="231"/>
      <c r="O247" s="231">
        <f>SUM(O248:O249)</f>
        <v>0</v>
      </c>
      <c r="P247" s="231"/>
      <c r="Q247" s="231">
        <f>SUM(Q248:Q249)</f>
        <v>0</v>
      </c>
      <c r="R247" s="232"/>
      <c r="S247" s="232"/>
      <c r="T247" s="233"/>
      <c r="U247" s="227"/>
      <c r="V247" s="227">
        <f>SUM(V248:V249)</f>
        <v>0</v>
      </c>
      <c r="W247" s="227"/>
      <c r="X247" s="227"/>
      <c r="Y247" s="227"/>
      <c r="AG247" t="s">
        <v>246</v>
      </c>
    </row>
    <row r="248" spans="1:60" ht="22.5" outlineLevel="1" x14ac:dyDescent="0.2">
      <c r="A248" s="235">
        <v>54</v>
      </c>
      <c r="B248" s="236" t="s">
        <v>2530</v>
      </c>
      <c r="C248" s="252" t="s">
        <v>2531</v>
      </c>
      <c r="D248" s="237" t="s">
        <v>1225</v>
      </c>
      <c r="E248" s="238">
        <v>1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0</v>
      </c>
      <c r="O248" s="238">
        <f>ROUND(E248*N248,2)</f>
        <v>0</v>
      </c>
      <c r="P248" s="238">
        <v>0</v>
      </c>
      <c r="Q248" s="238">
        <f>ROUND(E248*P248,2)</f>
        <v>0</v>
      </c>
      <c r="R248" s="240"/>
      <c r="S248" s="240" t="s">
        <v>277</v>
      </c>
      <c r="T248" s="241" t="s">
        <v>251</v>
      </c>
      <c r="U248" s="223">
        <v>0</v>
      </c>
      <c r="V248" s="223">
        <f>ROUND(E248*U248,2)</f>
        <v>0</v>
      </c>
      <c r="W248" s="223"/>
      <c r="X248" s="223" t="s">
        <v>294</v>
      </c>
      <c r="Y248" s="223" t="s">
        <v>252</v>
      </c>
      <c r="Z248" s="213"/>
      <c r="AA248" s="213"/>
      <c r="AB248" s="213"/>
      <c r="AC248" s="213"/>
      <c r="AD248" s="213"/>
      <c r="AE248" s="213"/>
      <c r="AF248" s="213"/>
      <c r="AG248" s="213" t="s">
        <v>571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53" t="s">
        <v>2532</v>
      </c>
      <c r="D249" s="243"/>
      <c r="E249" s="243"/>
      <c r="F249" s="243"/>
      <c r="G249" s="24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255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x14ac:dyDescent="0.2">
      <c r="A250" s="228" t="s">
        <v>245</v>
      </c>
      <c r="B250" s="229" t="s">
        <v>195</v>
      </c>
      <c r="C250" s="251" t="s">
        <v>196</v>
      </c>
      <c r="D250" s="230"/>
      <c r="E250" s="231"/>
      <c r="F250" s="232"/>
      <c r="G250" s="232">
        <f>SUMIF(AG251:AG263,"&lt;&gt;NOR",G251:G263)</f>
        <v>0</v>
      </c>
      <c r="H250" s="232"/>
      <c r="I250" s="232">
        <f>SUM(I251:I263)</f>
        <v>0</v>
      </c>
      <c r="J250" s="232"/>
      <c r="K250" s="232">
        <f>SUM(K251:K263)</f>
        <v>0</v>
      </c>
      <c r="L250" s="232"/>
      <c r="M250" s="232">
        <f>SUM(M251:M263)</f>
        <v>0</v>
      </c>
      <c r="N250" s="231"/>
      <c r="O250" s="231">
        <f>SUM(O251:O263)</f>
        <v>0.01</v>
      </c>
      <c r="P250" s="231"/>
      <c r="Q250" s="231">
        <f>SUM(Q251:Q263)</f>
        <v>0</v>
      </c>
      <c r="R250" s="232"/>
      <c r="S250" s="232"/>
      <c r="T250" s="233"/>
      <c r="U250" s="227"/>
      <c r="V250" s="227">
        <f>SUM(V251:V263)</f>
        <v>2.56</v>
      </c>
      <c r="W250" s="227"/>
      <c r="X250" s="227"/>
      <c r="Y250" s="227"/>
      <c r="AG250" t="s">
        <v>246</v>
      </c>
    </row>
    <row r="251" spans="1:60" outlineLevel="1" x14ac:dyDescent="0.2">
      <c r="A251" s="235">
        <v>55</v>
      </c>
      <c r="B251" s="236" t="s">
        <v>2533</v>
      </c>
      <c r="C251" s="252" t="s">
        <v>2534</v>
      </c>
      <c r="D251" s="237" t="s">
        <v>292</v>
      </c>
      <c r="E251" s="238">
        <v>26.35942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3.2000000000000003E-4</v>
      </c>
      <c r="O251" s="238">
        <f>ROUND(E251*N251,2)</f>
        <v>0.01</v>
      </c>
      <c r="P251" s="238">
        <v>0</v>
      </c>
      <c r="Q251" s="238">
        <f>ROUND(E251*P251,2)</f>
        <v>0</v>
      </c>
      <c r="R251" s="240" t="s">
        <v>2535</v>
      </c>
      <c r="S251" s="240" t="s">
        <v>250</v>
      </c>
      <c r="T251" s="241" t="s">
        <v>250</v>
      </c>
      <c r="U251" s="223">
        <v>9.7000000000000003E-2</v>
      </c>
      <c r="V251" s="223">
        <f>ROUND(E251*U251,2)</f>
        <v>2.56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571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7" t="s">
        <v>2536</v>
      </c>
      <c r="D252" s="264"/>
      <c r="E252" s="264"/>
      <c r="F252" s="264"/>
      <c r="G252" s="264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305</v>
      </c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2" x14ac:dyDescent="0.2">
      <c r="A253" s="220"/>
      <c r="B253" s="221"/>
      <c r="C253" s="266" t="s">
        <v>2537</v>
      </c>
      <c r="D253" s="258"/>
      <c r="E253" s="259"/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66" t="s">
        <v>2489</v>
      </c>
      <c r="D254" s="258"/>
      <c r="E254" s="259"/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66" t="s">
        <v>2490</v>
      </c>
      <c r="D255" s="258"/>
      <c r="E255" s="259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66" t="s">
        <v>2491</v>
      </c>
      <c r="D256" s="258"/>
      <c r="E256" s="259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297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66" t="s">
        <v>2492</v>
      </c>
      <c r="D257" s="258"/>
      <c r="E257" s="259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297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66" t="s">
        <v>2493</v>
      </c>
      <c r="D258" s="258"/>
      <c r="E258" s="259"/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66" t="s">
        <v>2494</v>
      </c>
      <c r="D259" s="258"/>
      <c r="E259" s="259"/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297</v>
      </c>
      <c r="AH259" s="213">
        <v>0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3" x14ac:dyDescent="0.2">
      <c r="A260" s="220"/>
      <c r="B260" s="221"/>
      <c r="C260" s="266" t="s">
        <v>352</v>
      </c>
      <c r="D260" s="258"/>
      <c r="E260" s="259"/>
      <c r="F260" s="223"/>
      <c r="G260" s="223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297</v>
      </c>
      <c r="AH260" s="213">
        <v>0</v>
      </c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3" x14ac:dyDescent="0.2">
      <c r="A261" s="220"/>
      <c r="B261" s="221"/>
      <c r="C261" s="266" t="s">
        <v>2538</v>
      </c>
      <c r="D261" s="258"/>
      <c r="E261" s="259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297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6" t="s">
        <v>2507</v>
      </c>
      <c r="D262" s="258"/>
      <c r="E262" s="259"/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6" t="s">
        <v>2539</v>
      </c>
      <c r="D263" s="258"/>
      <c r="E263" s="259">
        <v>26.36</v>
      </c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x14ac:dyDescent="0.2">
      <c r="A264" s="228" t="s">
        <v>245</v>
      </c>
      <c r="B264" s="229" t="s">
        <v>199</v>
      </c>
      <c r="C264" s="251" t="s">
        <v>200</v>
      </c>
      <c r="D264" s="230"/>
      <c r="E264" s="231"/>
      <c r="F264" s="232"/>
      <c r="G264" s="232">
        <f>SUMIF(AG265:AG265,"&lt;&gt;NOR",G265:G265)</f>
        <v>0</v>
      </c>
      <c r="H264" s="232"/>
      <c r="I264" s="232">
        <f>SUM(I265:I265)</f>
        <v>0</v>
      </c>
      <c r="J264" s="232"/>
      <c r="K264" s="232">
        <f>SUM(K265:K265)</f>
        <v>0</v>
      </c>
      <c r="L264" s="232"/>
      <c r="M264" s="232">
        <f>SUM(M265:M265)</f>
        <v>0</v>
      </c>
      <c r="N264" s="231"/>
      <c r="O264" s="231">
        <f>SUM(O265:O265)</f>
        <v>0</v>
      </c>
      <c r="P264" s="231"/>
      <c r="Q264" s="231">
        <f>SUM(Q265:Q265)</f>
        <v>0</v>
      </c>
      <c r="R264" s="232"/>
      <c r="S264" s="232"/>
      <c r="T264" s="233"/>
      <c r="U264" s="227"/>
      <c r="V264" s="227">
        <f>SUM(V265:V265)</f>
        <v>48</v>
      </c>
      <c r="W264" s="227"/>
      <c r="X264" s="227"/>
      <c r="Y264" s="227"/>
      <c r="AG264" t="s">
        <v>246</v>
      </c>
    </row>
    <row r="265" spans="1:60" outlineLevel="1" x14ac:dyDescent="0.2">
      <c r="A265" s="235">
        <v>56</v>
      </c>
      <c r="B265" s="236" t="s">
        <v>1566</v>
      </c>
      <c r="C265" s="252" t="s">
        <v>1567</v>
      </c>
      <c r="D265" s="237" t="s">
        <v>1568</v>
      </c>
      <c r="E265" s="238">
        <v>48</v>
      </c>
      <c r="F265" s="239"/>
      <c r="G265" s="240">
        <f>ROUND(E265*F265,2)</f>
        <v>0</v>
      </c>
      <c r="H265" s="239"/>
      <c r="I265" s="240">
        <f>ROUND(E265*H265,2)</f>
        <v>0</v>
      </c>
      <c r="J265" s="239"/>
      <c r="K265" s="240">
        <f>ROUND(E265*J265,2)</f>
        <v>0</v>
      </c>
      <c r="L265" s="240">
        <v>21</v>
      </c>
      <c r="M265" s="240">
        <f>G265*(1+L265/100)</f>
        <v>0</v>
      </c>
      <c r="N265" s="238">
        <v>0</v>
      </c>
      <c r="O265" s="238">
        <f>ROUND(E265*N265,2)</f>
        <v>0</v>
      </c>
      <c r="P265" s="238">
        <v>0</v>
      </c>
      <c r="Q265" s="238">
        <f>ROUND(E265*P265,2)</f>
        <v>0</v>
      </c>
      <c r="R265" s="240" t="s">
        <v>1569</v>
      </c>
      <c r="S265" s="240" t="s">
        <v>250</v>
      </c>
      <c r="T265" s="241" t="s">
        <v>250</v>
      </c>
      <c r="U265" s="223">
        <v>1</v>
      </c>
      <c r="V265" s="223">
        <f>ROUND(E265*U265,2)</f>
        <v>48</v>
      </c>
      <c r="W265" s="223"/>
      <c r="X265" s="223" t="s">
        <v>1570</v>
      </c>
      <c r="Y265" s="223" t="s">
        <v>252</v>
      </c>
      <c r="Z265" s="213"/>
      <c r="AA265" s="213"/>
      <c r="AB265" s="213"/>
      <c r="AC265" s="213"/>
      <c r="AD265" s="213"/>
      <c r="AE265" s="213"/>
      <c r="AF265" s="213"/>
      <c r="AG265" s="213" t="s">
        <v>1571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x14ac:dyDescent="0.2">
      <c r="A266" s="3"/>
      <c r="B266" s="4"/>
      <c r="C266" s="255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AE266">
        <v>12</v>
      </c>
      <c r="AF266">
        <v>21</v>
      </c>
      <c r="AG266" t="s">
        <v>231</v>
      </c>
    </row>
    <row r="267" spans="1:60" x14ac:dyDescent="0.2">
      <c r="A267" s="216"/>
      <c r="B267" s="217" t="s">
        <v>29</v>
      </c>
      <c r="C267" s="256"/>
      <c r="D267" s="218"/>
      <c r="E267" s="219"/>
      <c r="F267" s="219"/>
      <c r="G267" s="234">
        <f>G8+G85+G90+G95+G110+G116+G126+G135+G145+G147+G149+G152+G209+G236+G247+G250+G264</f>
        <v>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AE267">
        <f>SUMIF(L7:L265,AE266,G7:G265)</f>
        <v>0</v>
      </c>
      <c r="AF267">
        <f>SUMIF(L7:L265,AF266,G7:G265)</f>
        <v>0</v>
      </c>
      <c r="AG267" t="s">
        <v>287</v>
      </c>
    </row>
    <row r="268" spans="1:60" x14ac:dyDescent="0.2">
      <c r="C268" s="257"/>
      <c r="D268" s="10"/>
      <c r="AG268" t="s">
        <v>288</v>
      </c>
    </row>
    <row r="269" spans="1:60" x14ac:dyDescent="0.2">
      <c r="D269" s="10"/>
    </row>
    <row r="270" spans="1:60" x14ac:dyDescent="0.2">
      <c r="D270" s="10"/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EkTDCGImZiZyYX0LVIaOHnyuiiR/gWHVJ22WWUf0L8YDVnZFViVMw2r6e4nIp3R+2AFRysa07mP54My1tdrtQ==" saltValue="L5pKcOo/x/KB1n8UnPAaVA==" spinCount="100000" sheet="1" formatRows="0"/>
  <mergeCells count="41">
    <mergeCell ref="C238:G238"/>
    <mergeCell ref="C242:G242"/>
    <mergeCell ref="C246:G246"/>
    <mergeCell ref="C249:G249"/>
    <mergeCell ref="C252:G252"/>
    <mergeCell ref="C212:G212"/>
    <mergeCell ref="C216:G216"/>
    <mergeCell ref="C221:G221"/>
    <mergeCell ref="C225:G225"/>
    <mergeCell ref="C230:G230"/>
    <mergeCell ref="C235:G235"/>
    <mergeCell ref="C131:G131"/>
    <mergeCell ref="C137:G137"/>
    <mergeCell ref="C142:G142"/>
    <mergeCell ref="C151:G151"/>
    <mergeCell ref="C208:G208"/>
    <mergeCell ref="C211:G211"/>
    <mergeCell ref="C87:G87"/>
    <mergeCell ref="C101:G101"/>
    <mergeCell ref="C106:G106"/>
    <mergeCell ref="C107:G107"/>
    <mergeCell ref="C112:G112"/>
    <mergeCell ref="C118:G118"/>
    <mergeCell ref="C52:G52"/>
    <mergeCell ref="C56:G56"/>
    <mergeCell ref="C57:G57"/>
    <mergeCell ref="C74:G74"/>
    <mergeCell ref="C78:G78"/>
    <mergeCell ref="C82:G82"/>
    <mergeCell ref="C19:G19"/>
    <mergeCell ref="C24:G24"/>
    <mergeCell ref="C29:G29"/>
    <mergeCell ref="C34:G34"/>
    <mergeCell ref="C36:G36"/>
    <mergeCell ref="C41:G41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B27D8-5036-49AD-8FB9-91F34DC20C3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70</v>
      </c>
      <c r="C3" s="202" t="s">
        <v>71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72</v>
      </c>
      <c r="C4" s="205" t="s">
        <v>73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148</v>
      </c>
      <c r="C8" s="251" t="s">
        <v>149</v>
      </c>
      <c r="D8" s="230"/>
      <c r="E8" s="231"/>
      <c r="F8" s="232"/>
      <c r="G8" s="232">
        <f>SUMIF(AG9:AG45,"&lt;&gt;NOR",G9:G45)</f>
        <v>0</v>
      </c>
      <c r="H8" s="232"/>
      <c r="I8" s="232">
        <f>SUM(I9:I45)</f>
        <v>0</v>
      </c>
      <c r="J8" s="232"/>
      <c r="K8" s="232">
        <f>SUM(K9:K45)</f>
        <v>0</v>
      </c>
      <c r="L8" s="232"/>
      <c r="M8" s="232">
        <f>SUM(M9:M45)</f>
        <v>0</v>
      </c>
      <c r="N8" s="231"/>
      <c r="O8" s="231">
        <f>SUM(O9:O45)</f>
        <v>0.30000000000000004</v>
      </c>
      <c r="P8" s="231"/>
      <c r="Q8" s="231">
        <f>SUM(Q9:Q45)</f>
        <v>0</v>
      </c>
      <c r="R8" s="232"/>
      <c r="S8" s="232"/>
      <c r="T8" s="233"/>
      <c r="U8" s="227"/>
      <c r="V8" s="227">
        <f>SUM(V9:V45)</f>
        <v>132.16999999999999</v>
      </c>
      <c r="W8" s="227"/>
      <c r="X8" s="227"/>
      <c r="Y8" s="227"/>
      <c r="AG8" t="s">
        <v>246</v>
      </c>
    </row>
    <row r="9" spans="1:60" ht="22.5" outlineLevel="1" x14ac:dyDescent="0.2">
      <c r="A9" s="235">
        <v>1</v>
      </c>
      <c r="B9" s="236" t="s">
        <v>1349</v>
      </c>
      <c r="C9" s="252" t="s">
        <v>1350</v>
      </c>
      <c r="D9" s="237" t="s">
        <v>420</v>
      </c>
      <c r="E9" s="238">
        <v>36.75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2.0999999999999999E-3</v>
      </c>
      <c r="O9" s="238">
        <f>ROUND(E9*N9,2)</f>
        <v>0.08</v>
      </c>
      <c r="P9" s="238">
        <v>0</v>
      </c>
      <c r="Q9" s="238">
        <f>ROUND(E9*P9,2)</f>
        <v>0</v>
      </c>
      <c r="R9" s="240" t="s">
        <v>570</v>
      </c>
      <c r="S9" s="240" t="s">
        <v>250</v>
      </c>
      <c r="T9" s="241" t="s">
        <v>250</v>
      </c>
      <c r="U9" s="223">
        <v>0.8</v>
      </c>
      <c r="V9" s="223">
        <f>ROUND(E9*U9,2)</f>
        <v>29.4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571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67" t="s">
        <v>1351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2540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2541</v>
      </c>
      <c r="D12" s="258"/>
      <c r="E12" s="259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66" t="s">
        <v>2542</v>
      </c>
      <c r="D13" s="258"/>
      <c r="E13" s="259">
        <v>36.75</v>
      </c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ht="22.5" outlineLevel="1" x14ac:dyDescent="0.2">
      <c r="A14" s="235">
        <v>2</v>
      </c>
      <c r="B14" s="236" t="s">
        <v>2543</v>
      </c>
      <c r="C14" s="252" t="s">
        <v>2544</v>
      </c>
      <c r="D14" s="237" t="s">
        <v>420</v>
      </c>
      <c r="E14" s="238">
        <v>6.5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2.5200000000000001E-3</v>
      </c>
      <c r="O14" s="238">
        <f>ROUND(E14*N14,2)</f>
        <v>0.02</v>
      </c>
      <c r="P14" s="238">
        <v>0</v>
      </c>
      <c r="Q14" s="238">
        <f>ROUND(E14*P14,2)</f>
        <v>0</v>
      </c>
      <c r="R14" s="240" t="s">
        <v>570</v>
      </c>
      <c r="S14" s="240" t="s">
        <v>250</v>
      </c>
      <c r="T14" s="241" t="s">
        <v>250</v>
      </c>
      <c r="U14" s="223">
        <v>0.8</v>
      </c>
      <c r="V14" s="223">
        <f>ROUND(E14*U14,2)</f>
        <v>5.2</v>
      </c>
      <c r="W14" s="223"/>
      <c r="X14" s="223" t="s">
        <v>294</v>
      </c>
      <c r="Y14" s="223" t="s">
        <v>252</v>
      </c>
      <c r="Z14" s="213"/>
      <c r="AA14" s="213"/>
      <c r="AB14" s="213"/>
      <c r="AC14" s="213"/>
      <c r="AD14" s="213"/>
      <c r="AE14" s="213"/>
      <c r="AF14" s="213"/>
      <c r="AG14" s="213" t="s">
        <v>571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7" t="s">
        <v>1351</v>
      </c>
      <c r="D15" s="264"/>
      <c r="E15" s="264"/>
      <c r="F15" s="264"/>
      <c r="G15" s="264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305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35">
        <v>3</v>
      </c>
      <c r="B16" s="236" t="s">
        <v>2545</v>
      </c>
      <c r="C16" s="252" t="s">
        <v>2546</v>
      </c>
      <c r="D16" s="237" t="s">
        <v>420</v>
      </c>
      <c r="E16" s="238">
        <v>25.5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3.5699999999999998E-3</v>
      </c>
      <c r="O16" s="238">
        <f>ROUND(E16*N16,2)</f>
        <v>0.09</v>
      </c>
      <c r="P16" s="238">
        <v>0</v>
      </c>
      <c r="Q16" s="238">
        <f>ROUND(E16*P16,2)</f>
        <v>0</v>
      </c>
      <c r="R16" s="240" t="s">
        <v>570</v>
      </c>
      <c r="S16" s="240" t="s">
        <v>250</v>
      </c>
      <c r="T16" s="241" t="s">
        <v>250</v>
      </c>
      <c r="U16" s="223">
        <v>0.55000000000000004</v>
      </c>
      <c r="V16" s="223">
        <f>ROUND(E16*U16,2)</f>
        <v>14.03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571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67" t="s">
        <v>1351</v>
      </c>
      <c r="D17" s="264"/>
      <c r="E17" s="264"/>
      <c r="F17" s="264"/>
      <c r="G17" s="26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305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66" t="s">
        <v>2547</v>
      </c>
      <c r="D18" s="258"/>
      <c r="E18" s="259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66" t="s">
        <v>2548</v>
      </c>
      <c r="D19" s="258"/>
      <c r="E19" s="259">
        <v>25.5</v>
      </c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22.5" outlineLevel="1" x14ac:dyDescent="0.2">
      <c r="A20" s="235">
        <v>4</v>
      </c>
      <c r="B20" s="236" t="s">
        <v>2549</v>
      </c>
      <c r="C20" s="252" t="s">
        <v>2550</v>
      </c>
      <c r="D20" s="237" t="s">
        <v>458</v>
      </c>
      <c r="E20" s="238">
        <v>3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3.8E-3</v>
      </c>
      <c r="O20" s="238">
        <f>ROUND(E20*N20,2)</f>
        <v>0.01</v>
      </c>
      <c r="P20" s="238">
        <v>0</v>
      </c>
      <c r="Q20" s="238">
        <f>ROUND(E20*P20,2)</f>
        <v>0</v>
      </c>
      <c r="R20" s="240" t="s">
        <v>570</v>
      </c>
      <c r="S20" s="240" t="s">
        <v>250</v>
      </c>
      <c r="T20" s="241" t="s">
        <v>250</v>
      </c>
      <c r="U20" s="223">
        <v>0.33300000000000002</v>
      </c>
      <c r="V20" s="223">
        <f>ROUND(E20*U20,2)</f>
        <v>1</v>
      </c>
      <c r="W20" s="223"/>
      <c r="X20" s="223" t="s">
        <v>294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571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6" t="s">
        <v>2551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112</v>
      </c>
      <c r="D22" s="258"/>
      <c r="E22" s="259">
        <v>3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5">
        <v>5</v>
      </c>
      <c r="B23" s="236" t="s">
        <v>2552</v>
      </c>
      <c r="C23" s="252" t="s">
        <v>2553</v>
      </c>
      <c r="D23" s="237" t="s">
        <v>420</v>
      </c>
      <c r="E23" s="238">
        <v>44.1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1.4E-3</v>
      </c>
      <c r="O23" s="238">
        <f>ROUND(E23*N23,2)</f>
        <v>0.06</v>
      </c>
      <c r="P23" s="238">
        <v>0</v>
      </c>
      <c r="Q23" s="238">
        <f>ROUND(E23*P23,2)</f>
        <v>0</v>
      </c>
      <c r="R23" s="240" t="s">
        <v>570</v>
      </c>
      <c r="S23" s="240" t="s">
        <v>250</v>
      </c>
      <c r="T23" s="241" t="s">
        <v>250</v>
      </c>
      <c r="U23" s="223">
        <v>0.79700000000000004</v>
      </c>
      <c r="V23" s="223">
        <f>ROUND(E23*U23,2)</f>
        <v>35.15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571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7" t="s">
        <v>1351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8" t="s">
        <v>2554</v>
      </c>
      <c r="D25" s="265"/>
      <c r="E25" s="265"/>
      <c r="F25" s="265"/>
      <c r="G25" s="265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255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8" t="s">
        <v>2555</v>
      </c>
      <c r="D26" s="265"/>
      <c r="E26" s="265"/>
      <c r="F26" s="265"/>
      <c r="G26" s="265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66" t="s">
        <v>2556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2557</v>
      </c>
      <c r="D28" s="258"/>
      <c r="E28" s="259">
        <v>44.1</v>
      </c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5">
        <v>6</v>
      </c>
      <c r="B29" s="236" t="s">
        <v>2558</v>
      </c>
      <c r="C29" s="252" t="s">
        <v>2559</v>
      </c>
      <c r="D29" s="237" t="s">
        <v>420</v>
      </c>
      <c r="E29" s="238">
        <v>6.3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1.5200000000000001E-3</v>
      </c>
      <c r="O29" s="238">
        <f>ROUND(E29*N29,2)</f>
        <v>0.01</v>
      </c>
      <c r="P29" s="238">
        <v>0</v>
      </c>
      <c r="Q29" s="238">
        <f>ROUND(E29*P29,2)</f>
        <v>0</v>
      </c>
      <c r="R29" s="240" t="s">
        <v>570</v>
      </c>
      <c r="S29" s="240" t="s">
        <v>250</v>
      </c>
      <c r="T29" s="241" t="s">
        <v>250</v>
      </c>
      <c r="U29" s="223">
        <v>1.173</v>
      </c>
      <c r="V29" s="223">
        <f>ROUND(E29*U29,2)</f>
        <v>7.39</v>
      </c>
      <c r="W29" s="223"/>
      <c r="X29" s="223" t="s">
        <v>294</v>
      </c>
      <c r="Y29" s="223" t="s">
        <v>252</v>
      </c>
      <c r="Z29" s="213"/>
      <c r="AA29" s="213"/>
      <c r="AB29" s="213"/>
      <c r="AC29" s="213"/>
      <c r="AD29" s="213"/>
      <c r="AE29" s="213"/>
      <c r="AF29" s="213"/>
      <c r="AG29" s="213" t="s">
        <v>571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7" t="s">
        <v>1351</v>
      </c>
      <c r="D30" s="264"/>
      <c r="E30" s="264"/>
      <c r="F30" s="264"/>
      <c r="G30" s="264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305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66" t="s">
        <v>2560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2561</v>
      </c>
      <c r="D32" s="258"/>
      <c r="E32" s="259">
        <v>6.3</v>
      </c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1" x14ac:dyDescent="0.2">
      <c r="A33" s="235">
        <v>7</v>
      </c>
      <c r="B33" s="236" t="s">
        <v>2562</v>
      </c>
      <c r="C33" s="252" t="s">
        <v>2563</v>
      </c>
      <c r="D33" s="237" t="s">
        <v>420</v>
      </c>
      <c r="E33" s="238">
        <v>66.150000000000006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4.6999999999999999E-4</v>
      </c>
      <c r="O33" s="238">
        <f>ROUND(E33*N33,2)</f>
        <v>0.03</v>
      </c>
      <c r="P33" s="238">
        <v>0</v>
      </c>
      <c r="Q33" s="238">
        <f>ROUND(E33*P33,2)</f>
        <v>0</v>
      </c>
      <c r="R33" s="240" t="s">
        <v>570</v>
      </c>
      <c r="S33" s="240" t="s">
        <v>250</v>
      </c>
      <c r="T33" s="241" t="s">
        <v>250</v>
      </c>
      <c r="U33" s="223">
        <v>0.35899999999999999</v>
      </c>
      <c r="V33" s="223">
        <f>ROUND(E33*U33,2)</f>
        <v>23.75</v>
      </c>
      <c r="W33" s="223"/>
      <c r="X33" s="223" t="s">
        <v>294</v>
      </c>
      <c r="Y33" s="223" t="s">
        <v>252</v>
      </c>
      <c r="Z33" s="213"/>
      <c r="AA33" s="213"/>
      <c r="AB33" s="213"/>
      <c r="AC33" s="213"/>
      <c r="AD33" s="213"/>
      <c r="AE33" s="213"/>
      <c r="AF33" s="213"/>
      <c r="AG33" s="213" t="s">
        <v>571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67" t="s">
        <v>1351</v>
      </c>
      <c r="D34" s="264"/>
      <c r="E34" s="264"/>
      <c r="F34" s="264"/>
      <c r="G34" s="264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305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66" t="s">
        <v>2564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2565</v>
      </c>
      <c r="D36" s="258"/>
      <c r="E36" s="259">
        <v>66.150000000000006</v>
      </c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5">
        <v>8</v>
      </c>
      <c r="B37" s="236" t="s">
        <v>2566</v>
      </c>
      <c r="C37" s="252" t="s">
        <v>2567</v>
      </c>
      <c r="D37" s="237" t="s">
        <v>458</v>
      </c>
      <c r="E37" s="238">
        <v>8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570</v>
      </c>
      <c r="S37" s="240" t="s">
        <v>250</v>
      </c>
      <c r="T37" s="241" t="s">
        <v>250</v>
      </c>
      <c r="U37" s="223">
        <v>0.25900000000000001</v>
      </c>
      <c r="V37" s="223">
        <f>ROUND(E37*U37,2)</f>
        <v>2.0699999999999998</v>
      </c>
      <c r="W37" s="223"/>
      <c r="X37" s="223" t="s">
        <v>294</v>
      </c>
      <c r="Y37" s="223" t="s">
        <v>252</v>
      </c>
      <c r="Z37" s="213"/>
      <c r="AA37" s="213"/>
      <c r="AB37" s="213"/>
      <c r="AC37" s="213"/>
      <c r="AD37" s="213"/>
      <c r="AE37" s="213"/>
      <c r="AF37" s="213"/>
      <c r="AG37" s="213" t="s">
        <v>571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67" t="s">
        <v>2568</v>
      </c>
      <c r="D38" s="264"/>
      <c r="E38" s="264"/>
      <c r="F38" s="264"/>
      <c r="G38" s="264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305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1" x14ac:dyDescent="0.2">
      <c r="A39" s="235">
        <v>9</v>
      </c>
      <c r="B39" s="236" t="s">
        <v>2569</v>
      </c>
      <c r="C39" s="252" t="s">
        <v>2570</v>
      </c>
      <c r="D39" s="237" t="s">
        <v>458</v>
      </c>
      <c r="E39" s="238">
        <v>17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0</v>
      </c>
      <c r="Q39" s="238">
        <f>ROUND(E39*P39,2)</f>
        <v>0</v>
      </c>
      <c r="R39" s="240" t="s">
        <v>570</v>
      </c>
      <c r="S39" s="240" t="s">
        <v>250</v>
      </c>
      <c r="T39" s="241" t="s">
        <v>250</v>
      </c>
      <c r="U39" s="223">
        <v>0.17399999999999999</v>
      </c>
      <c r="V39" s="223">
        <f>ROUND(E39*U39,2)</f>
        <v>2.96</v>
      </c>
      <c r="W39" s="223"/>
      <c r="X39" s="223" t="s">
        <v>294</v>
      </c>
      <c r="Y39" s="223" t="s">
        <v>252</v>
      </c>
      <c r="Z39" s="213"/>
      <c r="AA39" s="213"/>
      <c r="AB39" s="213"/>
      <c r="AC39" s="213"/>
      <c r="AD39" s="213"/>
      <c r="AE39" s="213"/>
      <c r="AF39" s="213"/>
      <c r="AG39" s="213" t="s">
        <v>571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7" t="s">
        <v>2568</v>
      </c>
      <c r="D40" s="264"/>
      <c r="E40" s="264"/>
      <c r="F40" s="264"/>
      <c r="G40" s="264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305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35">
        <v>10</v>
      </c>
      <c r="B41" s="236" t="s">
        <v>2571</v>
      </c>
      <c r="C41" s="252" t="s">
        <v>2572</v>
      </c>
      <c r="D41" s="237" t="s">
        <v>420</v>
      </c>
      <c r="E41" s="238">
        <v>182.75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 t="s">
        <v>570</v>
      </c>
      <c r="S41" s="240" t="s">
        <v>250</v>
      </c>
      <c r="T41" s="241" t="s">
        <v>250</v>
      </c>
      <c r="U41" s="223">
        <v>5.8999999999999997E-2</v>
      </c>
      <c r="V41" s="223">
        <f>ROUND(E41*U41,2)</f>
        <v>10.78</v>
      </c>
      <c r="W41" s="223"/>
      <c r="X41" s="223" t="s">
        <v>294</v>
      </c>
      <c r="Y41" s="223" t="s">
        <v>252</v>
      </c>
      <c r="Z41" s="213"/>
      <c r="AA41" s="213"/>
      <c r="AB41" s="213"/>
      <c r="AC41" s="213"/>
      <c r="AD41" s="213"/>
      <c r="AE41" s="213"/>
      <c r="AF41" s="213"/>
      <c r="AG41" s="213" t="s">
        <v>571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66" t="s">
        <v>2573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2574</v>
      </c>
      <c r="D43" s="258"/>
      <c r="E43" s="259">
        <v>182.75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5">
        <v>11</v>
      </c>
      <c r="B44" s="236" t="s">
        <v>1356</v>
      </c>
      <c r="C44" s="252" t="s">
        <v>1357</v>
      </c>
      <c r="D44" s="237" t="s">
        <v>562</v>
      </c>
      <c r="E44" s="238">
        <v>0.2984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</v>
      </c>
      <c r="O44" s="238">
        <f>ROUND(E44*N44,2)</f>
        <v>0</v>
      </c>
      <c r="P44" s="238">
        <v>0</v>
      </c>
      <c r="Q44" s="238">
        <f>ROUND(E44*P44,2)</f>
        <v>0</v>
      </c>
      <c r="R44" s="240" t="s">
        <v>570</v>
      </c>
      <c r="S44" s="240" t="s">
        <v>250</v>
      </c>
      <c r="T44" s="241" t="s">
        <v>250</v>
      </c>
      <c r="U44" s="223">
        <v>1.47</v>
      </c>
      <c r="V44" s="223">
        <f>ROUND(E44*U44,2)</f>
        <v>0.44</v>
      </c>
      <c r="W44" s="223"/>
      <c r="X44" s="223" t="s">
        <v>564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565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67" t="s">
        <v>1358</v>
      </c>
      <c r="D45" s="264"/>
      <c r="E45" s="264"/>
      <c r="F45" s="264"/>
      <c r="G45" s="264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305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x14ac:dyDescent="0.2">
      <c r="A46" s="228" t="s">
        <v>245</v>
      </c>
      <c r="B46" s="229" t="s">
        <v>150</v>
      </c>
      <c r="C46" s="251" t="s">
        <v>151</v>
      </c>
      <c r="D46" s="230"/>
      <c r="E46" s="231"/>
      <c r="F46" s="232"/>
      <c r="G46" s="232">
        <f>SUMIF(AG47:AG90,"&lt;&gt;NOR",G47:G90)</f>
        <v>0</v>
      </c>
      <c r="H46" s="232"/>
      <c r="I46" s="232">
        <f>SUM(I47:I90)</f>
        <v>0</v>
      </c>
      <c r="J46" s="232"/>
      <c r="K46" s="232">
        <f>SUM(K47:K90)</f>
        <v>0</v>
      </c>
      <c r="L46" s="232"/>
      <c r="M46" s="232">
        <f>SUM(M47:M90)</f>
        <v>0</v>
      </c>
      <c r="N46" s="231"/>
      <c r="O46" s="231">
        <f>SUM(O47:O90)</f>
        <v>0.20000000000000004</v>
      </c>
      <c r="P46" s="231"/>
      <c r="Q46" s="231">
        <f>SUM(Q47:Q90)</f>
        <v>0</v>
      </c>
      <c r="R46" s="232"/>
      <c r="S46" s="232"/>
      <c r="T46" s="233"/>
      <c r="U46" s="227"/>
      <c r="V46" s="227">
        <f>SUM(V47:V90)</f>
        <v>178.6</v>
      </c>
      <c r="W46" s="227"/>
      <c r="X46" s="227"/>
      <c r="Y46" s="227"/>
      <c r="AG46" t="s">
        <v>246</v>
      </c>
    </row>
    <row r="47" spans="1:60" ht="22.5" outlineLevel="1" x14ac:dyDescent="0.2">
      <c r="A47" s="235">
        <v>12</v>
      </c>
      <c r="B47" s="236" t="s">
        <v>2575</v>
      </c>
      <c r="C47" s="252" t="s">
        <v>2576</v>
      </c>
      <c r="D47" s="237" t="s">
        <v>420</v>
      </c>
      <c r="E47" s="238">
        <v>168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4.0000000000000002E-4</v>
      </c>
      <c r="O47" s="238">
        <f>ROUND(E47*N47,2)</f>
        <v>7.0000000000000007E-2</v>
      </c>
      <c r="P47" s="238">
        <v>0</v>
      </c>
      <c r="Q47" s="238">
        <f>ROUND(E47*P47,2)</f>
        <v>0</v>
      </c>
      <c r="R47" s="240" t="s">
        <v>570</v>
      </c>
      <c r="S47" s="240" t="s">
        <v>250</v>
      </c>
      <c r="T47" s="241" t="s">
        <v>250</v>
      </c>
      <c r="U47" s="223">
        <v>0.25800000000000001</v>
      </c>
      <c r="V47" s="223">
        <f>ROUND(E47*U47,2)</f>
        <v>43.34</v>
      </c>
      <c r="W47" s="223"/>
      <c r="X47" s="223" t="s">
        <v>294</v>
      </c>
      <c r="Y47" s="223" t="s">
        <v>252</v>
      </c>
      <c r="Z47" s="213"/>
      <c r="AA47" s="213"/>
      <c r="AB47" s="213"/>
      <c r="AC47" s="213"/>
      <c r="AD47" s="213"/>
      <c r="AE47" s="213"/>
      <c r="AF47" s="213"/>
      <c r="AG47" s="213" t="s">
        <v>571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67" t="s">
        <v>2577</v>
      </c>
      <c r="D48" s="264"/>
      <c r="E48" s="264"/>
      <c r="F48" s="264"/>
      <c r="G48" s="264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305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8" t="s">
        <v>2578</v>
      </c>
      <c r="D49" s="265"/>
      <c r="E49" s="265"/>
      <c r="F49" s="265"/>
      <c r="G49" s="265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66" t="s">
        <v>2579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2580</v>
      </c>
      <c r="D51" s="258"/>
      <c r="E51" s="259">
        <v>168</v>
      </c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1" x14ac:dyDescent="0.2">
      <c r="A52" s="235">
        <v>13</v>
      </c>
      <c r="B52" s="236" t="s">
        <v>2581</v>
      </c>
      <c r="C52" s="252" t="s">
        <v>2582</v>
      </c>
      <c r="D52" s="237" t="s">
        <v>420</v>
      </c>
      <c r="E52" s="238">
        <v>63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4.8000000000000001E-4</v>
      </c>
      <c r="O52" s="238">
        <f>ROUND(E52*N52,2)</f>
        <v>0.03</v>
      </c>
      <c r="P52" s="238">
        <v>0</v>
      </c>
      <c r="Q52" s="238">
        <f>ROUND(E52*P52,2)</f>
        <v>0</v>
      </c>
      <c r="R52" s="240" t="s">
        <v>570</v>
      </c>
      <c r="S52" s="240" t="s">
        <v>250</v>
      </c>
      <c r="T52" s="241" t="s">
        <v>250</v>
      </c>
      <c r="U52" s="223">
        <v>0.27889999999999998</v>
      </c>
      <c r="V52" s="223">
        <f>ROUND(E52*U52,2)</f>
        <v>17.57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571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7" t="s">
        <v>2577</v>
      </c>
      <c r="D53" s="264"/>
      <c r="E53" s="264"/>
      <c r="F53" s="264"/>
      <c r="G53" s="264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305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8" t="s">
        <v>2578</v>
      </c>
      <c r="D54" s="265"/>
      <c r="E54" s="265"/>
      <c r="F54" s="265"/>
      <c r="G54" s="265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255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2583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128</v>
      </c>
      <c r="D56" s="258"/>
      <c r="E56" s="259">
        <v>63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5">
        <v>14</v>
      </c>
      <c r="B57" s="236" t="s">
        <v>2584</v>
      </c>
      <c r="C57" s="252" t="s">
        <v>2585</v>
      </c>
      <c r="D57" s="237" t="s">
        <v>420</v>
      </c>
      <c r="E57" s="238">
        <v>77.7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6.4999999999999997E-4</v>
      </c>
      <c r="O57" s="238">
        <f>ROUND(E57*N57,2)</f>
        <v>0.05</v>
      </c>
      <c r="P57" s="238">
        <v>0</v>
      </c>
      <c r="Q57" s="238">
        <f>ROUND(E57*P57,2)</f>
        <v>0</v>
      </c>
      <c r="R57" s="240" t="s">
        <v>570</v>
      </c>
      <c r="S57" s="240" t="s">
        <v>250</v>
      </c>
      <c r="T57" s="241" t="s">
        <v>250</v>
      </c>
      <c r="U57" s="223">
        <v>0.33279999999999998</v>
      </c>
      <c r="V57" s="223">
        <f>ROUND(E57*U57,2)</f>
        <v>25.86</v>
      </c>
      <c r="W57" s="223"/>
      <c r="X57" s="223" t="s">
        <v>294</v>
      </c>
      <c r="Y57" s="223" t="s">
        <v>252</v>
      </c>
      <c r="Z57" s="213"/>
      <c r="AA57" s="213"/>
      <c r="AB57" s="213"/>
      <c r="AC57" s="213"/>
      <c r="AD57" s="213"/>
      <c r="AE57" s="213"/>
      <c r="AF57" s="213"/>
      <c r="AG57" s="213" t="s">
        <v>571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7" t="s">
        <v>2577</v>
      </c>
      <c r="D58" s="264"/>
      <c r="E58" s="264"/>
      <c r="F58" s="264"/>
      <c r="G58" s="26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305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68" t="s">
        <v>2578</v>
      </c>
      <c r="D59" s="265"/>
      <c r="E59" s="265"/>
      <c r="F59" s="265"/>
      <c r="G59" s="265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255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6" t="s">
        <v>2586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2587</v>
      </c>
      <c r="D61" s="258"/>
      <c r="E61" s="259">
        <v>77.7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5">
        <v>15</v>
      </c>
      <c r="B62" s="236" t="s">
        <v>2588</v>
      </c>
      <c r="C62" s="252" t="s">
        <v>2589</v>
      </c>
      <c r="D62" s="237" t="s">
        <v>420</v>
      </c>
      <c r="E62" s="238">
        <v>20.5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9.5E-4</v>
      </c>
      <c r="O62" s="238">
        <f>ROUND(E62*N62,2)</f>
        <v>0.02</v>
      </c>
      <c r="P62" s="238">
        <v>0</v>
      </c>
      <c r="Q62" s="238">
        <f>ROUND(E62*P62,2)</f>
        <v>0</v>
      </c>
      <c r="R62" s="240" t="s">
        <v>570</v>
      </c>
      <c r="S62" s="240" t="s">
        <v>250</v>
      </c>
      <c r="T62" s="241" t="s">
        <v>250</v>
      </c>
      <c r="U62" s="223">
        <v>0.38469999999999999</v>
      </c>
      <c r="V62" s="223">
        <f>ROUND(E62*U62,2)</f>
        <v>7.89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571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7" t="s">
        <v>2577</v>
      </c>
      <c r="D63" s="264"/>
      <c r="E63" s="264"/>
      <c r="F63" s="264"/>
      <c r="G63" s="26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305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68" t="s">
        <v>2578</v>
      </c>
      <c r="D64" s="265"/>
      <c r="E64" s="265"/>
      <c r="F64" s="265"/>
      <c r="G64" s="265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255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1" x14ac:dyDescent="0.2">
      <c r="A65" s="244">
        <v>16</v>
      </c>
      <c r="B65" s="245" t="s">
        <v>2590</v>
      </c>
      <c r="C65" s="254" t="s">
        <v>2591</v>
      </c>
      <c r="D65" s="246" t="s">
        <v>458</v>
      </c>
      <c r="E65" s="247">
        <v>16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7">
        <v>0</v>
      </c>
      <c r="O65" s="247">
        <f>ROUND(E65*N65,2)</f>
        <v>0</v>
      </c>
      <c r="P65" s="247">
        <v>0</v>
      </c>
      <c r="Q65" s="247">
        <f>ROUND(E65*P65,2)</f>
        <v>0</v>
      </c>
      <c r="R65" s="249" t="s">
        <v>570</v>
      </c>
      <c r="S65" s="249" t="s">
        <v>250</v>
      </c>
      <c r="T65" s="250" t="s">
        <v>250</v>
      </c>
      <c r="U65" s="223">
        <v>0.42499999999999999</v>
      </c>
      <c r="V65" s="223">
        <f>ROUND(E65*U65,2)</f>
        <v>6.8</v>
      </c>
      <c r="W65" s="223"/>
      <c r="X65" s="223" t="s">
        <v>294</v>
      </c>
      <c r="Y65" s="223" t="s">
        <v>252</v>
      </c>
      <c r="Z65" s="213"/>
      <c r="AA65" s="213"/>
      <c r="AB65" s="213"/>
      <c r="AC65" s="213"/>
      <c r="AD65" s="213"/>
      <c r="AE65" s="213"/>
      <c r="AF65" s="213"/>
      <c r="AG65" s="213" t="s">
        <v>571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44">
        <v>17</v>
      </c>
      <c r="B66" s="245" t="s">
        <v>2592</v>
      </c>
      <c r="C66" s="254" t="s">
        <v>2593</v>
      </c>
      <c r="D66" s="246" t="s">
        <v>458</v>
      </c>
      <c r="E66" s="247">
        <v>9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7">
        <v>1.2999999999999999E-4</v>
      </c>
      <c r="O66" s="247">
        <f>ROUND(E66*N66,2)</f>
        <v>0</v>
      </c>
      <c r="P66" s="247">
        <v>0</v>
      </c>
      <c r="Q66" s="247">
        <f>ROUND(E66*P66,2)</f>
        <v>0</v>
      </c>
      <c r="R66" s="249" t="s">
        <v>570</v>
      </c>
      <c r="S66" s="249" t="s">
        <v>250</v>
      </c>
      <c r="T66" s="250" t="s">
        <v>250</v>
      </c>
      <c r="U66" s="223">
        <v>0.20269000000000001</v>
      </c>
      <c r="V66" s="223">
        <f>ROUND(E66*U66,2)</f>
        <v>1.82</v>
      </c>
      <c r="W66" s="223"/>
      <c r="X66" s="223" t="s">
        <v>294</v>
      </c>
      <c r="Y66" s="223" t="s">
        <v>252</v>
      </c>
      <c r="Z66" s="213"/>
      <c r="AA66" s="213"/>
      <c r="AB66" s="213"/>
      <c r="AC66" s="213"/>
      <c r="AD66" s="213"/>
      <c r="AE66" s="213"/>
      <c r="AF66" s="213"/>
      <c r="AG66" s="213" t="s">
        <v>571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44">
        <v>18</v>
      </c>
      <c r="B67" s="245" t="s">
        <v>2594</v>
      </c>
      <c r="C67" s="254" t="s">
        <v>2595</v>
      </c>
      <c r="D67" s="246" t="s">
        <v>458</v>
      </c>
      <c r="E67" s="247">
        <v>9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7">
        <v>2.3000000000000001E-4</v>
      </c>
      <c r="O67" s="247">
        <f>ROUND(E67*N67,2)</f>
        <v>0</v>
      </c>
      <c r="P67" s="247">
        <v>0</v>
      </c>
      <c r="Q67" s="247">
        <f>ROUND(E67*P67,2)</f>
        <v>0</v>
      </c>
      <c r="R67" s="249" t="s">
        <v>570</v>
      </c>
      <c r="S67" s="249" t="s">
        <v>250</v>
      </c>
      <c r="T67" s="250" t="s">
        <v>250</v>
      </c>
      <c r="U67" s="223">
        <v>0.24107000000000001</v>
      </c>
      <c r="V67" s="223">
        <f>ROUND(E67*U67,2)</f>
        <v>2.17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571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44">
        <v>19</v>
      </c>
      <c r="B68" s="245" t="s">
        <v>2596</v>
      </c>
      <c r="C68" s="254" t="s">
        <v>2597</v>
      </c>
      <c r="D68" s="246" t="s">
        <v>458</v>
      </c>
      <c r="E68" s="247">
        <v>2</v>
      </c>
      <c r="F68" s="248"/>
      <c r="G68" s="249">
        <f>ROUND(E68*F68,2)</f>
        <v>0</v>
      </c>
      <c r="H68" s="248"/>
      <c r="I68" s="249">
        <f>ROUND(E68*H68,2)</f>
        <v>0</v>
      </c>
      <c r="J68" s="248"/>
      <c r="K68" s="249">
        <f>ROUND(E68*J68,2)</f>
        <v>0</v>
      </c>
      <c r="L68" s="249">
        <v>21</v>
      </c>
      <c r="M68" s="249">
        <f>G68*(1+L68/100)</f>
        <v>0</v>
      </c>
      <c r="N68" s="247">
        <v>8.4999999999999995E-4</v>
      </c>
      <c r="O68" s="247">
        <f>ROUND(E68*N68,2)</f>
        <v>0</v>
      </c>
      <c r="P68" s="247">
        <v>0</v>
      </c>
      <c r="Q68" s="247">
        <f>ROUND(E68*P68,2)</f>
        <v>0</v>
      </c>
      <c r="R68" s="249" t="s">
        <v>570</v>
      </c>
      <c r="S68" s="249" t="s">
        <v>250</v>
      </c>
      <c r="T68" s="250" t="s">
        <v>250</v>
      </c>
      <c r="U68" s="223">
        <v>0.26900000000000002</v>
      </c>
      <c r="V68" s="223">
        <f>ROUND(E68*U68,2)</f>
        <v>0.54</v>
      </c>
      <c r="W68" s="223"/>
      <c r="X68" s="223" t="s">
        <v>294</v>
      </c>
      <c r="Y68" s="223" t="s">
        <v>252</v>
      </c>
      <c r="Z68" s="213"/>
      <c r="AA68" s="213"/>
      <c r="AB68" s="213"/>
      <c r="AC68" s="213"/>
      <c r="AD68" s="213"/>
      <c r="AE68" s="213"/>
      <c r="AF68" s="213"/>
      <c r="AG68" s="213" t="s">
        <v>571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44">
        <v>20</v>
      </c>
      <c r="B69" s="245" t="s">
        <v>2598</v>
      </c>
      <c r="C69" s="254" t="s">
        <v>2599</v>
      </c>
      <c r="D69" s="246" t="s">
        <v>458</v>
      </c>
      <c r="E69" s="247">
        <v>1</v>
      </c>
      <c r="F69" s="248"/>
      <c r="G69" s="249">
        <f>ROUND(E69*F69,2)</f>
        <v>0</v>
      </c>
      <c r="H69" s="248"/>
      <c r="I69" s="249">
        <f>ROUND(E69*H69,2)</f>
        <v>0</v>
      </c>
      <c r="J69" s="248"/>
      <c r="K69" s="249">
        <f>ROUND(E69*J69,2)</f>
        <v>0</v>
      </c>
      <c r="L69" s="249">
        <v>21</v>
      </c>
      <c r="M69" s="249">
        <f>G69*(1+L69/100)</f>
        <v>0</v>
      </c>
      <c r="N69" s="247">
        <v>1.6000000000000001E-3</v>
      </c>
      <c r="O69" s="247">
        <f>ROUND(E69*N69,2)</f>
        <v>0</v>
      </c>
      <c r="P69" s="247">
        <v>0</v>
      </c>
      <c r="Q69" s="247">
        <f>ROUND(E69*P69,2)</f>
        <v>0</v>
      </c>
      <c r="R69" s="249" t="s">
        <v>570</v>
      </c>
      <c r="S69" s="249" t="s">
        <v>250</v>
      </c>
      <c r="T69" s="250" t="s">
        <v>250</v>
      </c>
      <c r="U69" s="223">
        <v>0.20699999999999999</v>
      </c>
      <c r="V69" s="223">
        <f>ROUND(E69*U69,2)</f>
        <v>0.21</v>
      </c>
      <c r="W69" s="223"/>
      <c r="X69" s="223" t="s">
        <v>294</v>
      </c>
      <c r="Y69" s="223" t="s">
        <v>252</v>
      </c>
      <c r="Z69" s="213"/>
      <c r="AA69" s="213"/>
      <c r="AB69" s="213"/>
      <c r="AC69" s="213"/>
      <c r="AD69" s="213"/>
      <c r="AE69" s="213"/>
      <c r="AF69" s="213"/>
      <c r="AG69" s="213" t="s">
        <v>571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1" x14ac:dyDescent="0.2">
      <c r="A70" s="244">
        <v>21</v>
      </c>
      <c r="B70" s="245" t="s">
        <v>2600</v>
      </c>
      <c r="C70" s="254" t="s">
        <v>2601</v>
      </c>
      <c r="D70" s="246" t="s">
        <v>458</v>
      </c>
      <c r="E70" s="247">
        <v>1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7">
        <v>5.5000000000000003E-4</v>
      </c>
      <c r="O70" s="247">
        <f>ROUND(E70*N70,2)</f>
        <v>0</v>
      </c>
      <c r="P70" s="247">
        <v>0</v>
      </c>
      <c r="Q70" s="247">
        <f>ROUND(E70*P70,2)</f>
        <v>0</v>
      </c>
      <c r="R70" s="249" t="s">
        <v>570</v>
      </c>
      <c r="S70" s="249" t="s">
        <v>250</v>
      </c>
      <c r="T70" s="250" t="s">
        <v>250</v>
      </c>
      <c r="U70" s="223">
        <v>0.26900000000000002</v>
      </c>
      <c r="V70" s="223">
        <f>ROUND(E70*U70,2)</f>
        <v>0.27</v>
      </c>
      <c r="W70" s="223"/>
      <c r="X70" s="223" t="s">
        <v>294</v>
      </c>
      <c r="Y70" s="223" t="s">
        <v>252</v>
      </c>
      <c r="Z70" s="213"/>
      <c r="AA70" s="213"/>
      <c r="AB70" s="213"/>
      <c r="AC70" s="213"/>
      <c r="AD70" s="213"/>
      <c r="AE70" s="213"/>
      <c r="AF70" s="213"/>
      <c r="AG70" s="213" t="s">
        <v>571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1" x14ac:dyDescent="0.2">
      <c r="A71" s="244">
        <v>22</v>
      </c>
      <c r="B71" s="245" t="s">
        <v>2602</v>
      </c>
      <c r="C71" s="254" t="s">
        <v>2603</v>
      </c>
      <c r="D71" s="246" t="s">
        <v>458</v>
      </c>
      <c r="E71" s="247">
        <v>1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7">
        <v>5.9999999999999995E-4</v>
      </c>
      <c r="O71" s="247">
        <f>ROUND(E71*N71,2)</f>
        <v>0</v>
      </c>
      <c r="P71" s="247">
        <v>0</v>
      </c>
      <c r="Q71" s="247">
        <f>ROUND(E71*P71,2)</f>
        <v>0</v>
      </c>
      <c r="R71" s="249" t="s">
        <v>570</v>
      </c>
      <c r="S71" s="249" t="s">
        <v>250</v>
      </c>
      <c r="T71" s="250" t="s">
        <v>250</v>
      </c>
      <c r="U71" s="223">
        <v>0.26900000000000002</v>
      </c>
      <c r="V71" s="223">
        <f>ROUND(E71*U71,2)</f>
        <v>0.27</v>
      </c>
      <c r="W71" s="223"/>
      <c r="X71" s="223" t="s">
        <v>294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571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1" x14ac:dyDescent="0.2">
      <c r="A72" s="244">
        <v>23</v>
      </c>
      <c r="B72" s="245" t="s">
        <v>2604</v>
      </c>
      <c r="C72" s="254" t="s">
        <v>2605</v>
      </c>
      <c r="D72" s="246" t="s">
        <v>458</v>
      </c>
      <c r="E72" s="247">
        <v>1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7">
        <v>0</v>
      </c>
      <c r="O72" s="247">
        <f>ROUND(E72*N72,2)</f>
        <v>0</v>
      </c>
      <c r="P72" s="247">
        <v>0</v>
      </c>
      <c r="Q72" s="247">
        <f>ROUND(E72*P72,2)</f>
        <v>0</v>
      </c>
      <c r="R72" s="249"/>
      <c r="S72" s="249" t="s">
        <v>277</v>
      </c>
      <c r="T72" s="250" t="s">
        <v>251</v>
      </c>
      <c r="U72" s="223">
        <v>0</v>
      </c>
      <c r="V72" s="223">
        <f>ROUND(E72*U72,2)</f>
        <v>0</v>
      </c>
      <c r="W72" s="223"/>
      <c r="X72" s="223" t="s">
        <v>871</v>
      </c>
      <c r="Y72" s="223" t="s">
        <v>252</v>
      </c>
      <c r="Z72" s="213"/>
      <c r="AA72" s="213"/>
      <c r="AB72" s="213"/>
      <c r="AC72" s="213"/>
      <c r="AD72" s="213"/>
      <c r="AE72" s="213"/>
      <c r="AF72" s="213"/>
      <c r="AG72" s="213" t="s">
        <v>872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44">
        <v>24</v>
      </c>
      <c r="B73" s="245" t="s">
        <v>2606</v>
      </c>
      <c r="C73" s="254" t="s">
        <v>2607</v>
      </c>
      <c r="D73" s="246" t="s">
        <v>458</v>
      </c>
      <c r="E73" s="247">
        <v>1</v>
      </c>
      <c r="F73" s="248"/>
      <c r="G73" s="249">
        <f>ROUND(E73*F73,2)</f>
        <v>0</v>
      </c>
      <c r="H73" s="248"/>
      <c r="I73" s="249">
        <f>ROUND(E73*H73,2)</f>
        <v>0</v>
      </c>
      <c r="J73" s="248"/>
      <c r="K73" s="249">
        <f>ROUND(E73*J73,2)</f>
        <v>0</v>
      </c>
      <c r="L73" s="249">
        <v>21</v>
      </c>
      <c r="M73" s="249">
        <f>G73*(1+L73/100)</f>
        <v>0</v>
      </c>
      <c r="N73" s="247">
        <v>0</v>
      </c>
      <c r="O73" s="247">
        <f>ROUND(E73*N73,2)</f>
        <v>0</v>
      </c>
      <c r="P73" s="247">
        <v>0</v>
      </c>
      <c r="Q73" s="247">
        <f>ROUND(E73*P73,2)</f>
        <v>0</v>
      </c>
      <c r="R73" s="249"/>
      <c r="S73" s="249" t="s">
        <v>277</v>
      </c>
      <c r="T73" s="250" t="s">
        <v>251</v>
      </c>
      <c r="U73" s="223">
        <v>0</v>
      </c>
      <c r="V73" s="223">
        <f>ROUND(E73*U73,2)</f>
        <v>0</v>
      </c>
      <c r="W73" s="223"/>
      <c r="X73" s="223" t="s">
        <v>871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872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44">
        <v>25</v>
      </c>
      <c r="B74" s="245" t="s">
        <v>2608</v>
      </c>
      <c r="C74" s="254" t="s">
        <v>2609</v>
      </c>
      <c r="D74" s="246" t="s">
        <v>458</v>
      </c>
      <c r="E74" s="247">
        <v>2</v>
      </c>
      <c r="F74" s="248"/>
      <c r="G74" s="249">
        <f>ROUND(E74*F74,2)</f>
        <v>0</v>
      </c>
      <c r="H74" s="248"/>
      <c r="I74" s="249">
        <f>ROUND(E74*H74,2)</f>
        <v>0</v>
      </c>
      <c r="J74" s="248"/>
      <c r="K74" s="249">
        <f>ROUND(E74*J74,2)</f>
        <v>0</v>
      </c>
      <c r="L74" s="249">
        <v>21</v>
      </c>
      <c r="M74" s="249">
        <f>G74*(1+L74/100)</f>
        <v>0</v>
      </c>
      <c r="N74" s="247">
        <v>0</v>
      </c>
      <c r="O74" s="247">
        <f>ROUND(E74*N74,2)</f>
        <v>0</v>
      </c>
      <c r="P74" s="247">
        <v>0</v>
      </c>
      <c r="Q74" s="247">
        <f>ROUND(E74*P74,2)</f>
        <v>0</v>
      </c>
      <c r="R74" s="249" t="s">
        <v>570</v>
      </c>
      <c r="S74" s="249" t="s">
        <v>250</v>
      </c>
      <c r="T74" s="250" t="s">
        <v>250</v>
      </c>
      <c r="U74" s="223">
        <v>0.124</v>
      </c>
      <c r="V74" s="223">
        <f>ROUND(E74*U74,2)</f>
        <v>0.25</v>
      </c>
      <c r="W74" s="223"/>
      <c r="X74" s="223" t="s">
        <v>294</v>
      </c>
      <c r="Y74" s="223" t="s">
        <v>252</v>
      </c>
      <c r="Z74" s="213"/>
      <c r="AA74" s="213"/>
      <c r="AB74" s="213"/>
      <c r="AC74" s="213"/>
      <c r="AD74" s="213"/>
      <c r="AE74" s="213"/>
      <c r="AF74" s="213"/>
      <c r="AG74" s="213" t="s">
        <v>571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1" x14ac:dyDescent="0.2">
      <c r="A75" s="235">
        <v>26</v>
      </c>
      <c r="B75" s="236" t="s">
        <v>2610</v>
      </c>
      <c r="C75" s="252" t="s">
        <v>2611</v>
      </c>
      <c r="D75" s="237" t="s">
        <v>420</v>
      </c>
      <c r="E75" s="238">
        <v>168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6.9999999999999994E-5</v>
      </c>
      <c r="O75" s="238">
        <f>ROUND(E75*N75,2)</f>
        <v>0.01</v>
      </c>
      <c r="P75" s="238">
        <v>0</v>
      </c>
      <c r="Q75" s="238">
        <f>ROUND(E75*P75,2)</f>
        <v>0</v>
      </c>
      <c r="R75" s="240" t="s">
        <v>570</v>
      </c>
      <c r="S75" s="240" t="s">
        <v>250</v>
      </c>
      <c r="T75" s="241" t="s">
        <v>250</v>
      </c>
      <c r="U75" s="223">
        <v>0.129</v>
      </c>
      <c r="V75" s="223">
        <f>ROUND(E75*U75,2)</f>
        <v>21.67</v>
      </c>
      <c r="W75" s="223"/>
      <c r="X75" s="223" t="s">
        <v>294</v>
      </c>
      <c r="Y75" s="223" t="s">
        <v>252</v>
      </c>
      <c r="Z75" s="213"/>
      <c r="AA75" s="213"/>
      <c r="AB75" s="213"/>
      <c r="AC75" s="213"/>
      <c r="AD75" s="213"/>
      <c r="AE75" s="213"/>
      <c r="AF75" s="213"/>
      <c r="AG75" s="213" t="s">
        <v>571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3" t="s">
        <v>2612</v>
      </c>
      <c r="D76" s="243"/>
      <c r="E76" s="243"/>
      <c r="F76" s="243"/>
      <c r="G76" s="24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1" x14ac:dyDescent="0.2">
      <c r="A77" s="235">
        <v>27</v>
      </c>
      <c r="B77" s="236" t="s">
        <v>2613</v>
      </c>
      <c r="C77" s="252" t="s">
        <v>2614</v>
      </c>
      <c r="D77" s="237" t="s">
        <v>420</v>
      </c>
      <c r="E77" s="238">
        <v>63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8.0000000000000007E-5</v>
      </c>
      <c r="O77" s="238">
        <f>ROUND(E77*N77,2)</f>
        <v>0.01</v>
      </c>
      <c r="P77" s="238">
        <v>0</v>
      </c>
      <c r="Q77" s="238">
        <f>ROUND(E77*P77,2)</f>
        <v>0</v>
      </c>
      <c r="R77" s="240" t="s">
        <v>570</v>
      </c>
      <c r="S77" s="240" t="s">
        <v>250</v>
      </c>
      <c r="T77" s="241" t="s">
        <v>250</v>
      </c>
      <c r="U77" s="223">
        <v>0.129</v>
      </c>
      <c r="V77" s="223">
        <f>ROUND(E77*U77,2)</f>
        <v>8.1300000000000008</v>
      </c>
      <c r="W77" s="223"/>
      <c r="X77" s="223" t="s">
        <v>294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571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53" t="s">
        <v>2612</v>
      </c>
      <c r="D78" s="243"/>
      <c r="E78" s="243"/>
      <c r="F78" s="243"/>
      <c r="G78" s="24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255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ht="22.5" outlineLevel="1" x14ac:dyDescent="0.2">
      <c r="A79" s="235">
        <v>28</v>
      </c>
      <c r="B79" s="236" t="s">
        <v>2615</v>
      </c>
      <c r="C79" s="252" t="s">
        <v>2616</v>
      </c>
      <c r="D79" s="237" t="s">
        <v>420</v>
      </c>
      <c r="E79" s="238">
        <v>77.7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9.0000000000000006E-5</v>
      </c>
      <c r="O79" s="238">
        <f>ROUND(E79*N79,2)</f>
        <v>0.01</v>
      </c>
      <c r="P79" s="238">
        <v>0</v>
      </c>
      <c r="Q79" s="238">
        <f>ROUND(E79*P79,2)</f>
        <v>0</v>
      </c>
      <c r="R79" s="240" t="s">
        <v>570</v>
      </c>
      <c r="S79" s="240" t="s">
        <v>250</v>
      </c>
      <c r="T79" s="241" t="s">
        <v>250</v>
      </c>
      <c r="U79" s="223">
        <v>0.14199999999999999</v>
      </c>
      <c r="V79" s="223">
        <f>ROUND(E79*U79,2)</f>
        <v>11.03</v>
      </c>
      <c r="W79" s="223"/>
      <c r="X79" s="223" t="s">
        <v>294</v>
      </c>
      <c r="Y79" s="223" t="s">
        <v>252</v>
      </c>
      <c r="Z79" s="213"/>
      <c r="AA79" s="213"/>
      <c r="AB79" s="213"/>
      <c r="AC79" s="213"/>
      <c r="AD79" s="213"/>
      <c r="AE79" s="213"/>
      <c r="AF79" s="213"/>
      <c r="AG79" s="213" t="s">
        <v>571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2" x14ac:dyDescent="0.2">
      <c r="A80" s="220"/>
      <c r="B80" s="221"/>
      <c r="C80" s="253" t="s">
        <v>2612</v>
      </c>
      <c r="D80" s="243"/>
      <c r="E80" s="243"/>
      <c r="F80" s="243"/>
      <c r="G80" s="24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255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5">
        <v>29</v>
      </c>
      <c r="B81" s="236" t="s">
        <v>2617</v>
      </c>
      <c r="C81" s="252" t="s">
        <v>2618</v>
      </c>
      <c r="D81" s="237" t="s">
        <v>420</v>
      </c>
      <c r="E81" s="238">
        <v>20.5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1.3999999999999999E-4</v>
      </c>
      <c r="O81" s="238">
        <f>ROUND(E81*N81,2)</f>
        <v>0</v>
      </c>
      <c r="P81" s="238">
        <v>0</v>
      </c>
      <c r="Q81" s="238">
        <f>ROUND(E81*P81,2)</f>
        <v>0</v>
      </c>
      <c r="R81" s="240" t="s">
        <v>570</v>
      </c>
      <c r="S81" s="240" t="s">
        <v>250</v>
      </c>
      <c r="T81" s="241" t="s">
        <v>250</v>
      </c>
      <c r="U81" s="223">
        <v>0.157</v>
      </c>
      <c r="V81" s="223">
        <f>ROUND(E81*U81,2)</f>
        <v>3.22</v>
      </c>
      <c r="W81" s="223"/>
      <c r="X81" s="223" t="s">
        <v>294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571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53" t="s">
        <v>2612</v>
      </c>
      <c r="D82" s="243"/>
      <c r="E82" s="243"/>
      <c r="F82" s="243"/>
      <c r="G82" s="24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255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35">
        <v>30</v>
      </c>
      <c r="B83" s="236" t="s">
        <v>2619</v>
      </c>
      <c r="C83" s="252" t="s">
        <v>2620</v>
      </c>
      <c r="D83" s="237" t="s">
        <v>420</v>
      </c>
      <c r="E83" s="238">
        <v>328.5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1.0000000000000001E-5</v>
      </c>
      <c r="O83" s="238">
        <f>ROUND(E83*N83,2)</f>
        <v>0</v>
      </c>
      <c r="P83" s="238">
        <v>0</v>
      </c>
      <c r="Q83" s="238">
        <f>ROUND(E83*P83,2)</f>
        <v>0</v>
      </c>
      <c r="R83" s="240" t="s">
        <v>570</v>
      </c>
      <c r="S83" s="240" t="s">
        <v>250</v>
      </c>
      <c r="T83" s="241" t="s">
        <v>250</v>
      </c>
      <c r="U83" s="223">
        <v>6.2E-2</v>
      </c>
      <c r="V83" s="223">
        <f>ROUND(E83*U83,2)</f>
        <v>20.37</v>
      </c>
      <c r="W83" s="223"/>
      <c r="X83" s="223" t="s">
        <v>294</v>
      </c>
      <c r="Y83" s="223" t="s">
        <v>252</v>
      </c>
      <c r="Z83" s="213"/>
      <c r="AA83" s="213"/>
      <c r="AB83" s="213"/>
      <c r="AC83" s="213"/>
      <c r="AD83" s="213"/>
      <c r="AE83" s="213"/>
      <c r="AF83" s="213"/>
      <c r="AG83" s="213" t="s">
        <v>571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53" t="s">
        <v>2621</v>
      </c>
      <c r="D84" s="243"/>
      <c r="E84" s="243"/>
      <c r="F84" s="243"/>
      <c r="G84" s="24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255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66" t="s">
        <v>2622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2623</v>
      </c>
      <c r="D86" s="258"/>
      <c r="E86" s="259">
        <v>328.5</v>
      </c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1" x14ac:dyDescent="0.2">
      <c r="A87" s="235">
        <v>31</v>
      </c>
      <c r="B87" s="236" t="s">
        <v>2624</v>
      </c>
      <c r="C87" s="252" t="s">
        <v>2625</v>
      </c>
      <c r="D87" s="237" t="s">
        <v>420</v>
      </c>
      <c r="E87" s="238">
        <v>238.5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 t="s">
        <v>570</v>
      </c>
      <c r="S87" s="240" t="s">
        <v>250</v>
      </c>
      <c r="T87" s="241" t="s">
        <v>250</v>
      </c>
      <c r="U87" s="223">
        <v>2.9000000000000001E-2</v>
      </c>
      <c r="V87" s="223">
        <f>ROUND(E87*U87,2)</f>
        <v>6.92</v>
      </c>
      <c r="W87" s="223"/>
      <c r="X87" s="223" t="s">
        <v>294</v>
      </c>
      <c r="Y87" s="223" t="s">
        <v>252</v>
      </c>
      <c r="Z87" s="213"/>
      <c r="AA87" s="213"/>
      <c r="AB87" s="213"/>
      <c r="AC87" s="213"/>
      <c r="AD87" s="213"/>
      <c r="AE87" s="213"/>
      <c r="AF87" s="213"/>
      <c r="AG87" s="213" t="s">
        <v>571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2" x14ac:dyDescent="0.2">
      <c r="A88" s="220"/>
      <c r="B88" s="221"/>
      <c r="C88" s="253" t="s">
        <v>2626</v>
      </c>
      <c r="D88" s="243"/>
      <c r="E88" s="243"/>
      <c r="F88" s="243"/>
      <c r="G88" s="24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255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1" x14ac:dyDescent="0.2">
      <c r="A89" s="235">
        <v>32</v>
      </c>
      <c r="B89" s="236" t="s">
        <v>2627</v>
      </c>
      <c r="C89" s="252" t="s">
        <v>2628</v>
      </c>
      <c r="D89" s="237" t="s">
        <v>562</v>
      </c>
      <c r="E89" s="238">
        <v>0.20505999999999999</v>
      </c>
      <c r="F89" s="239"/>
      <c r="G89" s="240">
        <f>ROUND(E89*F89,2)</f>
        <v>0</v>
      </c>
      <c r="H89" s="239"/>
      <c r="I89" s="240">
        <f>ROUND(E89*H89,2)</f>
        <v>0</v>
      </c>
      <c r="J89" s="239"/>
      <c r="K89" s="240">
        <f>ROUND(E89*J89,2)</f>
        <v>0</v>
      </c>
      <c r="L89" s="240">
        <v>21</v>
      </c>
      <c r="M89" s="240">
        <f>G89*(1+L89/100)</f>
        <v>0</v>
      </c>
      <c r="N89" s="238">
        <v>0</v>
      </c>
      <c r="O89" s="238">
        <f>ROUND(E89*N89,2)</f>
        <v>0</v>
      </c>
      <c r="P89" s="238">
        <v>0</v>
      </c>
      <c r="Q89" s="238">
        <f>ROUND(E89*P89,2)</f>
        <v>0</v>
      </c>
      <c r="R89" s="240" t="s">
        <v>570</v>
      </c>
      <c r="S89" s="240" t="s">
        <v>250</v>
      </c>
      <c r="T89" s="241" t="s">
        <v>250</v>
      </c>
      <c r="U89" s="223">
        <v>1.327</v>
      </c>
      <c r="V89" s="223">
        <f>ROUND(E89*U89,2)</f>
        <v>0.27</v>
      </c>
      <c r="W89" s="223"/>
      <c r="X89" s="223" t="s">
        <v>564</v>
      </c>
      <c r="Y89" s="223" t="s">
        <v>252</v>
      </c>
      <c r="Z89" s="213"/>
      <c r="AA89" s="213"/>
      <c r="AB89" s="213"/>
      <c r="AC89" s="213"/>
      <c r="AD89" s="213"/>
      <c r="AE89" s="213"/>
      <c r="AF89" s="213"/>
      <c r="AG89" s="213" t="s">
        <v>565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2" x14ac:dyDescent="0.2">
      <c r="A90" s="220"/>
      <c r="B90" s="221"/>
      <c r="C90" s="267" t="s">
        <v>1466</v>
      </c>
      <c r="D90" s="264"/>
      <c r="E90" s="264"/>
      <c r="F90" s="264"/>
      <c r="G90" s="264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305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x14ac:dyDescent="0.2">
      <c r="A91" s="228" t="s">
        <v>245</v>
      </c>
      <c r="B91" s="229" t="s">
        <v>152</v>
      </c>
      <c r="C91" s="251" t="s">
        <v>153</v>
      </c>
      <c r="D91" s="230"/>
      <c r="E91" s="231"/>
      <c r="F91" s="232"/>
      <c r="G91" s="232">
        <f>SUMIF(AG92:AG116,"&lt;&gt;NOR",G92:G116)</f>
        <v>0</v>
      </c>
      <c r="H91" s="232"/>
      <c r="I91" s="232">
        <f>SUM(I92:I116)</f>
        <v>0</v>
      </c>
      <c r="J91" s="232"/>
      <c r="K91" s="232">
        <f>SUM(K92:K116)</f>
        <v>0</v>
      </c>
      <c r="L91" s="232"/>
      <c r="M91" s="232">
        <f>SUM(M92:M116)</f>
        <v>0</v>
      </c>
      <c r="N91" s="231"/>
      <c r="O91" s="231">
        <f>SUM(O92:O116)</f>
        <v>0.55000000000000004</v>
      </c>
      <c r="P91" s="231"/>
      <c r="Q91" s="231">
        <f>SUM(Q92:Q116)</f>
        <v>0</v>
      </c>
      <c r="R91" s="232"/>
      <c r="S91" s="232"/>
      <c r="T91" s="233"/>
      <c r="U91" s="227"/>
      <c r="V91" s="227">
        <f>SUM(V92:V116)</f>
        <v>73.849999999999994</v>
      </c>
      <c r="W91" s="227"/>
      <c r="X91" s="227"/>
      <c r="Y91" s="227"/>
      <c r="AG91" t="s">
        <v>246</v>
      </c>
    </row>
    <row r="92" spans="1:60" ht="22.5" outlineLevel="1" x14ac:dyDescent="0.2">
      <c r="A92" s="244">
        <v>33</v>
      </c>
      <c r="B92" s="245" t="s">
        <v>2629</v>
      </c>
      <c r="C92" s="254" t="s">
        <v>2630</v>
      </c>
      <c r="D92" s="246" t="s">
        <v>569</v>
      </c>
      <c r="E92" s="247">
        <v>11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7">
        <v>1.77E-2</v>
      </c>
      <c r="O92" s="247">
        <f>ROUND(E92*N92,2)</f>
        <v>0.19</v>
      </c>
      <c r="P92" s="247">
        <v>0</v>
      </c>
      <c r="Q92" s="247">
        <f>ROUND(E92*P92,2)</f>
        <v>0</v>
      </c>
      <c r="R92" s="249" t="s">
        <v>570</v>
      </c>
      <c r="S92" s="249" t="s">
        <v>250</v>
      </c>
      <c r="T92" s="250" t="s">
        <v>250</v>
      </c>
      <c r="U92" s="223">
        <v>0.97299999999999998</v>
      </c>
      <c r="V92" s="223">
        <f>ROUND(E92*U92,2)</f>
        <v>10.7</v>
      </c>
      <c r="W92" s="223"/>
      <c r="X92" s="223" t="s">
        <v>294</v>
      </c>
      <c r="Y92" s="223" t="s">
        <v>252</v>
      </c>
      <c r="Z92" s="213"/>
      <c r="AA92" s="213"/>
      <c r="AB92" s="213"/>
      <c r="AC92" s="213"/>
      <c r="AD92" s="213"/>
      <c r="AE92" s="213"/>
      <c r="AF92" s="213"/>
      <c r="AG92" s="213" t="s">
        <v>571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44">
        <v>34</v>
      </c>
      <c r="B93" s="245" t="s">
        <v>2631</v>
      </c>
      <c r="C93" s="254" t="s">
        <v>2632</v>
      </c>
      <c r="D93" s="246" t="s">
        <v>569</v>
      </c>
      <c r="E93" s="247">
        <v>1</v>
      </c>
      <c r="F93" s="248"/>
      <c r="G93" s="249">
        <f>ROUND(E93*F93,2)</f>
        <v>0</v>
      </c>
      <c r="H93" s="248"/>
      <c r="I93" s="249">
        <f>ROUND(E93*H93,2)</f>
        <v>0</v>
      </c>
      <c r="J93" s="248"/>
      <c r="K93" s="249">
        <f>ROUND(E93*J93,2)</f>
        <v>0</v>
      </c>
      <c r="L93" s="249">
        <v>21</v>
      </c>
      <c r="M93" s="249">
        <f>G93*(1+L93/100)</f>
        <v>0</v>
      </c>
      <c r="N93" s="247">
        <v>1.8700000000000001E-2</v>
      </c>
      <c r="O93" s="247">
        <f>ROUND(E93*N93,2)</f>
        <v>0.02</v>
      </c>
      <c r="P93" s="247">
        <v>0</v>
      </c>
      <c r="Q93" s="247">
        <f>ROUND(E93*P93,2)</f>
        <v>0</v>
      </c>
      <c r="R93" s="249" t="s">
        <v>570</v>
      </c>
      <c r="S93" s="249" t="s">
        <v>250</v>
      </c>
      <c r="T93" s="250" t="s">
        <v>250</v>
      </c>
      <c r="U93" s="223">
        <v>0.97299999999999998</v>
      </c>
      <c r="V93" s="223">
        <f>ROUND(E93*U93,2)</f>
        <v>0.97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571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1" x14ac:dyDescent="0.2">
      <c r="A94" s="244">
        <v>35</v>
      </c>
      <c r="B94" s="245" t="s">
        <v>2633</v>
      </c>
      <c r="C94" s="254" t="s">
        <v>2634</v>
      </c>
      <c r="D94" s="246" t="s">
        <v>569</v>
      </c>
      <c r="E94" s="247">
        <v>8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7">
        <v>1.521E-2</v>
      </c>
      <c r="O94" s="247">
        <f>ROUND(E94*N94,2)</f>
        <v>0.12</v>
      </c>
      <c r="P94" s="247">
        <v>0</v>
      </c>
      <c r="Q94" s="247">
        <f>ROUND(E94*P94,2)</f>
        <v>0</v>
      </c>
      <c r="R94" s="249" t="s">
        <v>570</v>
      </c>
      <c r="S94" s="249" t="s">
        <v>250</v>
      </c>
      <c r="T94" s="250" t="s">
        <v>250</v>
      </c>
      <c r="U94" s="223">
        <v>1.1890000000000001</v>
      </c>
      <c r="V94" s="223">
        <f>ROUND(E94*U94,2)</f>
        <v>9.51</v>
      </c>
      <c r="W94" s="223"/>
      <c r="X94" s="223" t="s">
        <v>294</v>
      </c>
      <c r="Y94" s="223" t="s">
        <v>252</v>
      </c>
      <c r="Z94" s="213"/>
      <c r="AA94" s="213"/>
      <c r="AB94" s="213"/>
      <c r="AC94" s="213"/>
      <c r="AD94" s="213"/>
      <c r="AE94" s="213"/>
      <c r="AF94" s="213"/>
      <c r="AG94" s="213" t="s">
        <v>571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44">
        <v>36</v>
      </c>
      <c r="B95" s="245" t="s">
        <v>2635</v>
      </c>
      <c r="C95" s="254" t="s">
        <v>2636</v>
      </c>
      <c r="D95" s="246" t="s">
        <v>569</v>
      </c>
      <c r="E95" s="247">
        <v>3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7">
        <v>7.0000000000000001E-3</v>
      </c>
      <c r="O95" s="247">
        <f>ROUND(E95*N95,2)</f>
        <v>0.02</v>
      </c>
      <c r="P95" s="247">
        <v>0</v>
      </c>
      <c r="Q95" s="247">
        <f>ROUND(E95*P95,2)</f>
        <v>0</v>
      </c>
      <c r="R95" s="249" t="s">
        <v>570</v>
      </c>
      <c r="S95" s="249" t="s">
        <v>250</v>
      </c>
      <c r="T95" s="250" t="s">
        <v>250</v>
      </c>
      <c r="U95" s="223">
        <v>1.1890000000000001</v>
      </c>
      <c r="V95" s="223">
        <f>ROUND(E95*U95,2)</f>
        <v>3.57</v>
      </c>
      <c r="W95" s="223"/>
      <c r="X95" s="223" t="s">
        <v>294</v>
      </c>
      <c r="Y95" s="223" t="s">
        <v>252</v>
      </c>
      <c r="Z95" s="213"/>
      <c r="AA95" s="213"/>
      <c r="AB95" s="213"/>
      <c r="AC95" s="213"/>
      <c r="AD95" s="213"/>
      <c r="AE95" s="213"/>
      <c r="AF95" s="213"/>
      <c r="AG95" s="213" t="s">
        <v>571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44">
        <v>37</v>
      </c>
      <c r="B96" s="245" t="s">
        <v>2637</v>
      </c>
      <c r="C96" s="254" t="s">
        <v>2638</v>
      </c>
      <c r="D96" s="246" t="s">
        <v>569</v>
      </c>
      <c r="E96" s="247">
        <v>2</v>
      </c>
      <c r="F96" s="248"/>
      <c r="G96" s="249">
        <f>ROUND(E96*F96,2)</f>
        <v>0</v>
      </c>
      <c r="H96" s="248"/>
      <c r="I96" s="249">
        <f>ROUND(E96*H96,2)</f>
        <v>0</v>
      </c>
      <c r="J96" s="248"/>
      <c r="K96" s="249">
        <f>ROUND(E96*J96,2)</f>
        <v>0</v>
      </c>
      <c r="L96" s="249">
        <v>21</v>
      </c>
      <c r="M96" s="249">
        <f>G96*(1+L96/100)</f>
        <v>0</v>
      </c>
      <c r="N96" s="247">
        <v>1.4420000000000001E-2</v>
      </c>
      <c r="O96" s="247">
        <f>ROUND(E96*N96,2)</f>
        <v>0.03</v>
      </c>
      <c r="P96" s="247">
        <v>0</v>
      </c>
      <c r="Q96" s="247">
        <f>ROUND(E96*P96,2)</f>
        <v>0</v>
      </c>
      <c r="R96" s="249" t="s">
        <v>570</v>
      </c>
      <c r="S96" s="249" t="s">
        <v>250</v>
      </c>
      <c r="T96" s="250" t="s">
        <v>250</v>
      </c>
      <c r="U96" s="223">
        <v>1.25</v>
      </c>
      <c r="V96" s="223">
        <f>ROUND(E96*U96,2)</f>
        <v>2.5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571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44">
        <v>38</v>
      </c>
      <c r="B97" s="245" t="s">
        <v>2639</v>
      </c>
      <c r="C97" s="254" t="s">
        <v>2640</v>
      </c>
      <c r="D97" s="246" t="s">
        <v>569</v>
      </c>
      <c r="E97" s="247">
        <v>2</v>
      </c>
      <c r="F97" s="248"/>
      <c r="G97" s="249">
        <f>ROUND(E97*F97,2)</f>
        <v>0</v>
      </c>
      <c r="H97" s="248"/>
      <c r="I97" s="249">
        <f>ROUND(E97*H97,2)</f>
        <v>0</v>
      </c>
      <c r="J97" s="248"/>
      <c r="K97" s="249">
        <f>ROUND(E97*J97,2)</f>
        <v>0</v>
      </c>
      <c r="L97" s="249">
        <v>21</v>
      </c>
      <c r="M97" s="249">
        <f>G97*(1+L97/100)</f>
        <v>0</v>
      </c>
      <c r="N97" s="247">
        <v>1.6E-2</v>
      </c>
      <c r="O97" s="247">
        <f>ROUND(E97*N97,2)</f>
        <v>0.03</v>
      </c>
      <c r="P97" s="247">
        <v>0</v>
      </c>
      <c r="Q97" s="247">
        <f>ROUND(E97*P97,2)</f>
        <v>0</v>
      </c>
      <c r="R97" s="249" t="s">
        <v>570</v>
      </c>
      <c r="S97" s="249" t="s">
        <v>250</v>
      </c>
      <c r="T97" s="250" t="s">
        <v>250</v>
      </c>
      <c r="U97" s="223">
        <v>0.5</v>
      </c>
      <c r="V97" s="223">
        <f>ROUND(E97*U97,2)</f>
        <v>1</v>
      </c>
      <c r="W97" s="223"/>
      <c r="X97" s="223" t="s">
        <v>294</v>
      </c>
      <c r="Y97" s="223" t="s">
        <v>252</v>
      </c>
      <c r="Z97" s="213"/>
      <c r="AA97" s="213"/>
      <c r="AB97" s="213"/>
      <c r="AC97" s="213"/>
      <c r="AD97" s="213"/>
      <c r="AE97" s="213"/>
      <c r="AF97" s="213"/>
      <c r="AG97" s="213" t="s">
        <v>571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1" x14ac:dyDescent="0.2">
      <c r="A98" s="244">
        <v>39</v>
      </c>
      <c r="B98" s="245" t="s">
        <v>2641</v>
      </c>
      <c r="C98" s="254" t="s">
        <v>2642</v>
      </c>
      <c r="D98" s="246" t="s">
        <v>569</v>
      </c>
      <c r="E98" s="247">
        <v>4</v>
      </c>
      <c r="F98" s="248"/>
      <c r="G98" s="249">
        <f>ROUND(E98*F98,2)</f>
        <v>0</v>
      </c>
      <c r="H98" s="248"/>
      <c r="I98" s="249">
        <f>ROUND(E98*H98,2)</f>
        <v>0</v>
      </c>
      <c r="J98" s="248"/>
      <c r="K98" s="249">
        <f>ROUND(E98*J98,2)</f>
        <v>0</v>
      </c>
      <c r="L98" s="249">
        <v>21</v>
      </c>
      <c r="M98" s="249">
        <f>G98*(1+L98/100)</f>
        <v>0</v>
      </c>
      <c r="N98" s="247">
        <v>6.2E-4</v>
      </c>
      <c r="O98" s="247">
        <f>ROUND(E98*N98,2)</f>
        <v>0</v>
      </c>
      <c r="P98" s="247">
        <v>0</v>
      </c>
      <c r="Q98" s="247">
        <f>ROUND(E98*P98,2)</f>
        <v>0</v>
      </c>
      <c r="R98" s="249" t="s">
        <v>570</v>
      </c>
      <c r="S98" s="249" t="s">
        <v>250</v>
      </c>
      <c r="T98" s="250" t="s">
        <v>250</v>
      </c>
      <c r="U98" s="223">
        <v>2.6</v>
      </c>
      <c r="V98" s="223">
        <f>ROUND(E98*U98,2)</f>
        <v>10.4</v>
      </c>
      <c r="W98" s="223"/>
      <c r="X98" s="223" t="s">
        <v>294</v>
      </c>
      <c r="Y98" s="223" t="s">
        <v>252</v>
      </c>
      <c r="Z98" s="213"/>
      <c r="AA98" s="213"/>
      <c r="AB98" s="213"/>
      <c r="AC98" s="213"/>
      <c r="AD98" s="213"/>
      <c r="AE98" s="213"/>
      <c r="AF98" s="213"/>
      <c r="AG98" s="213" t="s">
        <v>331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1" x14ac:dyDescent="0.2">
      <c r="A99" s="244">
        <v>40</v>
      </c>
      <c r="B99" s="245" t="s">
        <v>2643</v>
      </c>
      <c r="C99" s="254" t="s">
        <v>2644</v>
      </c>
      <c r="D99" s="246" t="s">
        <v>458</v>
      </c>
      <c r="E99" s="247">
        <v>3</v>
      </c>
      <c r="F99" s="248"/>
      <c r="G99" s="249">
        <f>ROUND(E99*F99,2)</f>
        <v>0</v>
      </c>
      <c r="H99" s="248"/>
      <c r="I99" s="249">
        <f>ROUND(E99*H99,2)</f>
        <v>0</v>
      </c>
      <c r="J99" s="248"/>
      <c r="K99" s="249">
        <f>ROUND(E99*J99,2)</f>
        <v>0</v>
      </c>
      <c r="L99" s="249">
        <v>21</v>
      </c>
      <c r="M99" s="249">
        <f>G99*(1+L99/100)</f>
        <v>0</v>
      </c>
      <c r="N99" s="247">
        <v>1.2999999999999999E-2</v>
      </c>
      <c r="O99" s="247">
        <f>ROUND(E99*N99,2)</f>
        <v>0.04</v>
      </c>
      <c r="P99" s="247">
        <v>0</v>
      </c>
      <c r="Q99" s="247">
        <f>ROUND(E99*P99,2)</f>
        <v>0</v>
      </c>
      <c r="R99" s="249" t="s">
        <v>870</v>
      </c>
      <c r="S99" s="249" t="s">
        <v>250</v>
      </c>
      <c r="T99" s="250" t="s">
        <v>250</v>
      </c>
      <c r="U99" s="223">
        <v>0</v>
      </c>
      <c r="V99" s="223">
        <f>ROUND(E99*U99,2)</f>
        <v>0</v>
      </c>
      <c r="W99" s="223"/>
      <c r="X99" s="223" t="s">
        <v>871</v>
      </c>
      <c r="Y99" s="223" t="s">
        <v>252</v>
      </c>
      <c r="Z99" s="213"/>
      <c r="AA99" s="213"/>
      <c r="AB99" s="213"/>
      <c r="AC99" s="213"/>
      <c r="AD99" s="213"/>
      <c r="AE99" s="213"/>
      <c r="AF99" s="213"/>
      <c r="AG99" s="213" t="s">
        <v>872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ht="22.5" outlineLevel="1" x14ac:dyDescent="0.2">
      <c r="A100" s="244">
        <v>41</v>
      </c>
      <c r="B100" s="245" t="s">
        <v>2645</v>
      </c>
      <c r="C100" s="254" t="s">
        <v>2646</v>
      </c>
      <c r="D100" s="246" t="s">
        <v>458</v>
      </c>
      <c r="E100" s="247">
        <v>1</v>
      </c>
      <c r="F100" s="248"/>
      <c r="G100" s="249">
        <f>ROUND(E100*F100,2)</f>
        <v>0</v>
      </c>
      <c r="H100" s="248"/>
      <c r="I100" s="249">
        <f>ROUND(E100*H100,2)</f>
        <v>0</v>
      </c>
      <c r="J100" s="248"/>
      <c r="K100" s="249">
        <f>ROUND(E100*J100,2)</f>
        <v>0</v>
      </c>
      <c r="L100" s="249">
        <v>21</v>
      </c>
      <c r="M100" s="249">
        <f>G100*(1+L100/100)</f>
        <v>0</v>
      </c>
      <c r="N100" s="247">
        <v>8.3700000000000007E-3</v>
      </c>
      <c r="O100" s="247">
        <f>ROUND(E100*N100,2)</f>
        <v>0.01</v>
      </c>
      <c r="P100" s="247">
        <v>0</v>
      </c>
      <c r="Q100" s="247">
        <f>ROUND(E100*P100,2)</f>
        <v>0</v>
      </c>
      <c r="R100" s="249" t="s">
        <v>870</v>
      </c>
      <c r="S100" s="249" t="s">
        <v>250</v>
      </c>
      <c r="T100" s="250" t="s">
        <v>250</v>
      </c>
      <c r="U100" s="223">
        <v>0</v>
      </c>
      <c r="V100" s="223">
        <f>ROUND(E100*U100,2)</f>
        <v>0</v>
      </c>
      <c r="W100" s="223"/>
      <c r="X100" s="223" t="s">
        <v>871</v>
      </c>
      <c r="Y100" s="223" t="s">
        <v>252</v>
      </c>
      <c r="Z100" s="213"/>
      <c r="AA100" s="213"/>
      <c r="AB100" s="213"/>
      <c r="AC100" s="213"/>
      <c r="AD100" s="213"/>
      <c r="AE100" s="213"/>
      <c r="AF100" s="213"/>
      <c r="AG100" s="213" t="s">
        <v>886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44">
        <v>42</v>
      </c>
      <c r="B101" s="245" t="s">
        <v>2647</v>
      </c>
      <c r="C101" s="254" t="s">
        <v>2648</v>
      </c>
      <c r="D101" s="246" t="s">
        <v>569</v>
      </c>
      <c r="E101" s="247">
        <v>4</v>
      </c>
      <c r="F101" s="248"/>
      <c r="G101" s="249">
        <f>ROUND(E101*F101,2)</f>
        <v>0</v>
      </c>
      <c r="H101" s="248"/>
      <c r="I101" s="249">
        <f>ROUND(E101*H101,2)</f>
        <v>0</v>
      </c>
      <c r="J101" s="248"/>
      <c r="K101" s="249">
        <f>ROUND(E101*J101,2)</f>
        <v>0</v>
      </c>
      <c r="L101" s="249">
        <v>21</v>
      </c>
      <c r="M101" s="249">
        <f>G101*(1+L101/100)</f>
        <v>0</v>
      </c>
      <c r="N101" s="247">
        <v>1.7000000000000001E-4</v>
      </c>
      <c r="O101" s="247">
        <f>ROUND(E101*N101,2)</f>
        <v>0</v>
      </c>
      <c r="P101" s="247">
        <v>0</v>
      </c>
      <c r="Q101" s="247">
        <f>ROUND(E101*P101,2)</f>
        <v>0</v>
      </c>
      <c r="R101" s="249" t="s">
        <v>570</v>
      </c>
      <c r="S101" s="249" t="s">
        <v>250</v>
      </c>
      <c r="T101" s="250" t="s">
        <v>250</v>
      </c>
      <c r="U101" s="223">
        <v>2.9</v>
      </c>
      <c r="V101" s="223">
        <f>ROUND(E101*U101,2)</f>
        <v>11.6</v>
      </c>
      <c r="W101" s="223"/>
      <c r="X101" s="223" t="s">
        <v>294</v>
      </c>
      <c r="Y101" s="223" t="s">
        <v>252</v>
      </c>
      <c r="Z101" s="213"/>
      <c r="AA101" s="213"/>
      <c r="AB101" s="213"/>
      <c r="AC101" s="213"/>
      <c r="AD101" s="213"/>
      <c r="AE101" s="213"/>
      <c r="AF101" s="213"/>
      <c r="AG101" s="213" t="s">
        <v>571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ht="22.5" outlineLevel="1" x14ac:dyDescent="0.2">
      <c r="A102" s="244">
        <v>43</v>
      </c>
      <c r="B102" s="245" t="s">
        <v>2649</v>
      </c>
      <c r="C102" s="254" t="s">
        <v>2650</v>
      </c>
      <c r="D102" s="246" t="s">
        <v>458</v>
      </c>
      <c r="E102" s="247">
        <v>3</v>
      </c>
      <c r="F102" s="248"/>
      <c r="G102" s="249">
        <f>ROUND(E102*F102,2)</f>
        <v>0</v>
      </c>
      <c r="H102" s="248"/>
      <c r="I102" s="249">
        <f>ROUND(E102*H102,2)</f>
        <v>0</v>
      </c>
      <c r="J102" s="248"/>
      <c r="K102" s="249">
        <f>ROUND(E102*J102,2)</f>
        <v>0</v>
      </c>
      <c r="L102" s="249">
        <v>21</v>
      </c>
      <c r="M102" s="249">
        <f>G102*(1+L102/100)</f>
        <v>0</v>
      </c>
      <c r="N102" s="247">
        <v>0.01</v>
      </c>
      <c r="O102" s="247">
        <f>ROUND(E102*N102,2)</f>
        <v>0.03</v>
      </c>
      <c r="P102" s="247">
        <v>0</v>
      </c>
      <c r="Q102" s="247">
        <f>ROUND(E102*P102,2)</f>
        <v>0</v>
      </c>
      <c r="R102" s="249" t="s">
        <v>870</v>
      </c>
      <c r="S102" s="249" t="s">
        <v>250</v>
      </c>
      <c r="T102" s="250" t="s">
        <v>250</v>
      </c>
      <c r="U102" s="223">
        <v>0</v>
      </c>
      <c r="V102" s="223">
        <f>ROUND(E102*U102,2)</f>
        <v>0</v>
      </c>
      <c r="W102" s="223"/>
      <c r="X102" s="223" t="s">
        <v>871</v>
      </c>
      <c r="Y102" s="223" t="s">
        <v>252</v>
      </c>
      <c r="Z102" s="213"/>
      <c r="AA102" s="213"/>
      <c r="AB102" s="213"/>
      <c r="AC102" s="213"/>
      <c r="AD102" s="213"/>
      <c r="AE102" s="213"/>
      <c r="AF102" s="213"/>
      <c r="AG102" s="213" t="s">
        <v>872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ht="22.5" outlineLevel="1" x14ac:dyDescent="0.2">
      <c r="A103" s="244">
        <v>44</v>
      </c>
      <c r="B103" s="245" t="s">
        <v>2651</v>
      </c>
      <c r="C103" s="254" t="s">
        <v>2652</v>
      </c>
      <c r="D103" s="246" t="s">
        <v>458</v>
      </c>
      <c r="E103" s="247">
        <v>1</v>
      </c>
      <c r="F103" s="248"/>
      <c r="G103" s="249">
        <f>ROUND(E103*F103,2)</f>
        <v>0</v>
      </c>
      <c r="H103" s="248"/>
      <c r="I103" s="249">
        <f>ROUND(E103*H103,2)</f>
        <v>0</v>
      </c>
      <c r="J103" s="248"/>
      <c r="K103" s="249">
        <f>ROUND(E103*J103,2)</f>
        <v>0</v>
      </c>
      <c r="L103" s="249">
        <v>21</v>
      </c>
      <c r="M103" s="249">
        <f>G103*(1+L103/100)</f>
        <v>0</v>
      </c>
      <c r="N103" s="247">
        <v>1.6E-2</v>
      </c>
      <c r="O103" s="247">
        <f>ROUND(E103*N103,2)</f>
        <v>0.02</v>
      </c>
      <c r="P103" s="247">
        <v>0</v>
      </c>
      <c r="Q103" s="247">
        <f>ROUND(E103*P103,2)</f>
        <v>0</v>
      </c>
      <c r="R103" s="249" t="s">
        <v>870</v>
      </c>
      <c r="S103" s="249" t="s">
        <v>250</v>
      </c>
      <c r="T103" s="250" t="s">
        <v>250</v>
      </c>
      <c r="U103" s="223">
        <v>0</v>
      </c>
      <c r="V103" s="223">
        <f>ROUND(E103*U103,2)</f>
        <v>0</v>
      </c>
      <c r="W103" s="223"/>
      <c r="X103" s="223" t="s">
        <v>871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886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1" x14ac:dyDescent="0.2">
      <c r="A104" s="235">
        <v>45</v>
      </c>
      <c r="B104" s="236" t="s">
        <v>2653</v>
      </c>
      <c r="C104" s="252" t="s">
        <v>2654</v>
      </c>
      <c r="D104" s="237" t="s">
        <v>569</v>
      </c>
      <c r="E104" s="238">
        <v>1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7.2000000000000005E-4</v>
      </c>
      <c r="O104" s="238">
        <f>ROUND(E104*N104,2)</f>
        <v>0</v>
      </c>
      <c r="P104" s="238">
        <v>0</v>
      </c>
      <c r="Q104" s="238">
        <f>ROUND(E104*P104,2)</f>
        <v>0</v>
      </c>
      <c r="R104" s="240" t="s">
        <v>570</v>
      </c>
      <c r="S104" s="240" t="s">
        <v>250</v>
      </c>
      <c r="T104" s="241" t="s">
        <v>250</v>
      </c>
      <c r="U104" s="223">
        <v>0.50600000000000001</v>
      </c>
      <c r="V104" s="223">
        <f>ROUND(E104*U104,2)</f>
        <v>0.51</v>
      </c>
      <c r="W104" s="223"/>
      <c r="X104" s="223" t="s">
        <v>294</v>
      </c>
      <c r="Y104" s="223" t="s">
        <v>252</v>
      </c>
      <c r="Z104" s="213"/>
      <c r="AA104" s="213"/>
      <c r="AB104" s="213"/>
      <c r="AC104" s="213"/>
      <c r="AD104" s="213"/>
      <c r="AE104" s="213"/>
      <c r="AF104" s="213"/>
      <c r="AG104" s="213" t="s">
        <v>331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66" t="s">
        <v>2655</v>
      </c>
      <c r="D105" s="258"/>
      <c r="E105" s="259">
        <v>1</v>
      </c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ht="22.5" outlineLevel="1" x14ac:dyDescent="0.2">
      <c r="A106" s="244">
        <v>46</v>
      </c>
      <c r="B106" s="245" t="s">
        <v>2656</v>
      </c>
      <c r="C106" s="254" t="s">
        <v>2657</v>
      </c>
      <c r="D106" s="246" t="s">
        <v>458</v>
      </c>
      <c r="E106" s="247">
        <v>1</v>
      </c>
      <c r="F106" s="248"/>
      <c r="G106" s="249">
        <f>ROUND(E106*F106,2)</f>
        <v>0</v>
      </c>
      <c r="H106" s="248"/>
      <c r="I106" s="249">
        <f>ROUND(E106*H106,2)</f>
        <v>0</v>
      </c>
      <c r="J106" s="248"/>
      <c r="K106" s="249">
        <f>ROUND(E106*J106,2)</f>
        <v>0</v>
      </c>
      <c r="L106" s="249">
        <v>21</v>
      </c>
      <c r="M106" s="249">
        <f>G106*(1+L106/100)</f>
        <v>0</v>
      </c>
      <c r="N106" s="247">
        <v>4.0000000000000003E-5</v>
      </c>
      <c r="O106" s="247">
        <f>ROUND(E106*N106,2)</f>
        <v>0</v>
      </c>
      <c r="P106" s="247">
        <v>0</v>
      </c>
      <c r="Q106" s="247">
        <f>ROUND(E106*P106,2)</f>
        <v>0</v>
      </c>
      <c r="R106" s="249" t="s">
        <v>570</v>
      </c>
      <c r="S106" s="249" t="s">
        <v>250</v>
      </c>
      <c r="T106" s="250" t="s">
        <v>250</v>
      </c>
      <c r="U106" s="223">
        <v>1.1499999999999999</v>
      </c>
      <c r="V106" s="223">
        <f>ROUND(E106*U106,2)</f>
        <v>1.1499999999999999</v>
      </c>
      <c r="W106" s="223"/>
      <c r="X106" s="223" t="s">
        <v>294</v>
      </c>
      <c r="Y106" s="223" t="s">
        <v>252</v>
      </c>
      <c r="Z106" s="213"/>
      <c r="AA106" s="213"/>
      <c r="AB106" s="213"/>
      <c r="AC106" s="213"/>
      <c r="AD106" s="213"/>
      <c r="AE106" s="213"/>
      <c r="AF106" s="213"/>
      <c r="AG106" s="213" t="s">
        <v>571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44">
        <v>47</v>
      </c>
      <c r="B107" s="245" t="s">
        <v>2658</v>
      </c>
      <c r="C107" s="254" t="s">
        <v>2659</v>
      </c>
      <c r="D107" s="246" t="s">
        <v>458</v>
      </c>
      <c r="E107" s="247">
        <v>1</v>
      </c>
      <c r="F107" s="248"/>
      <c r="G107" s="249">
        <f>ROUND(E107*F107,2)</f>
        <v>0</v>
      </c>
      <c r="H107" s="248"/>
      <c r="I107" s="249">
        <f>ROUND(E107*H107,2)</f>
        <v>0</v>
      </c>
      <c r="J107" s="248"/>
      <c r="K107" s="249">
        <f>ROUND(E107*J107,2)</f>
        <v>0</v>
      </c>
      <c r="L107" s="249">
        <v>21</v>
      </c>
      <c r="M107" s="249">
        <f>G107*(1+L107/100)</f>
        <v>0</v>
      </c>
      <c r="N107" s="247">
        <v>1.8E-3</v>
      </c>
      <c r="O107" s="247">
        <f>ROUND(E107*N107,2)</f>
        <v>0</v>
      </c>
      <c r="P107" s="247">
        <v>0</v>
      </c>
      <c r="Q107" s="247">
        <f>ROUND(E107*P107,2)</f>
        <v>0</v>
      </c>
      <c r="R107" s="249" t="s">
        <v>870</v>
      </c>
      <c r="S107" s="249" t="s">
        <v>250</v>
      </c>
      <c r="T107" s="250" t="s">
        <v>250</v>
      </c>
      <c r="U107" s="223">
        <v>0</v>
      </c>
      <c r="V107" s="223">
        <f>ROUND(E107*U107,2)</f>
        <v>0</v>
      </c>
      <c r="W107" s="223"/>
      <c r="X107" s="223" t="s">
        <v>871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872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1" x14ac:dyDescent="0.2">
      <c r="A108" s="244">
        <v>48</v>
      </c>
      <c r="B108" s="245" t="s">
        <v>2660</v>
      </c>
      <c r="C108" s="254" t="s">
        <v>2661</v>
      </c>
      <c r="D108" s="246" t="s">
        <v>458</v>
      </c>
      <c r="E108" s="247">
        <v>2</v>
      </c>
      <c r="F108" s="248"/>
      <c r="G108" s="249">
        <f>ROUND(E108*F108,2)</f>
        <v>0</v>
      </c>
      <c r="H108" s="248"/>
      <c r="I108" s="249">
        <f>ROUND(E108*H108,2)</f>
        <v>0</v>
      </c>
      <c r="J108" s="248"/>
      <c r="K108" s="249">
        <f>ROUND(E108*J108,2)</f>
        <v>0</v>
      </c>
      <c r="L108" s="249">
        <v>21</v>
      </c>
      <c r="M108" s="249">
        <f>G108*(1+L108/100)</f>
        <v>0</v>
      </c>
      <c r="N108" s="247">
        <v>0</v>
      </c>
      <c r="O108" s="247">
        <f>ROUND(E108*N108,2)</f>
        <v>0</v>
      </c>
      <c r="P108" s="247">
        <v>0</v>
      </c>
      <c r="Q108" s="247">
        <f>ROUND(E108*P108,2)</f>
        <v>0</v>
      </c>
      <c r="R108" s="249" t="s">
        <v>570</v>
      </c>
      <c r="S108" s="249" t="s">
        <v>250</v>
      </c>
      <c r="T108" s="250" t="s">
        <v>250</v>
      </c>
      <c r="U108" s="223">
        <v>1.4</v>
      </c>
      <c r="V108" s="223">
        <f>ROUND(E108*U108,2)</f>
        <v>2.8</v>
      </c>
      <c r="W108" s="223"/>
      <c r="X108" s="223" t="s">
        <v>294</v>
      </c>
      <c r="Y108" s="223" t="s">
        <v>252</v>
      </c>
      <c r="Z108" s="213"/>
      <c r="AA108" s="213"/>
      <c r="AB108" s="213"/>
      <c r="AC108" s="213"/>
      <c r="AD108" s="213"/>
      <c r="AE108" s="213"/>
      <c r="AF108" s="213"/>
      <c r="AG108" s="213" t="s">
        <v>571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44">
        <v>49</v>
      </c>
      <c r="B109" s="245" t="s">
        <v>2662</v>
      </c>
      <c r="C109" s="254" t="s">
        <v>2663</v>
      </c>
      <c r="D109" s="246" t="s">
        <v>458</v>
      </c>
      <c r="E109" s="247">
        <v>4</v>
      </c>
      <c r="F109" s="248"/>
      <c r="G109" s="249">
        <f>ROUND(E109*F109,2)</f>
        <v>0</v>
      </c>
      <c r="H109" s="248"/>
      <c r="I109" s="249">
        <f>ROUND(E109*H109,2)</f>
        <v>0</v>
      </c>
      <c r="J109" s="248"/>
      <c r="K109" s="249">
        <f>ROUND(E109*J109,2)</f>
        <v>0</v>
      </c>
      <c r="L109" s="249">
        <v>21</v>
      </c>
      <c r="M109" s="249">
        <f>G109*(1+L109/100)</f>
        <v>0</v>
      </c>
      <c r="N109" s="247">
        <v>2E-3</v>
      </c>
      <c r="O109" s="247">
        <f>ROUND(E109*N109,2)</f>
        <v>0.01</v>
      </c>
      <c r="P109" s="247">
        <v>0</v>
      </c>
      <c r="Q109" s="247">
        <f>ROUND(E109*P109,2)</f>
        <v>0</v>
      </c>
      <c r="R109" s="249" t="s">
        <v>570</v>
      </c>
      <c r="S109" s="249" t="s">
        <v>250</v>
      </c>
      <c r="T109" s="250" t="s">
        <v>250</v>
      </c>
      <c r="U109" s="223">
        <v>1.4</v>
      </c>
      <c r="V109" s="223">
        <f>ROUND(E109*U109,2)</f>
        <v>5.6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571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ht="22.5" outlineLevel="1" x14ac:dyDescent="0.2">
      <c r="A110" s="244">
        <v>50</v>
      </c>
      <c r="B110" s="245" t="s">
        <v>2664</v>
      </c>
      <c r="C110" s="254" t="s">
        <v>2665</v>
      </c>
      <c r="D110" s="246" t="s">
        <v>458</v>
      </c>
      <c r="E110" s="247">
        <v>1</v>
      </c>
      <c r="F110" s="248"/>
      <c r="G110" s="249">
        <f>ROUND(E110*F110,2)</f>
        <v>0</v>
      </c>
      <c r="H110" s="248"/>
      <c r="I110" s="249">
        <f>ROUND(E110*H110,2)</f>
        <v>0</v>
      </c>
      <c r="J110" s="248"/>
      <c r="K110" s="249">
        <f>ROUND(E110*J110,2)</f>
        <v>0</v>
      </c>
      <c r="L110" s="249">
        <v>21</v>
      </c>
      <c r="M110" s="249">
        <f>G110*(1+L110/100)</f>
        <v>0</v>
      </c>
      <c r="N110" s="247">
        <v>1.72E-3</v>
      </c>
      <c r="O110" s="247">
        <f>ROUND(E110*N110,2)</f>
        <v>0</v>
      </c>
      <c r="P110" s="247">
        <v>0</v>
      </c>
      <c r="Q110" s="247">
        <f>ROUND(E110*P110,2)</f>
        <v>0</v>
      </c>
      <c r="R110" s="249" t="s">
        <v>570</v>
      </c>
      <c r="S110" s="249" t="s">
        <v>250</v>
      </c>
      <c r="T110" s="250" t="s">
        <v>250</v>
      </c>
      <c r="U110" s="223">
        <v>0.47599999999999998</v>
      </c>
      <c r="V110" s="223">
        <f>ROUND(E110*U110,2)</f>
        <v>0.48</v>
      </c>
      <c r="W110" s="223"/>
      <c r="X110" s="223" t="s">
        <v>294</v>
      </c>
      <c r="Y110" s="223" t="s">
        <v>252</v>
      </c>
      <c r="Z110" s="213"/>
      <c r="AA110" s="213"/>
      <c r="AB110" s="213"/>
      <c r="AC110" s="213"/>
      <c r="AD110" s="213"/>
      <c r="AE110" s="213"/>
      <c r="AF110" s="213"/>
      <c r="AG110" s="213" t="s">
        <v>571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44">
        <v>51</v>
      </c>
      <c r="B111" s="245" t="s">
        <v>2666</v>
      </c>
      <c r="C111" s="254" t="s">
        <v>2667</v>
      </c>
      <c r="D111" s="246" t="s">
        <v>458</v>
      </c>
      <c r="E111" s="247">
        <v>1</v>
      </c>
      <c r="F111" s="248"/>
      <c r="G111" s="249">
        <f>ROUND(E111*F111,2)</f>
        <v>0</v>
      </c>
      <c r="H111" s="248"/>
      <c r="I111" s="249">
        <f>ROUND(E111*H111,2)</f>
        <v>0</v>
      </c>
      <c r="J111" s="248"/>
      <c r="K111" s="249">
        <f>ROUND(E111*J111,2)</f>
        <v>0</v>
      </c>
      <c r="L111" s="249">
        <v>21</v>
      </c>
      <c r="M111" s="249">
        <f>G111*(1+L111/100)</f>
        <v>0</v>
      </c>
      <c r="N111" s="247">
        <v>1.32E-3</v>
      </c>
      <c r="O111" s="247">
        <f>ROUND(E111*N111,2)</f>
        <v>0</v>
      </c>
      <c r="P111" s="247">
        <v>0</v>
      </c>
      <c r="Q111" s="247">
        <f>ROUND(E111*P111,2)</f>
        <v>0</v>
      </c>
      <c r="R111" s="249" t="s">
        <v>570</v>
      </c>
      <c r="S111" s="249" t="s">
        <v>250</v>
      </c>
      <c r="T111" s="250" t="s">
        <v>250</v>
      </c>
      <c r="U111" s="223">
        <v>0.47599999999999998</v>
      </c>
      <c r="V111" s="223">
        <f>ROUND(E111*U111,2)</f>
        <v>0.48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571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44">
        <v>52</v>
      </c>
      <c r="B112" s="245" t="s">
        <v>2668</v>
      </c>
      <c r="C112" s="254" t="s">
        <v>2669</v>
      </c>
      <c r="D112" s="246" t="s">
        <v>458</v>
      </c>
      <c r="E112" s="247">
        <v>1</v>
      </c>
      <c r="F112" s="248"/>
      <c r="G112" s="249">
        <f>ROUND(E112*F112,2)</f>
        <v>0</v>
      </c>
      <c r="H112" s="248"/>
      <c r="I112" s="249">
        <f>ROUND(E112*H112,2)</f>
        <v>0</v>
      </c>
      <c r="J112" s="248"/>
      <c r="K112" s="249">
        <f>ROUND(E112*J112,2)</f>
        <v>0</v>
      </c>
      <c r="L112" s="249">
        <v>21</v>
      </c>
      <c r="M112" s="249">
        <f>G112*(1+L112/100)</f>
        <v>0</v>
      </c>
      <c r="N112" s="247">
        <v>1.1999999999999999E-3</v>
      </c>
      <c r="O112" s="247">
        <f>ROUND(E112*N112,2)</f>
        <v>0</v>
      </c>
      <c r="P112" s="247">
        <v>0</v>
      </c>
      <c r="Q112" s="247">
        <f>ROUND(E112*P112,2)</f>
        <v>0</v>
      </c>
      <c r="R112" s="249" t="s">
        <v>570</v>
      </c>
      <c r="S112" s="249" t="s">
        <v>250</v>
      </c>
      <c r="T112" s="250" t="s">
        <v>250</v>
      </c>
      <c r="U112" s="223">
        <v>0.48499999999999999</v>
      </c>
      <c r="V112" s="223">
        <f>ROUND(E112*U112,2)</f>
        <v>0.49</v>
      </c>
      <c r="W112" s="223"/>
      <c r="X112" s="223" t="s">
        <v>294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571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1" x14ac:dyDescent="0.2">
      <c r="A113" s="244">
        <v>53</v>
      </c>
      <c r="B113" s="245" t="s">
        <v>2670</v>
      </c>
      <c r="C113" s="254" t="s">
        <v>2671</v>
      </c>
      <c r="D113" s="246" t="s">
        <v>458</v>
      </c>
      <c r="E113" s="247">
        <v>11</v>
      </c>
      <c r="F113" s="248"/>
      <c r="G113" s="249">
        <f>ROUND(E113*F113,2)</f>
        <v>0</v>
      </c>
      <c r="H113" s="248"/>
      <c r="I113" s="249">
        <f>ROUND(E113*H113,2)</f>
        <v>0</v>
      </c>
      <c r="J113" s="248"/>
      <c r="K113" s="249">
        <f>ROUND(E113*J113,2)</f>
        <v>0</v>
      </c>
      <c r="L113" s="249">
        <v>21</v>
      </c>
      <c r="M113" s="249">
        <f>G113*(1+L113/100)</f>
        <v>0</v>
      </c>
      <c r="N113" s="247">
        <v>2.3E-3</v>
      </c>
      <c r="O113" s="247">
        <f>ROUND(E113*N113,2)</f>
        <v>0.03</v>
      </c>
      <c r="P113" s="247">
        <v>0</v>
      </c>
      <c r="Q113" s="247">
        <f>ROUND(E113*P113,2)</f>
        <v>0</v>
      </c>
      <c r="R113" s="249" t="s">
        <v>570</v>
      </c>
      <c r="S113" s="249" t="s">
        <v>250</v>
      </c>
      <c r="T113" s="250" t="s">
        <v>250</v>
      </c>
      <c r="U113" s="223">
        <v>0.48499999999999999</v>
      </c>
      <c r="V113" s="223">
        <f>ROUND(E113*U113,2)</f>
        <v>5.34</v>
      </c>
      <c r="W113" s="223"/>
      <c r="X113" s="223" t="s">
        <v>294</v>
      </c>
      <c r="Y113" s="223" t="s">
        <v>252</v>
      </c>
      <c r="Z113" s="213"/>
      <c r="AA113" s="213"/>
      <c r="AB113" s="213"/>
      <c r="AC113" s="213"/>
      <c r="AD113" s="213"/>
      <c r="AE113" s="213"/>
      <c r="AF113" s="213"/>
      <c r="AG113" s="213" t="s">
        <v>571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ht="22.5" outlineLevel="1" x14ac:dyDescent="0.2">
      <c r="A114" s="244">
        <v>54</v>
      </c>
      <c r="B114" s="245" t="s">
        <v>2672</v>
      </c>
      <c r="C114" s="254" t="s">
        <v>2673</v>
      </c>
      <c r="D114" s="246" t="s">
        <v>569</v>
      </c>
      <c r="E114" s="247">
        <v>26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7">
        <v>1.7000000000000001E-4</v>
      </c>
      <c r="O114" s="247">
        <f>ROUND(E114*N114,2)</f>
        <v>0</v>
      </c>
      <c r="P114" s="247">
        <v>0</v>
      </c>
      <c r="Q114" s="247">
        <f>ROUND(E114*P114,2)</f>
        <v>0</v>
      </c>
      <c r="R114" s="249" t="s">
        <v>570</v>
      </c>
      <c r="S114" s="249" t="s">
        <v>250</v>
      </c>
      <c r="T114" s="250" t="s">
        <v>250</v>
      </c>
      <c r="U114" s="223">
        <v>0.22700000000000001</v>
      </c>
      <c r="V114" s="223">
        <f>ROUND(E114*U114,2)</f>
        <v>5.9</v>
      </c>
      <c r="W114" s="223"/>
      <c r="X114" s="223" t="s">
        <v>294</v>
      </c>
      <c r="Y114" s="223" t="s">
        <v>252</v>
      </c>
      <c r="Z114" s="213"/>
      <c r="AA114" s="213"/>
      <c r="AB114" s="213"/>
      <c r="AC114" s="213"/>
      <c r="AD114" s="213"/>
      <c r="AE114" s="213"/>
      <c r="AF114" s="213"/>
      <c r="AG114" s="213" t="s">
        <v>571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5">
        <v>55</v>
      </c>
      <c r="B115" s="236" t="s">
        <v>2674</v>
      </c>
      <c r="C115" s="252" t="s">
        <v>2675</v>
      </c>
      <c r="D115" s="237" t="s">
        <v>562</v>
      </c>
      <c r="E115" s="238">
        <v>0.55796999999999997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 t="s">
        <v>570</v>
      </c>
      <c r="S115" s="240" t="s">
        <v>250</v>
      </c>
      <c r="T115" s="241" t="s">
        <v>250</v>
      </c>
      <c r="U115" s="223">
        <v>1.5169999999999999</v>
      </c>
      <c r="V115" s="223">
        <f>ROUND(E115*U115,2)</f>
        <v>0.85</v>
      </c>
      <c r="W115" s="223"/>
      <c r="X115" s="223" t="s">
        <v>564</v>
      </c>
      <c r="Y115" s="223" t="s">
        <v>252</v>
      </c>
      <c r="Z115" s="213"/>
      <c r="AA115" s="213"/>
      <c r="AB115" s="213"/>
      <c r="AC115" s="213"/>
      <c r="AD115" s="213"/>
      <c r="AE115" s="213"/>
      <c r="AF115" s="213"/>
      <c r="AG115" s="213" t="s">
        <v>565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67" t="s">
        <v>1466</v>
      </c>
      <c r="D116" s="264"/>
      <c r="E116" s="264"/>
      <c r="F116" s="264"/>
      <c r="G116" s="264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305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x14ac:dyDescent="0.2">
      <c r="A117" s="228" t="s">
        <v>245</v>
      </c>
      <c r="B117" s="229" t="s">
        <v>154</v>
      </c>
      <c r="C117" s="251" t="s">
        <v>155</v>
      </c>
      <c r="D117" s="230"/>
      <c r="E117" s="231"/>
      <c r="F117" s="232"/>
      <c r="G117" s="232">
        <f>SUMIF(AG118:AG126,"&lt;&gt;NOR",G118:G126)</f>
        <v>0</v>
      </c>
      <c r="H117" s="232"/>
      <c r="I117" s="232">
        <f>SUM(I118:I126)</f>
        <v>0</v>
      </c>
      <c r="J117" s="232"/>
      <c r="K117" s="232">
        <f>SUM(K118:K126)</f>
        <v>0</v>
      </c>
      <c r="L117" s="232"/>
      <c r="M117" s="232">
        <f>SUM(M118:M126)</f>
        <v>0</v>
      </c>
      <c r="N117" s="231"/>
      <c r="O117" s="231">
        <f>SUM(O118:O126)</f>
        <v>0.13999999999999999</v>
      </c>
      <c r="P117" s="231"/>
      <c r="Q117" s="231">
        <f>SUM(Q118:Q126)</f>
        <v>0</v>
      </c>
      <c r="R117" s="232"/>
      <c r="S117" s="232"/>
      <c r="T117" s="233"/>
      <c r="U117" s="227"/>
      <c r="V117" s="227">
        <f>SUM(V118:V126)</f>
        <v>20.139999999999997</v>
      </c>
      <c r="W117" s="227"/>
      <c r="X117" s="227"/>
      <c r="Y117" s="227"/>
      <c r="AG117" t="s">
        <v>246</v>
      </c>
    </row>
    <row r="118" spans="1:60" ht="45" outlineLevel="1" x14ac:dyDescent="0.2">
      <c r="A118" s="235">
        <v>56</v>
      </c>
      <c r="B118" s="236" t="s">
        <v>2676</v>
      </c>
      <c r="C118" s="252" t="s">
        <v>2677</v>
      </c>
      <c r="D118" s="237" t="s">
        <v>569</v>
      </c>
      <c r="E118" s="238">
        <v>8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1.3650000000000001E-2</v>
      </c>
      <c r="O118" s="238">
        <f>ROUND(E118*N118,2)</f>
        <v>0.11</v>
      </c>
      <c r="P118" s="238">
        <v>0</v>
      </c>
      <c r="Q118" s="238">
        <f>ROUND(E118*P118,2)</f>
        <v>0</v>
      </c>
      <c r="R118" s="240" t="s">
        <v>570</v>
      </c>
      <c r="S118" s="240" t="s">
        <v>250</v>
      </c>
      <c r="T118" s="241" t="s">
        <v>250</v>
      </c>
      <c r="U118" s="223">
        <v>1.9</v>
      </c>
      <c r="V118" s="223">
        <f>ROUND(E118*U118,2)</f>
        <v>15.2</v>
      </c>
      <c r="W118" s="223"/>
      <c r="X118" s="223" t="s">
        <v>294</v>
      </c>
      <c r="Y118" s="223" t="s">
        <v>252</v>
      </c>
      <c r="Z118" s="213"/>
      <c r="AA118" s="213"/>
      <c r="AB118" s="213"/>
      <c r="AC118" s="213"/>
      <c r="AD118" s="213"/>
      <c r="AE118" s="213"/>
      <c r="AF118" s="213"/>
      <c r="AG118" s="213" t="s">
        <v>571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67" t="s">
        <v>2678</v>
      </c>
      <c r="D119" s="264"/>
      <c r="E119" s="264"/>
      <c r="F119" s="264"/>
      <c r="G119" s="264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305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68" t="s">
        <v>2679</v>
      </c>
      <c r="D120" s="265"/>
      <c r="E120" s="265"/>
      <c r="F120" s="265"/>
      <c r="G120" s="265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ht="33.75" outlineLevel="1" x14ac:dyDescent="0.2">
      <c r="A121" s="235">
        <v>57</v>
      </c>
      <c r="B121" s="236" t="s">
        <v>2680</v>
      </c>
      <c r="C121" s="252" t="s">
        <v>2681</v>
      </c>
      <c r="D121" s="237" t="s">
        <v>569</v>
      </c>
      <c r="E121" s="238">
        <v>1</v>
      </c>
      <c r="F121" s="239"/>
      <c r="G121" s="240">
        <f>ROUND(E121*F121,2)</f>
        <v>0</v>
      </c>
      <c r="H121" s="239"/>
      <c r="I121" s="240">
        <f>ROUND(E121*H121,2)</f>
        <v>0</v>
      </c>
      <c r="J121" s="239"/>
      <c r="K121" s="240">
        <f>ROUND(E121*J121,2)</f>
        <v>0</v>
      </c>
      <c r="L121" s="240">
        <v>21</v>
      </c>
      <c r="M121" s="240">
        <f>G121*(1+L121/100)</f>
        <v>0</v>
      </c>
      <c r="N121" s="238">
        <v>1.2970000000000001E-2</v>
      </c>
      <c r="O121" s="238">
        <f>ROUND(E121*N121,2)</f>
        <v>0.01</v>
      </c>
      <c r="P121" s="238">
        <v>0</v>
      </c>
      <c r="Q121" s="238">
        <f>ROUND(E121*P121,2)</f>
        <v>0</v>
      </c>
      <c r="R121" s="240" t="s">
        <v>570</v>
      </c>
      <c r="S121" s="240" t="s">
        <v>250</v>
      </c>
      <c r="T121" s="241" t="s">
        <v>250</v>
      </c>
      <c r="U121" s="223">
        <v>1.5</v>
      </c>
      <c r="V121" s="223">
        <f>ROUND(E121*U121,2)</f>
        <v>1.5</v>
      </c>
      <c r="W121" s="223"/>
      <c r="X121" s="223" t="s">
        <v>294</v>
      </c>
      <c r="Y121" s="223" t="s">
        <v>252</v>
      </c>
      <c r="Z121" s="213"/>
      <c r="AA121" s="213"/>
      <c r="AB121" s="213"/>
      <c r="AC121" s="213"/>
      <c r="AD121" s="213"/>
      <c r="AE121" s="213"/>
      <c r="AF121" s="213"/>
      <c r="AG121" s="213" t="s">
        <v>571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53" t="s">
        <v>2679</v>
      </c>
      <c r="D122" s="243"/>
      <c r="E122" s="243"/>
      <c r="F122" s="243"/>
      <c r="G122" s="24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255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33.75" outlineLevel="1" x14ac:dyDescent="0.2">
      <c r="A123" s="235">
        <v>58</v>
      </c>
      <c r="B123" s="236" t="s">
        <v>2682</v>
      </c>
      <c r="C123" s="252" t="s">
        <v>2683</v>
      </c>
      <c r="D123" s="237" t="s">
        <v>569</v>
      </c>
      <c r="E123" s="238">
        <v>2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1.23E-2</v>
      </c>
      <c r="O123" s="238">
        <f>ROUND(E123*N123,2)</f>
        <v>0.02</v>
      </c>
      <c r="P123" s="238">
        <v>0</v>
      </c>
      <c r="Q123" s="238">
        <f>ROUND(E123*P123,2)</f>
        <v>0</v>
      </c>
      <c r="R123" s="240" t="s">
        <v>570</v>
      </c>
      <c r="S123" s="240" t="s">
        <v>250</v>
      </c>
      <c r="T123" s="241" t="s">
        <v>250</v>
      </c>
      <c r="U123" s="223">
        <v>1.6</v>
      </c>
      <c r="V123" s="223">
        <f>ROUND(E123*U123,2)</f>
        <v>3.2</v>
      </c>
      <c r="W123" s="223"/>
      <c r="X123" s="223" t="s">
        <v>294</v>
      </c>
      <c r="Y123" s="223" t="s">
        <v>252</v>
      </c>
      <c r="Z123" s="213"/>
      <c r="AA123" s="213"/>
      <c r="AB123" s="213"/>
      <c r="AC123" s="213"/>
      <c r="AD123" s="213"/>
      <c r="AE123" s="213"/>
      <c r="AF123" s="213"/>
      <c r="AG123" s="213" t="s">
        <v>331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3" t="s">
        <v>2679</v>
      </c>
      <c r="D124" s="243"/>
      <c r="E124" s="243"/>
      <c r="F124" s="243"/>
      <c r="G124" s="24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255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5">
        <v>59</v>
      </c>
      <c r="B125" s="236" t="s">
        <v>2684</v>
      </c>
      <c r="C125" s="252" t="s">
        <v>2685</v>
      </c>
      <c r="D125" s="237" t="s">
        <v>562</v>
      </c>
      <c r="E125" s="238">
        <v>0.14677000000000001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0</v>
      </c>
      <c r="O125" s="238">
        <f>ROUND(E125*N125,2)</f>
        <v>0</v>
      </c>
      <c r="P125" s="238">
        <v>0</v>
      </c>
      <c r="Q125" s="238">
        <f>ROUND(E125*P125,2)</f>
        <v>0</v>
      </c>
      <c r="R125" s="240" t="s">
        <v>570</v>
      </c>
      <c r="S125" s="240" t="s">
        <v>250</v>
      </c>
      <c r="T125" s="241" t="s">
        <v>250</v>
      </c>
      <c r="U125" s="223">
        <v>1.667</v>
      </c>
      <c r="V125" s="223">
        <f>ROUND(E125*U125,2)</f>
        <v>0.24</v>
      </c>
      <c r="W125" s="223"/>
      <c r="X125" s="223" t="s">
        <v>564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565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67" t="s">
        <v>1466</v>
      </c>
      <c r="D126" s="264"/>
      <c r="E126" s="264"/>
      <c r="F126" s="264"/>
      <c r="G126" s="264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305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x14ac:dyDescent="0.2">
      <c r="A127" s="3"/>
      <c r="B127" s="4"/>
      <c r="C127" s="255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v>12</v>
      </c>
      <c r="AF127">
        <v>21</v>
      </c>
      <c r="AG127" t="s">
        <v>231</v>
      </c>
    </row>
    <row r="128" spans="1:60" x14ac:dyDescent="0.2">
      <c r="A128" s="216"/>
      <c r="B128" s="217" t="s">
        <v>29</v>
      </c>
      <c r="C128" s="256"/>
      <c r="D128" s="218"/>
      <c r="E128" s="219"/>
      <c r="F128" s="219"/>
      <c r="G128" s="234">
        <f>G8+G46+G91+G117</f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AE128">
        <f>SUMIF(L7:L126,AE127,G7:G126)</f>
        <v>0</v>
      </c>
      <c r="AF128">
        <f>SUMIF(L7:L126,AF127,G7:G126)</f>
        <v>0</v>
      </c>
      <c r="AG128" t="s">
        <v>287</v>
      </c>
    </row>
    <row r="129" spans="3:33" x14ac:dyDescent="0.2">
      <c r="C129" s="257"/>
      <c r="D129" s="10"/>
      <c r="AG129" t="s">
        <v>288</v>
      </c>
    </row>
    <row r="130" spans="3:33" x14ac:dyDescent="0.2">
      <c r="D130" s="10"/>
    </row>
    <row r="131" spans="3:33" x14ac:dyDescent="0.2">
      <c r="D131" s="10"/>
    </row>
    <row r="132" spans="3:33" x14ac:dyDescent="0.2">
      <c r="D132" s="10"/>
    </row>
    <row r="133" spans="3:33" x14ac:dyDescent="0.2">
      <c r="D133" s="10"/>
    </row>
    <row r="134" spans="3:33" x14ac:dyDescent="0.2">
      <c r="D134" s="10"/>
    </row>
    <row r="135" spans="3:33" x14ac:dyDescent="0.2">
      <c r="D135" s="10"/>
    </row>
    <row r="136" spans="3:33" x14ac:dyDescent="0.2">
      <c r="D136" s="10"/>
    </row>
    <row r="137" spans="3:33" x14ac:dyDescent="0.2">
      <c r="D137" s="10"/>
    </row>
    <row r="138" spans="3:33" x14ac:dyDescent="0.2">
      <c r="D138" s="10"/>
    </row>
    <row r="139" spans="3:33" x14ac:dyDescent="0.2">
      <c r="D139" s="10"/>
    </row>
    <row r="140" spans="3:33" x14ac:dyDescent="0.2">
      <c r="D140" s="10"/>
    </row>
    <row r="141" spans="3:33" x14ac:dyDescent="0.2">
      <c r="D141" s="10"/>
    </row>
    <row r="142" spans="3:33" x14ac:dyDescent="0.2">
      <c r="D142" s="10"/>
    </row>
    <row r="143" spans="3:33" x14ac:dyDescent="0.2">
      <c r="D143" s="10"/>
    </row>
    <row r="144" spans="3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GM+GIafbme3/Uhsvqa595RLTSPHa75NxVaOUz1/wXkIgnFYBZt8dpfzuqtXoCRwg0aDONnWSmv5aDcYuHnKiQ==" saltValue="FQOfykury4A7689qXLbJhA==" spinCount="100000" sheet="1" formatRows="0"/>
  <mergeCells count="36">
    <mergeCell ref="C116:G116"/>
    <mergeCell ref="C119:G119"/>
    <mergeCell ref="C120:G120"/>
    <mergeCell ref="C122:G122"/>
    <mergeCell ref="C124:G124"/>
    <mergeCell ref="C126:G126"/>
    <mergeCell ref="C78:G78"/>
    <mergeCell ref="C80:G80"/>
    <mergeCell ref="C82:G82"/>
    <mergeCell ref="C84:G84"/>
    <mergeCell ref="C88:G88"/>
    <mergeCell ref="C90:G90"/>
    <mergeCell ref="C54:G54"/>
    <mergeCell ref="C58:G58"/>
    <mergeCell ref="C59:G59"/>
    <mergeCell ref="C63:G63"/>
    <mergeCell ref="C64:G64"/>
    <mergeCell ref="C76:G76"/>
    <mergeCell ref="C38:G38"/>
    <mergeCell ref="C40:G40"/>
    <mergeCell ref="C45:G45"/>
    <mergeCell ref="C48:G48"/>
    <mergeCell ref="C49:G49"/>
    <mergeCell ref="C53:G53"/>
    <mergeCell ref="C17:G17"/>
    <mergeCell ref="C24:G24"/>
    <mergeCell ref="C25:G25"/>
    <mergeCell ref="C26:G26"/>
    <mergeCell ref="C30:G30"/>
    <mergeCell ref="C34:G3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353F9-1655-46DE-8FCA-B8F532EA9FC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70</v>
      </c>
      <c r="C3" s="202" t="s">
        <v>71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74</v>
      </c>
      <c r="C4" s="205" t="s">
        <v>75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156</v>
      </c>
      <c r="C8" s="251" t="s">
        <v>157</v>
      </c>
      <c r="D8" s="230"/>
      <c r="E8" s="231"/>
      <c r="F8" s="232"/>
      <c r="G8" s="232">
        <f>SUMIF(AG9:AG21,"&lt;&gt;NOR",G9:G21)</f>
        <v>0</v>
      </c>
      <c r="H8" s="232"/>
      <c r="I8" s="232">
        <f>SUM(I9:I21)</f>
        <v>0</v>
      </c>
      <c r="J8" s="232"/>
      <c r="K8" s="232">
        <f>SUM(K9:K21)</f>
        <v>0</v>
      </c>
      <c r="L8" s="232"/>
      <c r="M8" s="232">
        <f>SUM(M9:M21)</f>
        <v>0</v>
      </c>
      <c r="N8" s="231"/>
      <c r="O8" s="231">
        <f>SUM(O9:O21)</f>
        <v>0.01</v>
      </c>
      <c r="P8" s="231"/>
      <c r="Q8" s="231">
        <f>SUM(Q9:Q21)</f>
        <v>0</v>
      </c>
      <c r="R8" s="232"/>
      <c r="S8" s="232"/>
      <c r="T8" s="233"/>
      <c r="U8" s="227"/>
      <c r="V8" s="227">
        <f>SUM(V9:V21)</f>
        <v>0.61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2686</v>
      </c>
      <c r="C9" s="254" t="s">
        <v>2687</v>
      </c>
      <c r="D9" s="246" t="s">
        <v>458</v>
      </c>
      <c r="E9" s="247">
        <v>1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0</v>
      </c>
      <c r="O9" s="247">
        <f>ROUND(E9*N9,2)</f>
        <v>0</v>
      </c>
      <c r="P9" s="247">
        <v>0</v>
      </c>
      <c r="Q9" s="247">
        <f>ROUND(E9*P9,2)</f>
        <v>0</v>
      </c>
      <c r="R9" s="249"/>
      <c r="S9" s="249" t="s">
        <v>277</v>
      </c>
      <c r="T9" s="250" t="s">
        <v>251</v>
      </c>
      <c r="U9" s="223">
        <v>0</v>
      </c>
      <c r="V9" s="223">
        <f>ROUND(E9*U9,2)</f>
        <v>0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331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2688</v>
      </c>
      <c r="C10" s="254" t="s">
        <v>2689</v>
      </c>
      <c r="D10" s="246" t="s">
        <v>458</v>
      </c>
      <c r="E10" s="247">
        <v>1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0</v>
      </c>
      <c r="O10" s="247">
        <f>ROUND(E10*N10,2)</f>
        <v>0</v>
      </c>
      <c r="P10" s="247">
        <v>0</v>
      </c>
      <c r="Q10" s="247">
        <f>ROUND(E10*P10,2)</f>
        <v>0</v>
      </c>
      <c r="R10" s="249"/>
      <c r="S10" s="249" t="s">
        <v>277</v>
      </c>
      <c r="T10" s="250" t="s">
        <v>251</v>
      </c>
      <c r="U10" s="223">
        <v>0</v>
      </c>
      <c r="V10" s="223">
        <f>ROUND(E10*U10,2)</f>
        <v>0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331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4">
        <v>3</v>
      </c>
      <c r="B11" s="245" t="s">
        <v>2690</v>
      </c>
      <c r="C11" s="254" t="s">
        <v>2691</v>
      </c>
      <c r="D11" s="246" t="s">
        <v>458</v>
      </c>
      <c r="E11" s="247">
        <v>2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7">
        <v>0</v>
      </c>
      <c r="O11" s="247">
        <f>ROUND(E11*N11,2)</f>
        <v>0</v>
      </c>
      <c r="P11" s="247">
        <v>0</v>
      </c>
      <c r="Q11" s="247">
        <f>ROUND(E11*P11,2)</f>
        <v>0</v>
      </c>
      <c r="R11" s="249"/>
      <c r="S11" s="249" t="s">
        <v>277</v>
      </c>
      <c r="T11" s="250" t="s">
        <v>251</v>
      </c>
      <c r="U11" s="223">
        <v>0</v>
      </c>
      <c r="V11" s="223">
        <f>ROUND(E11*U11,2)</f>
        <v>0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331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44">
        <v>4</v>
      </c>
      <c r="B12" s="245" t="s">
        <v>2692</v>
      </c>
      <c r="C12" s="254" t="s">
        <v>2693</v>
      </c>
      <c r="D12" s="246" t="s">
        <v>2694</v>
      </c>
      <c r="E12" s="247">
        <v>1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7">
        <v>0</v>
      </c>
      <c r="O12" s="247">
        <f>ROUND(E12*N12,2)</f>
        <v>0</v>
      </c>
      <c r="P12" s="247">
        <v>0</v>
      </c>
      <c r="Q12" s="247">
        <f>ROUND(E12*P12,2)</f>
        <v>0</v>
      </c>
      <c r="R12" s="249"/>
      <c r="S12" s="249" t="s">
        <v>277</v>
      </c>
      <c r="T12" s="250" t="s">
        <v>251</v>
      </c>
      <c r="U12" s="223">
        <v>0</v>
      </c>
      <c r="V12" s="223">
        <f>ROUND(E12*U12,2)</f>
        <v>0</v>
      </c>
      <c r="W12" s="223"/>
      <c r="X12" s="223" t="s">
        <v>294</v>
      </c>
      <c r="Y12" s="223" t="s">
        <v>252</v>
      </c>
      <c r="Z12" s="213"/>
      <c r="AA12" s="213"/>
      <c r="AB12" s="213"/>
      <c r="AC12" s="213"/>
      <c r="AD12" s="213"/>
      <c r="AE12" s="213"/>
      <c r="AF12" s="213"/>
      <c r="AG12" s="213" t="s">
        <v>331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5</v>
      </c>
      <c r="B13" s="236" t="s">
        <v>2695</v>
      </c>
      <c r="C13" s="252" t="s">
        <v>2696</v>
      </c>
      <c r="D13" s="237" t="s">
        <v>458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277</v>
      </c>
      <c r="T13" s="241" t="s">
        <v>251</v>
      </c>
      <c r="U13" s="223">
        <v>0</v>
      </c>
      <c r="V13" s="223">
        <f>ROUND(E13*U13,2)</f>
        <v>0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331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3" t="s">
        <v>2697</v>
      </c>
      <c r="D14" s="243"/>
      <c r="E14" s="243"/>
      <c r="F14" s="243"/>
      <c r="G14" s="24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3" x14ac:dyDescent="0.2">
      <c r="A15" s="220"/>
      <c r="B15" s="221"/>
      <c r="C15" s="268" t="s">
        <v>2698</v>
      </c>
      <c r="D15" s="265"/>
      <c r="E15" s="265"/>
      <c r="F15" s="265"/>
      <c r="G15" s="265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255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1" x14ac:dyDescent="0.2">
      <c r="A16" s="244">
        <v>6</v>
      </c>
      <c r="B16" s="245" t="s">
        <v>2699</v>
      </c>
      <c r="C16" s="254" t="s">
        <v>2700</v>
      </c>
      <c r="D16" s="246" t="s">
        <v>458</v>
      </c>
      <c r="E16" s="247">
        <v>1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7">
        <v>0</v>
      </c>
      <c r="O16" s="247">
        <f>ROUND(E16*N16,2)</f>
        <v>0</v>
      </c>
      <c r="P16" s="247">
        <v>0</v>
      </c>
      <c r="Q16" s="247">
        <f>ROUND(E16*P16,2)</f>
        <v>0</v>
      </c>
      <c r="R16" s="249"/>
      <c r="S16" s="249" t="s">
        <v>277</v>
      </c>
      <c r="T16" s="250" t="s">
        <v>251</v>
      </c>
      <c r="U16" s="223">
        <v>0</v>
      </c>
      <c r="V16" s="223">
        <f>ROUND(E16*U16,2)</f>
        <v>0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331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1" x14ac:dyDescent="0.2">
      <c r="A17" s="244">
        <v>7</v>
      </c>
      <c r="B17" s="245" t="s">
        <v>2701</v>
      </c>
      <c r="C17" s="254" t="s">
        <v>2702</v>
      </c>
      <c r="D17" s="246" t="s">
        <v>569</v>
      </c>
      <c r="E17" s="247">
        <v>1</v>
      </c>
      <c r="F17" s="248"/>
      <c r="G17" s="249">
        <f>ROUND(E17*F17,2)</f>
        <v>0</v>
      </c>
      <c r="H17" s="248"/>
      <c r="I17" s="249">
        <f>ROUND(E17*H17,2)</f>
        <v>0</v>
      </c>
      <c r="J17" s="248"/>
      <c r="K17" s="249">
        <f>ROUND(E17*J17,2)</f>
        <v>0</v>
      </c>
      <c r="L17" s="249">
        <v>21</v>
      </c>
      <c r="M17" s="249">
        <f>G17*(1+L17/100)</f>
        <v>0</v>
      </c>
      <c r="N17" s="247">
        <v>5.2999999999999998E-4</v>
      </c>
      <c r="O17" s="247">
        <f>ROUND(E17*N17,2)</f>
        <v>0</v>
      </c>
      <c r="P17" s="247">
        <v>0</v>
      </c>
      <c r="Q17" s="247">
        <f>ROUND(E17*P17,2)</f>
        <v>0</v>
      </c>
      <c r="R17" s="249" t="s">
        <v>583</v>
      </c>
      <c r="S17" s="249" t="s">
        <v>250</v>
      </c>
      <c r="T17" s="250" t="s">
        <v>250</v>
      </c>
      <c r="U17" s="223">
        <v>0.25</v>
      </c>
      <c r="V17" s="223">
        <f>ROUND(E17*U17,2)</f>
        <v>0.25</v>
      </c>
      <c r="W17" s="223"/>
      <c r="X17" s="223" t="s">
        <v>294</v>
      </c>
      <c r="Y17" s="223" t="s">
        <v>252</v>
      </c>
      <c r="Z17" s="213"/>
      <c r="AA17" s="213"/>
      <c r="AB17" s="213"/>
      <c r="AC17" s="213"/>
      <c r="AD17" s="213"/>
      <c r="AE17" s="213"/>
      <c r="AF17" s="213"/>
      <c r="AG17" s="213" t="s">
        <v>571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44">
        <v>8</v>
      </c>
      <c r="B18" s="245" t="s">
        <v>2703</v>
      </c>
      <c r="C18" s="254" t="s">
        <v>2704</v>
      </c>
      <c r="D18" s="246" t="s">
        <v>458</v>
      </c>
      <c r="E18" s="247">
        <v>1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7">
        <v>0</v>
      </c>
      <c r="O18" s="247">
        <f>ROUND(E18*N18,2)</f>
        <v>0</v>
      </c>
      <c r="P18" s="247">
        <v>0</v>
      </c>
      <c r="Q18" s="247">
        <f>ROUND(E18*P18,2)</f>
        <v>0</v>
      </c>
      <c r="R18" s="249"/>
      <c r="S18" s="249" t="s">
        <v>277</v>
      </c>
      <c r="T18" s="250" t="s">
        <v>251</v>
      </c>
      <c r="U18" s="223">
        <v>0</v>
      </c>
      <c r="V18" s="223">
        <f>ROUND(E18*U18,2)</f>
        <v>0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331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44">
        <v>9</v>
      </c>
      <c r="B19" s="245" t="s">
        <v>2705</v>
      </c>
      <c r="C19" s="254" t="s">
        <v>2706</v>
      </c>
      <c r="D19" s="246" t="s">
        <v>569</v>
      </c>
      <c r="E19" s="247">
        <v>1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7">
        <v>9.58E-3</v>
      </c>
      <c r="O19" s="247">
        <f>ROUND(E19*N19,2)</f>
        <v>0.01</v>
      </c>
      <c r="P19" s="247">
        <v>0</v>
      </c>
      <c r="Q19" s="247">
        <f>ROUND(E19*P19,2)</f>
        <v>0</v>
      </c>
      <c r="R19" s="249" t="s">
        <v>583</v>
      </c>
      <c r="S19" s="249" t="s">
        <v>250</v>
      </c>
      <c r="T19" s="250" t="s">
        <v>250</v>
      </c>
      <c r="U19" s="223">
        <v>0.25</v>
      </c>
      <c r="V19" s="223">
        <f>ROUND(E19*U19,2)</f>
        <v>0.25</v>
      </c>
      <c r="W19" s="223"/>
      <c r="X19" s="223" t="s">
        <v>294</v>
      </c>
      <c r="Y19" s="223" t="s">
        <v>252</v>
      </c>
      <c r="Z19" s="213"/>
      <c r="AA19" s="213"/>
      <c r="AB19" s="213"/>
      <c r="AC19" s="213"/>
      <c r="AD19" s="213"/>
      <c r="AE19" s="213"/>
      <c r="AF19" s="213"/>
      <c r="AG19" s="213" t="s">
        <v>571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5">
        <v>10</v>
      </c>
      <c r="B20" s="236" t="s">
        <v>2707</v>
      </c>
      <c r="C20" s="252" t="s">
        <v>2708</v>
      </c>
      <c r="D20" s="237" t="s">
        <v>562</v>
      </c>
      <c r="E20" s="238">
        <v>1.0109999999999999E-2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 t="s">
        <v>583</v>
      </c>
      <c r="S20" s="240" t="s">
        <v>250</v>
      </c>
      <c r="T20" s="241" t="s">
        <v>250</v>
      </c>
      <c r="U20" s="223">
        <v>10.582000000000001</v>
      </c>
      <c r="V20" s="223">
        <f>ROUND(E20*U20,2)</f>
        <v>0.11</v>
      </c>
      <c r="W20" s="223"/>
      <c r="X20" s="223" t="s">
        <v>564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565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7" t="s">
        <v>1466</v>
      </c>
      <c r="D21" s="264"/>
      <c r="E21" s="264"/>
      <c r="F21" s="264"/>
      <c r="G21" s="264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305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x14ac:dyDescent="0.2">
      <c r="A22" s="228" t="s">
        <v>245</v>
      </c>
      <c r="B22" s="229" t="s">
        <v>158</v>
      </c>
      <c r="C22" s="251" t="s">
        <v>159</v>
      </c>
      <c r="D22" s="230"/>
      <c r="E22" s="231"/>
      <c r="F22" s="232"/>
      <c r="G22" s="232">
        <f>SUMIF(AG23:AG38,"&lt;&gt;NOR",G23:G38)</f>
        <v>0</v>
      </c>
      <c r="H22" s="232"/>
      <c r="I22" s="232">
        <f>SUM(I23:I38)</f>
        <v>0</v>
      </c>
      <c r="J22" s="232"/>
      <c r="K22" s="232">
        <f>SUM(K23:K38)</f>
        <v>0</v>
      </c>
      <c r="L22" s="232"/>
      <c r="M22" s="232">
        <f>SUM(M23:M38)</f>
        <v>0</v>
      </c>
      <c r="N22" s="231"/>
      <c r="O22" s="231">
        <f>SUM(O23:O38)</f>
        <v>0.1</v>
      </c>
      <c r="P22" s="231"/>
      <c r="Q22" s="231">
        <f>SUM(Q23:Q38)</f>
        <v>0</v>
      </c>
      <c r="R22" s="232"/>
      <c r="S22" s="232"/>
      <c r="T22" s="233"/>
      <c r="U22" s="227"/>
      <c r="V22" s="227">
        <f>SUM(V23:V38)</f>
        <v>28.130000000000003</v>
      </c>
      <c r="W22" s="227"/>
      <c r="X22" s="227"/>
      <c r="Y22" s="227"/>
      <c r="AG22" t="s">
        <v>246</v>
      </c>
    </row>
    <row r="23" spans="1:60" ht="22.5" outlineLevel="1" x14ac:dyDescent="0.2">
      <c r="A23" s="235">
        <v>11</v>
      </c>
      <c r="B23" s="236" t="s">
        <v>2709</v>
      </c>
      <c r="C23" s="252" t="s">
        <v>2710</v>
      </c>
      <c r="D23" s="237" t="s">
        <v>420</v>
      </c>
      <c r="E23" s="238">
        <v>20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1.6000000000000001E-3</v>
      </c>
      <c r="O23" s="238">
        <f>ROUND(E23*N23,2)</f>
        <v>0.03</v>
      </c>
      <c r="P23" s="238">
        <v>0</v>
      </c>
      <c r="Q23" s="238">
        <f>ROUND(E23*P23,2)</f>
        <v>0</v>
      </c>
      <c r="R23" s="240" t="s">
        <v>583</v>
      </c>
      <c r="S23" s="240" t="s">
        <v>250</v>
      </c>
      <c r="T23" s="241" t="s">
        <v>250</v>
      </c>
      <c r="U23" s="223">
        <v>0.33332000000000001</v>
      </c>
      <c r="V23" s="223">
        <f>ROUND(E23*U23,2)</f>
        <v>6.67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571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7" t="s">
        <v>2711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8" t="s">
        <v>2712</v>
      </c>
      <c r="D25" s="265"/>
      <c r="E25" s="265"/>
      <c r="F25" s="265"/>
      <c r="G25" s="265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255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66" t="s">
        <v>2713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1944</v>
      </c>
      <c r="D27" s="258"/>
      <c r="E27" s="259">
        <v>20</v>
      </c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1" x14ac:dyDescent="0.2">
      <c r="A28" s="235">
        <v>12</v>
      </c>
      <c r="B28" s="236" t="s">
        <v>2714</v>
      </c>
      <c r="C28" s="252" t="s">
        <v>2715</v>
      </c>
      <c r="D28" s="237" t="s">
        <v>420</v>
      </c>
      <c r="E28" s="238">
        <v>37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1.97E-3</v>
      </c>
      <c r="O28" s="238">
        <f>ROUND(E28*N28,2)</f>
        <v>7.0000000000000007E-2</v>
      </c>
      <c r="P28" s="238">
        <v>0</v>
      </c>
      <c r="Q28" s="238">
        <f>ROUND(E28*P28,2)</f>
        <v>0</v>
      </c>
      <c r="R28" s="240" t="s">
        <v>583</v>
      </c>
      <c r="S28" s="240" t="s">
        <v>250</v>
      </c>
      <c r="T28" s="241" t="s">
        <v>250</v>
      </c>
      <c r="U28" s="223">
        <v>0.3579</v>
      </c>
      <c r="V28" s="223">
        <f>ROUND(E28*U28,2)</f>
        <v>13.24</v>
      </c>
      <c r="W28" s="223"/>
      <c r="X28" s="223" t="s">
        <v>294</v>
      </c>
      <c r="Y28" s="223" t="s">
        <v>252</v>
      </c>
      <c r="Z28" s="213"/>
      <c r="AA28" s="213"/>
      <c r="AB28" s="213"/>
      <c r="AC28" s="213"/>
      <c r="AD28" s="213"/>
      <c r="AE28" s="213"/>
      <c r="AF28" s="213"/>
      <c r="AG28" s="213" t="s">
        <v>571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67" t="s">
        <v>2711</v>
      </c>
      <c r="D29" s="264"/>
      <c r="E29" s="264"/>
      <c r="F29" s="264"/>
      <c r="G29" s="264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305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8" t="s">
        <v>2712</v>
      </c>
      <c r="D30" s="265"/>
      <c r="E30" s="265"/>
      <c r="F30" s="265"/>
      <c r="G30" s="265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66" t="s">
        <v>2716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2717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2718</v>
      </c>
      <c r="D33" s="258"/>
      <c r="E33" s="259">
        <v>37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5">
        <v>13</v>
      </c>
      <c r="B34" s="236" t="s">
        <v>2719</v>
      </c>
      <c r="C34" s="252" t="s">
        <v>2720</v>
      </c>
      <c r="D34" s="237" t="s">
        <v>420</v>
      </c>
      <c r="E34" s="238">
        <v>20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1E-4</v>
      </c>
      <c r="O34" s="238">
        <f>ROUND(E34*N34,2)</f>
        <v>0</v>
      </c>
      <c r="P34" s="238">
        <v>0</v>
      </c>
      <c r="Q34" s="238">
        <f>ROUND(E34*P34,2)</f>
        <v>0</v>
      </c>
      <c r="R34" s="240" t="s">
        <v>570</v>
      </c>
      <c r="S34" s="240" t="s">
        <v>250</v>
      </c>
      <c r="T34" s="241" t="s">
        <v>250</v>
      </c>
      <c r="U34" s="223">
        <v>0.129</v>
      </c>
      <c r="V34" s="223">
        <f>ROUND(E34*U34,2)</f>
        <v>2.58</v>
      </c>
      <c r="W34" s="223"/>
      <c r="X34" s="223" t="s">
        <v>294</v>
      </c>
      <c r="Y34" s="223" t="s">
        <v>252</v>
      </c>
      <c r="Z34" s="213"/>
      <c r="AA34" s="213"/>
      <c r="AB34" s="213"/>
      <c r="AC34" s="213"/>
      <c r="AD34" s="213"/>
      <c r="AE34" s="213"/>
      <c r="AF34" s="213"/>
      <c r="AG34" s="213" t="s">
        <v>571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53" t="s">
        <v>2612</v>
      </c>
      <c r="D35" s="243"/>
      <c r="E35" s="243"/>
      <c r="F35" s="243"/>
      <c r="G35" s="24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255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ht="22.5" outlineLevel="1" x14ac:dyDescent="0.2">
      <c r="A36" s="235">
        <v>14</v>
      </c>
      <c r="B36" s="236" t="s">
        <v>2721</v>
      </c>
      <c r="C36" s="252" t="s">
        <v>2722</v>
      </c>
      <c r="D36" s="237" t="s">
        <v>420</v>
      </c>
      <c r="E36" s="238">
        <v>37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9.0000000000000006E-5</v>
      </c>
      <c r="O36" s="238">
        <f>ROUND(E36*N36,2)</f>
        <v>0</v>
      </c>
      <c r="P36" s="238">
        <v>0</v>
      </c>
      <c r="Q36" s="238">
        <f>ROUND(E36*P36,2)</f>
        <v>0</v>
      </c>
      <c r="R36" s="240" t="s">
        <v>570</v>
      </c>
      <c r="S36" s="240" t="s">
        <v>250</v>
      </c>
      <c r="T36" s="241" t="s">
        <v>250</v>
      </c>
      <c r="U36" s="223">
        <v>0.14199999999999999</v>
      </c>
      <c r="V36" s="223">
        <f>ROUND(E36*U36,2)</f>
        <v>5.25</v>
      </c>
      <c r="W36" s="223"/>
      <c r="X36" s="223" t="s">
        <v>294</v>
      </c>
      <c r="Y36" s="223" t="s">
        <v>252</v>
      </c>
      <c r="Z36" s="213"/>
      <c r="AA36" s="213"/>
      <c r="AB36" s="213"/>
      <c r="AC36" s="213"/>
      <c r="AD36" s="213"/>
      <c r="AE36" s="213"/>
      <c r="AF36" s="213"/>
      <c r="AG36" s="213" t="s">
        <v>571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53" t="s">
        <v>2612</v>
      </c>
      <c r="D37" s="243"/>
      <c r="E37" s="243"/>
      <c r="F37" s="243"/>
      <c r="G37" s="24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255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44">
        <v>15</v>
      </c>
      <c r="B38" s="245" t="s">
        <v>2723</v>
      </c>
      <c r="C38" s="254" t="s">
        <v>2724</v>
      </c>
      <c r="D38" s="246" t="s">
        <v>562</v>
      </c>
      <c r="E38" s="247">
        <v>0.11022</v>
      </c>
      <c r="F38" s="248"/>
      <c r="G38" s="249">
        <f>ROUND(E38*F38,2)</f>
        <v>0</v>
      </c>
      <c r="H38" s="248"/>
      <c r="I38" s="249">
        <f>ROUND(E38*H38,2)</f>
        <v>0</v>
      </c>
      <c r="J38" s="248"/>
      <c r="K38" s="249">
        <f>ROUND(E38*J38,2)</f>
        <v>0</v>
      </c>
      <c r="L38" s="249">
        <v>21</v>
      </c>
      <c r="M38" s="249">
        <f>G38*(1+L38/100)</f>
        <v>0</v>
      </c>
      <c r="N38" s="247">
        <v>0</v>
      </c>
      <c r="O38" s="247">
        <f>ROUND(E38*N38,2)</f>
        <v>0</v>
      </c>
      <c r="P38" s="247">
        <v>0</v>
      </c>
      <c r="Q38" s="247">
        <f>ROUND(E38*P38,2)</f>
        <v>0</v>
      </c>
      <c r="R38" s="249" t="s">
        <v>583</v>
      </c>
      <c r="S38" s="249" t="s">
        <v>250</v>
      </c>
      <c r="T38" s="250" t="s">
        <v>250</v>
      </c>
      <c r="U38" s="223">
        <v>3.5630000000000002</v>
      </c>
      <c r="V38" s="223">
        <f>ROUND(E38*U38,2)</f>
        <v>0.39</v>
      </c>
      <c r="W38" s="223"/>
      <c r="X38" s="223" t="s">
        <v>564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565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x14ac:dyDescent="0.2">
      <c r="A39" s="228" t="s">
        <v>245</v>
      </c>
      <c r="B39" s="229" t="s">
        <v>160</v>
      </c>
      <c r="C39" s="251" t="s">
        <v>161</v>
      </c>
      <c r="D39" s="230"/>
      <c r="E39" s="231"/>
      <c r="F39" s="232"/>
      <c r="G39" s="232">
        <f>SUMIF(AG40:AG53,"&lt;&gt;NOR",G40:G53)</f>
        <v>0</v>
      </c>
      <c r="H39" s="232"/>
      <c r="I39" s="232">
        <f>SUM(I40:I53)</f>
        <v>0</v>
      </c>
      <c r="J39" s="232"/>
      <c r="K39" s="232">
        <f>SUM(K40:K53)</f>
        <v>0</v>
      </c>
      <c r="L39" s="232"/>
      <c r="M39" s="232">
        <f>SUM(M40:M53)</f>
        <v>0</v>
      </c>
      <c r="N39" s="231"/>
      <c r="O39" s="231">
        <f>SUM(O40:O53)</f>
        <v>0.01</v>
      </c>
      <c r="P39" s="231"/>
      <c r="Q39" s="231">
        <f>SUM(Q40:Q53)</f>
        <v>0</v>
      </c>
      <c r="R39" s="232"/>
      <c r="S39" s="232"/>
      <c r="T39" s="233"/>
      <c r="U39" s="227"/>
      <c r="V39" s="227">
        <f>SUM(V40:V53)</f>
        <v>6.5599999999999987</v>
      </c>
      <c r="W39" s="227"/>
      <c r="X39" s="227"/>
      <c r="Y39" s="227"/>
      <c r="AG39" t="s">
        <v>246</v>
      </c>
    </row>
    <row r="40" spans="1:60" outlineLevel="1" x14ac:dyDescent="0.2">
      <c r="A40" s="235">
        <v>16</v>
      </c>
      <c r="B40" s="236" t="s">
        <v>2725</v>
      </c>
      <c r="C40" s="252" t="s">
        <v>2726</v>
      </c>
      <c r="D40" s="237" t="s">
        <v>458</v>
      </c>
      <c r="E40" s="238">
        <v>11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5.1999999999999995E-4</v>
      </c>
      <c r="O40" s="238">
        <f>ROUND(E40*N40,2)</f>
        <v>0.01</v>
      </c>
      <c r="P40" s="238">
        <v>0</v>
      </c>
      <c r="Q40" s="238">
        <f>ROUND(E40*P40,2)</f>
        <v>0</v>
      </c>
      <c r="R40" s="240" t="s">
        <v>583</v>
      </c>
      <c r="S40" s="240" t="s">
        <v>250</v>
      </c>
      <c r="T40" s="241" t="s">
        <v>250</v>
      </c>
      <c r="U40" s="223">
        <v>0.26900000000000002</v>
      </c>
      <c r="V40" s="223">
        <f>ROUND(E40*U40,2)</f>
        <v>2.96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571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66" t="s">
        <v>2727</v>
      </c>
      <c r="D41" s="258"/>
      <c r="E41" s="259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6" t="s">
        <v>2728</v>
      </c>
      <c r="D42" s="258"/>
      <c r="E42" s="259">
        <v>11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44">
        <v>17</v>
      </c>
      <c r="B43" s="245" t="s">
        <v>2729</v>
      </c>
      <c r="C43" s="254" t="s">
        <v>2730</v>
      </c>
      <c r="D43" s="246" t="s">
        <v>458</v>
      </c>
      <c r="E43" s="247">
        <v>2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7">
        <v>5.9999999999999995E-4</v>
      </c>
      <c r="O43" s="247">
        <f>ROUND(E43*N43,2)</f>
        <v>0</v>
      </c>
      <c r="P43" s="247">
        <v>0</v>
      </c>
      <c r="Q43" s="247">
        <f>ROUND(E43*P43,2)</f>
        <v>0</v>
      </c>
      <c r="R43" s="249" t="s">
        <v>583</v>
      </c>
      <c r="S43" s="249" t="s">
        <v>250</v>
      </c>
      <c r="T43" s="250" t="s">
        <v>250</v>
      </c>
      <c r="U43" s="223">
        <v>0.26900000000000002</v>
      </c>
      <c r="V43" s="223">
        <f>ROUND(E43*U43,2)</f>
        <v>0.54</v>
      </c>
      <c r="W43" s="223"/>
      <c r="X43" s="223" t="s">
        <v>294</v>
      </c>
      <c r="Y43" s="223" t="s">
        <v>252</v>
      </c>
      <c r="Z43" s="213"/>
      <c r="AA43" s="213"/>
      <c r="AB43" s="213"/>
      <c r="AC43" s="213"/>
      <c r="AD43" s="213"/>
      <c r="AE43" s="213"/>
      <c r="AF43" s="213"/>
      <c r="AG43" s="213" t="s">
        <v>571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1" x14ac:dyDescent="0.2">
      <c r="A44" s="244">
        <v>18</v>
      </c>
      <c r="B44" s="245" t="s">
        <v>2731</v>
      </c>
      <c r="C44" s="254" t="s">
        <v>2732</v>
      </c>
      <c r="D44" s="246" t="s">
        <v>458</v>
      </c>
      <c r="E44" s="247">
        <v>1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7">
        <v>5.0000000000000001E-4</v>
      </c>
      <c r="O44" s="247">
        <f>ROUND(E44*N44,2)</f>
        <v>0</v>
      </c>
      <c r="P44" s="247">
        <v>0</v>
      </c>
      <c r="Q44" s="247">
        <f>ROUND(E44*P44,2)</f>
        <v>0</v>
      </c>
      <c r="R44" s="249" t="s">
        <v>583</v>
      </c>
      <c r="S44" s="249" t="s">
        <v>250</v>
      </c>
      <c r="T44" s="250" t="s">
        <v>250</v>
      </c>
      <c r="U44" s="223">
        <v>0.25800000000000001</v>
      </c>
      <c r="V44" s="223">
        <f>ROUND(E44*U44,2)</f>
        <v>0.26</v>
      </c>
      <c r="W44" s="223"/>
      <c r="X44" s="223" t="s">
        <v>294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571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35">
        <v>19</v>
      </c>
      <c r="B45" s="236" t="s">
        <v>2733</v>
      </c>
      <c r="C45" s="252" t="s">
        <v>2734</v>
      </c>
      <c r="D45" s="237" t="s">
        <v>458</v>
      </c>
      <c r="E45" s="238">
        <v>1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5.5000000000000003E-4</v>
      </c>
      <c r="O45" s="238">
        <f>ROUND(E45*N45,2)</f>
        <v>0</v>
      </c>
      <c r="P45" s="238">
        <v>0</v>
      </c>
      <c r="Q45" s="238">
        <f>ROUND(E45*P45,2)</f>
        <v>0</v>
      </c>
      <c r="R45" s="240" t="s">
        <v>583</v>
      </c>
      <c r="S45" s="240" t="s">
        <v>250</v>
      </c>
      <c r="T45" s="241" t="s">
        <v>250</v>
      </c>
      <c r="U45" s="223">
        <v>0.26900000000000002</v>
      </c>
      <c r="V45" s="223">
        <f>ROUND(E45*U45,2)</f>
        <v>0.27</v>
      </c>
      <c r="W45" s="223"/>
      <c r="X45" s="223" t="s">
        <v>294</v>
      </c>
      <c r="Y45" s="223" t="s">
        <v>252</v>
      </c>
      <c r="Z45" s="213"/>
      <c r="AA45" s="213"/>
      <c r="AB45" s="213"/>
      <c r="AC45" s="213"/>
      <c r="AD45" s="213"/>
      <c r="AE45" s="213"/>
      <c r="AF45" s="213"/>
      <c r="AG45" s="213" t="s">
        <v>571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66" t="s">
        <v>2735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108</v>
      </c>
      <c r="D47" s="258"/>
      <c r="E47" s="259">
        <v>1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44">
        <v>20</v>
      </c>
      <c r="B48" s="245" t="s">
        <v>2736</v>
      </c>
      <c r="C48" s="254" t="s">
        <v>2737</v>
      </c>
      <c r="D48" s="246" t="s">
        <v>458</v>
      </c>
      <c r="E48" s="247">
        <v>4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7">
        <v>1.9000000000000001E-4</v>
      </c>
      <c r="O48" s="247">
        <f>ROUND(E48*N48,2)</f>
        <v>0</v>
      </c>
      <c r="P48" s="247">
        <v>0</v>
      </c>
      <c r="Q48" s="247">
        <f>ROUND(E48*P48,2)</f>
        <v>0</v>
      </c>
      <c r="R48" s="249" t="s">
        <v>583</v>
      </c>
      <c r="S48" s="249" t="s">
        <v>250</v>
      </c>
      <c r="T48" s="250" t="s">
        <v>250</v>
      </c>
      <c r="U48" s="223">
        <v>8.3000000000000004E-2</v>
      </c>
      <c r="V48" s="223">
        <f>ROUND(E48*U48,2)</f>
        <v>0.33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571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44">
        <v>21</v>
      </c>
      <c r="B49" s="245" t="s">
        <v>2738</v>
      </c>
      <c r="C49" s="254" t="s">
        <v>2739</v>
      </c>
      <c r="D49" s="246" t="s">
        <v>458</v>
      </c>
      <c r="E49" s="247">
        <v>1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7">
        <v>3.4000000000000002E-4</v>
      </c>
      <c r="O49" s="247">
        <f>ROUND(E49*N49,2)</f>
        <v>0</v>
      </c>
      <c r="P49" s="247">
        <v>0</v>
      </c>
      <c r="Q49" s="247">
        <f>ROUND(E49*P49,2)</f>
        <v>0</v>
      </c>
      <c r="R49" s="249" t="s">
        <v>583</v>
      </c>
      <c r="S49" s="249" t="s">
        <v>250</v>
      </c>
      <c r="T49" s="250" t="s">
        <v>250</v>
      </c>
      <c r="U49" s="223">
        <v>0.20599999999999999</v>
      </c>
      <c r="V49" s="223">
        <f>ROUND(E49*U49,2)</f>
        <v>0.21</v>
      </c>
      <c r="W49" s="223"/>
      <c r="X49" s="223" t="s">
        <v>294</v>
      </c>
      <c r="Y49" s="223" t="s">
        <v>252</v>
      </c>
      <c r="Z49" s="213"/>
      <c r="AA49" s="213"/>
      <c r="AB49" s="213"/>
      <c r="AC49" s="213"/>
      <c r="AD49" s="213"/>
      <c r="AE49" s="213"/>
      <c r="AF49" s="213"/>
      <c r="AG49" s="213" t="s">
        <v>571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44">
        <v>22</v>
      </c>
      <c r="B50" s="245" t="s">
        <v>2740</v>
      </c>
      <c r="C50" s="254" t="s">
        <v>2741</v>
      </c>
      <c r="D50" s="246" t="s">
        <v>458</v>
      </c>
      <c r="E50" s="247">
        <v>1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7">
        <v>1.8699999999999999E-3</v>
      </c>
      <c r="O50" s="247">
        <f>ROUND(E50*N50,2)</f>
        <v>0</v>
      </c>
      <c r="P50" s="247">
        <v>0</v>
      </c>
      <c r="Q50" s="247">
        <f>ROUND(E50*P50,2)</f>
        <v>0</v>
      </c>
      <c r="R50" s="249" t="s">
        <v>583</v>
      </c>
      <c r="S50" s="249" t="s">
        <v>250</v>
      </c>
      <c r="T50" s="250" t="s">
        <v>250</v>
      </c>
      <c r="U50" s="223">
        <v>0.433</v>
      </c>
      <c r="V50" s="223">
        <f>ROUND(E50*U50,2)</f>
        <v>0.43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571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ht="22.5" outlineLevel="1" x14ac:dyDescent="0.2">
      <c r="A51" s="244">
        <v>23</v>
      </c>
      <c r="B51" s="245" t="s">
        <v>2742</v>
      </c>
      <c r="C51" s="254" t="s">
        <v>2743</v>
      </c>
      <c r="D51" s="246" t="s">
        <v>458</v>
      </c>
      <c r="E51" s="247">
        <v>2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7">
        <v>7.2999999999999996E-4</v>
      </c>
      <c r="O51" s="247">
        <f>ROUND(E51*N51,2)</f>
        <v>0</v>
      </c>
      <c r="P51" s="247">
        <v>0</v>
      </c>
      <c r="Q51" s="247">
        <f>ROUND(E51*P51,2)</f>
        <v>0</v>
      </c>
      <c r="R51" s="249" t="s">
        <v>583</v>
      </c>
      <c r="S51" s="249" t="s">
        <v>250</v>
      </c>
      <c r="T51" s="250" t="s">
        <v>250</v>
      </c>
      <c r="U51" s="223">
        <v>0.38100000000000001</v>
      </c>
      <c r="V51" s="223">
        <f>ROUND(E51*U51,2)</f>
        <v>0.76</v>
      </c>
      <c r="W51" s="223"/>
      <c r="X51" s="223" t="s">
        <v>294</v>
      </c>
      <c r="Y51" s="223" t="s">
        <v>252</v>
      </c>
      <c r="Z51" s="213"/>
      <c r="AA51" s="213"/>
      <c r="AB51" s="213"/>
      <c r="AC51" s="213"/>
      <c r="AD51" s="213"/>
      <c r="AE51" s="213"/>
      <c r="AF51" s="213"/>
      <c r="AG51" s="213" t="s">
        <v>571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44">
        <v>24</v>
      </c>
      <c r="B52" s="245" t="s">
        <v>2744</v>
      </c>
      <c r="C52" s="254" t="s">
        <v>2745</v>
      </c>
      <c r="D52" s="246" t="s">
        <v>458</v>
      </c>
      <c r="E52" s="247">
        <v>2</v>
      </c>
      <c r="F52" s="248"/>
      <c r="G52" s="249">
        <f>ROUND(E52*F52,2)</f>
        <v>0</v>
      </c>
      <c r="H52" s="248"/>
      <c r="I52" s="249">
        <f>ROUND(E52*H52,2)</f>
        <v>0</v>
      </c>
      <c r="J52" s="248"/>
      <c r="K52" s="249">
        <f>ROUND(E52*J52,2)</f>
        <v>0</v>
      </c>
      <c r="L52" s="249">
        <v>21</v>
      </c>
      <c r="M52" s="249">
        <f>G52*(1+L52/100)</f>
        <v>0</v>
      </c>
      <c r="N52" s="247">
        <v>5.9999999999999995E-4</v>
      </c>
      <c r="O52" s="247">
        <f>ROUND(E52*N52,2)</f>
        <v>0</v>
      </c>
      <c r="P52" s="247">
        <v>0</v>
      </c>
      <c r="Q52" s="247">
        <f>ROUND(E52*P52,2)</f>
        <v>0</v>
      </c>
      <c r="R52" s="249" t="s">
        <v>583</v>
      </c>
      <c r="S52" s="249" t="s">
        <v>250</v>
      </c>
      <c r="T52" s="250" t="s">
        <v>250</v>
      </c>
      <c r="U52" s="223">
        <v>0.38100000000000001</v>
      </c>
      <c r="V52" s="223">
        <f>ROUND(E52*U52,2)</f>
        <v>0.76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571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1" x14ac:dyDescent="0.2">
      <c r="A53" s="244">
        <v>25</v>
      </c>
      <c r="B53" s="245" t="s">
        <v>2746</v>
      </c>
      <c r="C53" s="254" t="s">
        <v>2747</v>
      </c>
      <c r="D53" s="246" t="s">
        <v>562</v>
      </c>
      <c r="E53" s="247">
        <v>1.3599999999999999E-2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7">
        <v>0</v>
      </c>
      <c r="O53" s="247">
        <f>ROUND(E53*N53,2)</f>
        <v>0</v>
      </c>
      <c r="P53" s="247">
        <v>0</v>
      </c>
      <c r="Q53" s="247">
        <f>ROUND(E53*P53,2)</f>
        <v>0</v>
      </c>
      <c r="R53" s="249" t="s">
        <v>583</v>
      </c>
      <c r="S53" s="249" t="s">
        <v>250</v>
      </c>
      <c r="T53" s="250" t="s">
        <v>250</v>
      </c>
      <c r="U53" s="223">
        <v>2.5750000000000002</v>
      </c>
      <c r="V53" s="223">
        <f>ROUND(E53*U53,2)</f>
        <v>0.04</v>
      </c>
      <c r="W53" s="223"/>
      <c r="X53" s="223" t="s">
        <v>564</v>
      </c>
      <c r="Y53" s="223" t="s">
        <v>252</v>
      </c>
      <c r="Z53" s="213"/>
      <c r="AA53" s="213"/>
      <c r="AB53" s="213"/>
      <c r="AC53" s="213"/>
      <c r="AD53" s="213"/>
      <c r="AE53" s="213"/>
      <c r="AF53" s="213"/>
      <c r="AG53" s="213" t="s">
        <v>565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x14ac:dyDescent="0.2">
      <c r="A54" s="228" t="s">
        <v>245</v>
      </c>
      <c r="B54" s="229" t="s">
        <v>164</v>
      </c>
      <c r="C54" s="251" t="s">
        <v>165</v>
      </c>
      <c r="D54" s="230"/>
      <c r="E54" s="231"/>
      <c r="F54" s="232"/>
      <c r="G54" s="232">
        <f>SUMIF(AG55:AG73,"&lt;&gt;NOR",G55:G73)</f>
        <v>0</v>
      </c>
      <c r="H54" s="232"/>
      <c r="I54" s="232">
        <f>SUM(I55:I73)</f>
        <v>0</v>
      </c>
      <c r="J54" s="232"/>
      <c r="K54" s="232">
        <f>SUM(K55:K73)</f>
        <v>0</v>
      </c>
      <c r="L54" s="232"/>
      <c r="M54" s="232">
        <f>SUM(M55:M73)</f>
        <v>0</v>
      </c>
      <c r="N54" s="231"/>
      <c r="O54" s="231">
        <f>SUM(O55:O73)</f>
        <v>0.96000000000000008</v>
      </c>
      <c r="P54" s="231"/>
      <c r="Q54" s="231">
        <f>SUM(Q55:Q73)</f>
        <v>0</v>
      </c>
      <c r="R54" s="232"/>
      <c r="S54" s="232"/>
      <c r="T54" s="233"/>
      <c r="U54" s="227"/>
      <c r="V54" s="227">
        <f>SUM(V55:V73)</f>
        <v>471.94</v>
      </c>
      <c r="W54" s="227"/>
      <c r="X54" s="227"/>
      <c r="Y54" s="227"/>
      <c r="AG54" t="s">
        <v>246</v>
      </c>
    </row>
    <row r="55" spans="1:60" outlineLevel="1" x14ac:dyDescent="0.2">
      <c r="A55" s="235">
        <v>26</v>
      </c>
      <c r="B55" s="236" t="s">
        <v>2748</v>
      </c>
      <c r="C55" s="252" t="s">
        <v>2749</v>
      </c>
      <c r="D55" s="237" t="s">
        <v>292</v>
      </c>
      <c r="E55" s="238">
        <v>242.78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3.81E-3</v>
      </c>
      <c r="O55" s="238">
        <f>ROUND(E55*N55,2)</f>
        <v>0.92</v>
      </c>
      <c r="P55" s="238">
        <v>0</v>
      </c>
      <c r="Q55" s="238">
        <f>ROUND(E55*P55,2)</f>
        <v>0</v>
      </c>
      <c r="R55" s="240" t="s">
        <v>583</v>
      </c>
      <c r="S55" s="240" t="s">
        <v>250</v>
      </c>
      <c r="T55" s="241" t="s">
        <v>250</v>
      </c>
      <c r="U55" s="223">
        <v>1.91</v>
      </c>
      <c r="V55" s="223">
        <f>ROUND(E55*U55,2)</f>
        <v>463.71</v>
      </c>
      <c r="W55" s="223"/>
      <c r="X55" s="223" t="s">
        <v>294</v>
      </c>
      <c r="Y55" s="223" t="s">
        <v>252</v>
      </c>
      <c r="Z55" s="213"/>
      <c r="AA55" s="213"/>
      <c r="AB55" s="213"/>
      <c r="AC55" s="213"/>
      <c r="AD55" s="213"/>
      <c r="AE55" s="213"/>
      <c r="AF55" s="213"/>
      <c r="AG55" s="213" t="s">
        <v>571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ht="22.5" outlineLevel="2" x14ac:dyDescent="0.2">
      <c r="A56" s="220"/>
      <c r="B56" s="221"/>
      <c r="C56" s="267" t="s">
        <v>2750</v>
      </c>
      <c r="D56" s="264"/>
      <c r="E56" s="264"/>
      <c r="F56" s="264"/>
      <c r="G56" s="264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305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42" t="str">
        <f>C56</f>
        <v>pokládka tepelné izolace, upevnění dilatačního pásku, pokládka systémové desky (vodicích lišt, Kari sítě), pokládka trubek, montáž a dodávka skříně, montáž a dodávka rozdělovače, napojení trubek na rozdělovač, výplach topných okruhů, naplnění, odvzdušnění.</v>
      </c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66" t="s">
        <v>2751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2752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2753</v>
      </c>
      <c r="D59" s="258"/>
      <c r="E59" s="259">
        <v>242.78</v>
      </c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ht="33.75" outlineLevel="1" x14ac:dyDescent="0.2">
      <c r="A60" s="244">
        <v>27</v>
      </c>
      <c r="B60" s="245" t="s">
        <v>2754</v>
      </c>
      <c r="C60" s="254" t="s">
        <v>2755</v>
      </c>
      <c r="D60" s="246" t="s">
        <v>458</v>
      </c>
      <c r="E60" s="247">
        <v>2</v>
      </c>
      <c r="F60" s="248"/>
      <c r="G60" s="249">
        <f>ROUND(E60*F60,2)</f>
        <v>0</v>
      </c>
      <c r="H60" s="248"/>
      <c r="I60" s="249">
        <f>ROUND(E60*H60,2)</f>
        <v>0</v>
      </c>
      <c r="J60" s="248"/>
      <c r="K60" s="249">
        <f>ROUND(E60*J60,2)</f>
        <v>0</v>
      </c>
      <c r="L60" s="249">
        <v>21</v>
      </c>
      <c r="M60" s="249">
        <f>G60*(1+L60/100)</f>
        <v>0</v>
      </c>
      <c r="N60" s="247">
        <v>2E-3</v>
      </c>
      <c r="O60" s="247">
        <f>ROUND(E60*N60,2)</f>
        <v>0</v>
      </c>
      <c r="P60" s="247">
        <v>0</v>
      </c>
      <c r="Q60" s="247">
        <f>ROUND(E60*P60,2)</f>
        <v>0</v>
      </c>
      <c r="R60" s="249" t="s">
        <v>870</v>
      </c>
      <c r="S60" s="249" t="s">
        <v>250</v>
      </c>
      <c r="T60" s="250" t="s">
        <v>250</v>
      </c>
      <c r="U60" s="223">
        <v>0</v>
      </c>
      <c r="V60" s="223">
        <f>ROUND(E60*U60,2)</f>
        <v>0</v>
      </c>
      <c r="W60" s="223"/>
      <c r="X60" s="223" t="s">
        <v>871</v>
      </c>
      <c r="Y60" s="223" t="s">
        <v>252</v>
      </c>
      <c r="Z60" s="213"/>
      <c r="AA60" s="213"/>
      <c r="AB60" s="213"/>
      <c r="AC60" s="213"/>
      <c r="AD60" s="213"/>
      <c r="AE60" s="213"/>
      <c r="AF60" s="213"/>
      <c r="AG60" s="213" t="s">
        <v>886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44">
        <v>28</v>
      </c>
      <c r="B61" s="245" t="s">
        <v>2756</v>
      </c>
      <c r="C61" s="254" t="s">
        <v>2757</v>
      </c>
      <c r="D61" s="246" t="s">
        <v>458</v>
      </c>
      <c r="E61" s="247">
        <v>14</v>
      </c>
      <c r="F61" s="248"/>
      <c r="G61" s="249">
        <f>ROUND(E61*F61,2)</f>
        <v>0</v>
      </c>
      <c r="H61" s="248"/>
      <c r="I61" s="249">
        <f>ROUND(E61*H61,2)</f>
        <v>0</v>
      </c>
      <c r="J61" s="248"/>
      <c r="K61" s="249">
        <f>ROUND(E61*J61,2)</f>
        <v>0</v>
      </c>
      <c r="L61" s="249">
        <v>21</v>
      </c>
      <c r="M61" s="249">
        <f>G61*(1+L61/100)</f>
        <v>0</v>
      </c>
      <c r="N61" s="247">
        <v>0</v>
      </c>
      <c r="O61" s="247">
        <f>ROUND(E61*N61,2)</f>
        <v>0</v>
      </c>
      <c r="P61" s="247">
        <v>0</v>
      </c>
      <c r="Q61" s="247">
        <f>ROUND(E61*P61,2)</f>
        <v>0</v>
      </c>
      <c r="R61" s="249"/>
      <c r="S61" s="249" t="s">
        <v>277</v>
      </c>
      <c r="T61" s="250" t="s">
        <v>251</v>
      </c>
      <c r="U61" s="223">
        <v>0</v>
      </c>
      <c r="V61" s="223">
        <f>ROUND(E61*U61,2)</f>
        <v>0</v>
      </c>
      <c r="W61" s="223"/>
      <c r="X61" s="223" t="s">
        <v>294</v>
      </c>
      <c r="Y61" s="223" t="s">
        <v>252</v>
      </c>
      <c r="Z61" s="213"/>
      <c r="AA61" s="213"/>
      <c r="AB61" s="213"/>
      <c r="AC61" s="213"/>
      <c r="AD61" s="213"/>
      <c r="AE61" s="213"/>
      <c r="AF61" s="213"/>
      <c r="AG61" s="213" t="s">
        <v>331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5">
        <v>29</v>
      </c>
      <c r="B62" s="236" t="s">
        <v>2758</v>
      </c>
      <c r="C62" s="252" t="s">
        <v>2759</v>
      </c>
      <c r="D62" s="237" t="s">
        <v>458</v>
      </c>
      <c r="E62" s="238">
        <v>52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4.0000000000000002E-4</v>
      </c>
      <c r="O62" s="238">
        <f>ROUND(E62*N62,2)</f>
        <v>0.02</v>
      </c>
      <c r="P62" s="238">
        <v>0</v>
      </c>
      <c r="Q62" s="238">
        <f>ROUND(E62*P62,2)</f>
        <v>0</v>
      </c>
      <c r="R62" s="240" t="s">
        <v>870</v>
      </c>
      <c r="S62" s="240" t="s">
        <v>250</v>
      </c>
      <c r="T62" s="241" t="s">
        <v>250</v>
      </c>
      <c r="U62" s="223">
        <v>0</v>
      </c>
      <c r="V62" s="223">
        <f>ROUND(E62*U62,2)</f>
        <v>0</v>
      </c>
      <c r="W62" s="223"/>
      <c r="X62" s="223" t="s">
        <v>871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886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6" t="s">
        <v>2760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1291</v>
      </c>
      <c r="D64" s="258"/>
      <c r="E64" s="259">
        <v>52</v>
      </c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45" outlineLevel="1" x14ac:dyDescent="0.2">
      <c r="A65" s="235">
        <v>30</v>
      </c>
      <c r="B65" s="236" t="s">
        <v>2761</v>
      </c>
      <c r="C65" s="252" t="s">
        <v>2762</v>
      </c>
      <c r="D65" s="237" t="s">
        <v>458</v>
      </c>
      <c r="E65" s="238">
        <v>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4.0000000000000001E-3</v>
      </c>
      <c r="O65" s="238">
        <f>ROUND(E65*N65,2)</f>
        <v>0</v>
      </c>
      <c r="P65" s="238">
        <v>0</v>
      </c>
      <c r="Q65" s="238">
        <f>ROUND(E65*P65,2)</f>
        <v>0</v>
      </c>
      <c r="R65" s="240" t="s">
        <v>583</v>
      </c>
      <c r="S65" s="240" t="s">
        <v>250</v>
      </c>
      <c r="T65" s="241" t="s">
        <v>250</v>
      </c>
      <c r="U65" s="223">
        <v>1.1459999999999999</v>
      </c>
      <c r="V65" s="223">
        <f>ROUND(E65*U65,2)</f>
        <v>1.1499999999999999</v>
      </c>
      <c r="W65" s="223"/>
      <c r="X65" s="223" t="s">
        <v>294</v>
      </c>
      <c r="Y65" s="223" t="s">
        <v>252</v>
      </c>
      <c r="Z65" s="213"/>
      <c r="AA65" s="213"/>
      <c r="AB65" s="213"/>
      <c r="AC65" s="213"/>
      <c r="AD65" s="213"/>
      <c r="AE65" s="213"/>
      <c r="AF65" s="213"/>
      <c r="AG65" s="213" t="s">
        <v>571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53" t="s">
        <v>2763</v>
      </c>
      <c r="D66" s="243"/>
      <c r="E66" s="243"/>
      <c r="F66" s="243"/>
      <c r="G66" s="24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255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45" outlineLevel="1" x14ac:dyDescent="0.2">
      <c r="A67" s="235">
        <v>31</v>
      </c>
      <c r="B67" s="236" t="s">
        <v>2764</v>
      </c>
      <c r="C67" s="252" t="s">
        <v>2765</v>
      </c>
      <c r="D67" s="237" t="s">
        <v>458</v>
      </c>
      <c r="E67" s="238">
        <v>2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7.0000000000000001E-3</v>
      </c>
      <c r="O67" s="238">
        <f>ROUND(E67*N67,2)</f>
        <v>0.01</v>
      </c>
      <c r="P67" s="238">
        <v>0</v>
      </c>
      <c r="Q67" s="238">
        <f>ROUND(E67*P67,2)</f>
        <v>0</v>
      </c>
      <c r="R67" s="240" t="s">
        <v>583</v>
      </c>
      <c r="S67" s="240" t="s">
        <v>250</v>
      </c>
      <c r="T67" s="241" t="s">
        <v>250</v>
      </c>
      <c r="U67" s="223">
        <v>1.218</v>
      </c>
      <c r="V67" s="223">
        <f>ROUND(E67*U67,2)</f>
        <v>2.44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571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53" t="s">
        <v>2763</v>
      </c>
      <c r="D68" s="243"/>
      <c r="E68" s="243"/>
      <c r="F68" s="243"/>
      <c r="G68" s="24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255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ht="45" outlineLevel="1" x14ac:dyDescent="0.2">
      <c r="A69" s="235">
        <v>32</v>
      </c>
      <c r="B69" s="236" t="s">
        <v>2766</v>
      </c>
      <c r="C69" s="252" t="s">
        <v>2767</v>
      </c>
      <c r="D69" s="237" t="s">
        <v>458</v>
      </c>
      <c r="E69" s="238">
        <v>1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5.5999999999999999E-3</v>
      </c>
      <c r="O69" s="238">
        <f>ROUND(E69*N69,2)</f>
        <v>0.01</v>
      </c>
      <c r="P69" s="238">
        <v>0</v>
      </c>
      <c r="Q69" s="238">
        <f>ROUND(E69*P69,2)</f>
        <v>0</v>
      </c>
      <c r="R69" s="240" t="s">
        <v>583</v>
      </c>
      <c r="S69" s="240" t="s">
        <v>250</v>
      </c>
      <c r="T69" s="241" t="s">
        <v>250</v>
      </c>
      <c r="U69" s="223">
        <v>1.1619999999999999</v>
      </c>
      <c r="V69" s="223">
        <f>ROUND(E69*U69,2)</f>
        <v>1.1599999999999999</v>
      </c>
      <c r="W69" s="223"/>
      <c r="X69" s="223" t="s">
        <v>294</v>
      </c>
      <c r="Y69" s="223" t="s">
        <v>252</v>
      </c>
      <c r="Z69" s="213"/>
      <c r="AA69" s="213"/>
      <c r="AB69" s="213"/>
      <c r="AC69" s="213"/>
      <c r="AD69" s="213"/>
      <c r="AE69" s="213"/>
      <c r="AF69" s="213"/>
      <c r="AG69" s="213" t="s">
        <v>571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53" t="s">
        <v>2763</v>
      </c>
      <c r="D70" s="243"/>
      <c r="E70" s="243"/>
      <c r="F70" s="243"/>
      <c r="G70" s="24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255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33.75" outlineLevel="1" x14ac:dyDescent="0.2">
      <c r="A71" s="244">
        <v>33</v>
      </c>
      <c r="B71" s="245" t="s">
        <v>2768</v>
      </c>
      <c r="C71" s="254" t="s">
        <v>2769</v>
      </c>
      <c r="D71" s="246" t="s">
        <v>458</v>
      </c>
      <c r="E71" s="247">
        <v>2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7">
        <v>1.5E-3</v>
      </c>
      <c r="O71" s="247">
        <f>ROUND(E71*N71,2)</f>
        <v>0</v>
      </c>
      <c r="P71" s="247">
        <v>0</v>
      </c>
      <c r="Q71" s="247">
        <f>ROUND(E71*P71,2)</f>
        <v>0</v>
      </c>
      <c r="R71" s="249" t="s">
        <v>870</v>
      </c>
      <c r="S71" s="249" t="s">
        <v>250</v>
      </c>
      <c r="T71" s="250" t="s">
        <v>250</v>
      </c>
      <c r="U71" s="223">
        <v>0</v>
      </c>
      <c r="V71" s="223">
        <f>ROUND(E71*U71,2)</f>
        <v>0</v>
      </c>
      <c r="W71" s="223"/>
      <c r="X71" s="223" t="s">
        <v>871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886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33.75" outlineLevel="1" x14ac:dyDescent="0.2">
      <c r="A72" s="244">
        <v>34</v>
      </c>
      <c r="B72" s="245" t="s">
        <v>2754</v>
      </c>
      <c r="C72" s="254" t="s">
        <v>2755</v>
      </c>
      <c r="D72" s="246" t="s">
        <v>458</v>
      </c>
      <c r="E72" s="247">
        <v>2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7">
        <v>2E-3</v>
      </c>
      <c r="O72" s="247">
        <f>ROUND(E72*N72,2)</f>
        <v>0</v>
      </c>
      <c r="P72" s="247">
        <v>0</v>
      </c>
      <c r="Q72" s="247">
        <f>ROUND(E72*P72,2)</f>
        <v>0</v>
      </c>
      <c r="R72" s="249" t="s">
        <v>870</v>
      </c>
      <c r="S72" s="249" t="s">
        <v>250</v>
      </c>
      <c r="T72" s="250" t="s">
        <v>250</v>
      </c>
      <c r="U72" s="223">
        <v>0</v>
      </c>
      <c r="V72" s="223">
        <f>ROUND(E72*U72,2)</f>
        <v>0</v>
      </c>
      <c r="W72" s="223"/>
      <c r="X72" s="223" t="s">
        <v>871</v>
      </c>
      <c r="Y72" s="223" t="s">
        <v>252</v>
      </c>
      <c r="Z72" s="213"/>
      <c r="AA72" s="213"/>
      <c r="AB72" s="213"/>
      <c r="AC72" s="213"/>
      <c r="AD72" s="213"/>
      <c r="AE72" s="213"/>
      <c r="AF72" s="213"/>
      <c r="AG72" s="213" t="s">
        <v>886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44">
        <v>35</v>
      </c>
      <c r="B73" s="245" t="s">
        <v>1364</v>
      </c>
      <c r="C73" s="254" t="s">
        <v>1365</v>
      </c>
      <c r="D73" s="246" t="s">
        <v>562</v>
      </c>
      <c r="E73" s="247">
        <v>0.98038999999999998</v>
      </c>
      <c r="F73" s="248"/>
      <c r="G73" s="249">
        <f>ROUND(E73*F73,2)</f>
        <v>0</v>
      </c>
      <c r="H73" s="248"/>
      <c r="I73" s="249">
        <f>ROUND(E73*H73,2)</f>
        <v>0</v>
      </c>
      <c r="J73" s="248"/>
      <c r="K73" s="249">
        <f>ROUND(E73*J73,2)</f>
        <v>0</v>
      </c>
      <c r="L73" s="249">
        <v>21</v>
      </c>
      <c r="M73" s="249">
        <f>G73*(1+L73/100)</f>
        <v>0</v>
      </c>
      <c r="N73" s="247">
        <v>0</v>
      </c>
      <c r="O73" s="247">
        <f>ROUND(E73*N73,2)</f>
        <v>0</v>
      </c>
      <c r="P73" s="247">
        <v>0</v>
      </c>
      <c r="Q73" s="247">
        <f>ROUND(E73*P73,2)</f>
        <v>0</v>
      </c>
      <c r="R73" s="249" t="s">
        <v>583</v>
      </c>
      <c r="S73" s="249" t="s">
        <v>250</v>
      </c>
      <c r="T73" s="250" t="s">
        <v>250</v>
      </c>
      <c r="U73" s="223">
        <v>3.55</v>
      </c>
      <c r="V73" s="223">
        <f>ROUND(E73*U73,2)</f>
        <v>3.48</v>
      </c>
      <c r="W73" s="223"/>
      <c r="X73" s="223" t="s">
        <v>564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565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x14ac:dyDescent="0.2">
      <c r="A74" s="228" t="s">
        <v>245</v>
      </c>
      <c r="B74" s="229" t="s">
        <v>199</v>
      </c>
      <c r="C74" s="251" t="s">
        <v>200</v>
      </c>
      <c r="D74" s="230"/>
      <c r="E74" s="231"/>
      <c r="F74" s="232"/>
      <c r="G74" s="232">
        <f>SUMIF(AG75:AG75,"&lt;&gt;NOR",G75:G75)</f>
        <v>0</v>
      </c>
      <c r="H74" s="232"/>
      <c r="I74" s="232">
        <f>SUM(I75:I75)</f>
        <v>0</v>
      </c>
      <c r="J74" s="232"/>
      <c r="K74" s="232">
        <f>SUM(K75:K75)</f>
        <v>0</v>
      </c>
      <c r="L74" s="232"/>
      <c r="M74" s="232">
        <f>SUM(M75:M75)</f>
        <v>0</v>
      </c>
      <c r="N74" s="231"/>
      <c r="O74" s="231">
        <f>SUM(O75:O75)</f>
        <v>0</v>
      </c>
      <c r="P74" s="231"/>
      <c r="Q74" s="231">
        <f>SUM(Q75:Q75)</f>
        <v>0</v>
      </c>
      <c r="R74" s="232"/>
      <c r="S74" s="232"/>
      <c r="T74" s="233"/>
      <c r="U74" s="227"/>
      <c r="V74" s="227">
        <f>SUM(V75:V75)</f>
        <v>72</v>
      </c>
      <c r="W74" s="227"/>
      <c r="X74" s="227"/>
      <c r="Y74" s="227"/>
      <c r="AG74" t="s">
        <v>246</v>
      </c>
    </row>
    <row r="75" spans="1:60" outlineLevel="1" x14ac:dyDescent="0.2">
      <c r="A75" s="235">
        <v>36</v>
      </c>
      <c r="B75" s="236" t="s">
        <v>2770</v>
      </c>
      <c r="C75" s="252" t="s">
        <v>2771</v>
      </c>
      <c r="D75" s="237" t="s">
        <v>1568</v>
      </c>
      <c r="E75" s="238">
        <v>72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 t="s">
        <v>1569</v>
      </c>
      <c r="S75" s="240" t="s">
        <v>250</v>
      </c>
      <c r="T75" s="241" t="s">
        <v>250</v>
      </c>
      <c r="U75" s="223">
        <v>1</v>
      </c>
      <c r="V75" s="223">
        <f>ROUND(E75*U75,2)</f>
        <v>72</v>
      </c>
      <c r="W75" s="223"/>
      <c r="X75" s="223" t="s">
        <v>1570</v>
      </c>
      <c r="Y75" s="223" t="s">
        <v>252</v>
      </c>
      <c r="Z75" s="213"/>
      <c r="AA75" s="213"/>
      <c r="AB75" s="213"/>
      <c r="AC75" s="213"/>
      <c r="AD75" s="213"/>
      <c r="AE75" s="213"/>
      <c r="AF75" s="213"/>
      <c r="AG75" s="213" t="s">
        <v>1571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x14ac:dyDescent="0.2">
      <c r="A76" s="3"/>
      <c r="B76" s="4"/>
      <c r="C76" s="255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AE76">
        <v>12</v>
      </c>
      <c r="AF76">
        <v>21</v>
      </c>
      <c r="AG76" t="s">
        <v>231</v>
      </c>
    </row>
    <row r="77" spans="1:60" x14ac:dyDescent="0.2">
      <c r="A77" s="216"/>
      <c r="B77" s="217" t="s">
        <v>29</v>
      </c>
      <c r="C77" s="256"/>
      <c r="D77" s="218"/>
      <c r="E77" s="219"/>
      <c r="F77" s="219"/>
      <c r="G77" s="234">
        <f>G8+G22+G39+G54+G74</f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AE77">
        <f>SUMIF(L7:L75,AE76,G7:G75)</f>
        <v>0</v>
      </c>
      <c r="AF77">
        <f>SUMIF(L7:L75,AF76,G7:G75)</f>
        <v>0</v>
      </c>
      <c r="AG77" t="s">
        <v>287</v>
      </c>
    </row>
    <row r="78" spans="1:60" x14ac:dyDescent="0.2">
      <c r="C78" s="257"/>
      <c r="D78" s="10"/>
      <c r="AG78" t="s">
        <v>288</v>
      </c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+hcjYfIRRdWaIIVFPyjEQPna1IoExYFkP7SNaZoQYPHs0wdmrS0Nen9sZuFYV+56OGq5GUlE1/BLnAuDdV4jw==" saltValue="cExds6rUXh8oOLp1r8dGIQ==" spinCount="100000" sheet="1" formatRows="0"/>
  <mergeCells count="17">
    <mergeCell ref="C37:G37"/>
    <mergeCell ref="C56:G56"/>
    <mergeCell ref="C66:G66"/>
    <mergeCell ref="C68:G68"/>
    <mergeCell ref="C70:G70"/>
    <mergeCell ref="C21:G21"/>
    <mergeCell ref="C24:G24"/>
    <mergeCell ref="C25:G25"/>
    <mergeCell ref="C29:G29"/>
    <mergeCell ref="C30:G30"/>
    <mergeCell ref="C35:G35"/>
    <mergeCell ref="A1:G1"/>
    <mergeCell ref="C2:G2"/>
    <mergeCell ref="C3:G3"/>
    <mergeCell ref="C4:G4"/>
    <mergeCell ref="C14:G14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AE8FF-5301-4964-A87C-C13BF4316B8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70</v>
      </c>
      <c r="C3" s="202" t="s">
        <v>71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76</v>
      </c>
      <c r="C4" s="205" t="s">
        <v>77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201</v>
      </c>
      <c r="C8" s="251" t="s">
        <v>202</v>
      </c>
      <c r="D8" s="230"/>
      <c r="E8" s="231"/>
      <c r="F8" s="232"/>
      <c r="G8" s="232">
        <f>SUMIF(AG9:AG83,"&lt;&gt;NOR",G9:G83)</f>
        <v>0</v>
      </c>
      <c r="H8" s="232"/>
      <c r="I8" s="232">
        <f>SUM(I9:I83)</f>
        <v>0</v>
      </c>
      <c r="J8" s="232"/>
      <c r="K8" s="232">
        <f>SUM(K9:K83)</f>
        <v>0</v>
      </c>
      <c r="L8" s="232"/>
      <c r="M8" s="232">
        <f>SUM(M9:M83)</f>
        <v>0</v>
      </c>
      <c r="N8" s="231"/>
      <c r="O8" s="231">
        <f>SUM(O9:O83)</f>
        <v>0</v>
      </c>
      <c r="P8" s="231"/>
      <c r="Q8" s="231">
        <f>SUM(Q9:Q83)</f>
        <v>0</v>
      </c>
      <c r="R8" s="232"/>
      <c r="S8" s="232"/>
      <c r="T8" s="233"/>
      <c r="U8" s="227"/>
      <c r="V8" s="227">
        <f>SUM(V9:V83)</f>
        <v>0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2772</v>
      </c>
      <c r="C9" s="254" t="s">
        <v>2773</v>
      </c>
      <c r="D9" s="246" t="s">
        <v>420</v>
      </c>
      <c r="E9" s="247">
        <v>1296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0</v>
      </c>
      <c r="O9" s="247">
        <f>ROUND(E9*N9,2)</f>
        <v>0</v>
      </c>
      <c r="P9" s="247">
        <v>0</v>
      </c>
      <c r="Q9" s="247">
        <f>ROUND(E9*P9,2)</f>
        <v>0</v>
      </c>
      <c r="R9" s="249"/>
      <c r="S9" s="249" t="s">
        <v>277</v>
      </c>
      <c r="T9" s="250" t="s">
        <v>251</v>
      </c>
      <c r="U9" s="223">
        <v>0</v>
      </c>
      <c r="V9" s="223">
        <f>ROUND(E9*U9,2)</f>
        <v>0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331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2774</v>
      </c>
      <c r="C10" s="254" t="s">
        <v>2775</v>
      </c>
      <c r="D10" s="246" t="s">
        <v>420</v>
      </c>
      <c r="E10" s="247">
        <v>12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0</v>
      </c>
      <c r="O10" s="247">
        <f>ROUND(E10*N10,2)</f>
        <v>0</v>
      </c>
      <c r="P10" s="247">
        <v>0</v>
      </c>
      <c r="Q10" s="247">
        <f>ROUND(E10*P10,2)</f>
        <v>0</v>
      </c>
      <c r="R10" s="249"/>
      <c r="S10" s="249" t="s">
        <v>277</v>
      </c>
      <c r="T10" s="250" t="s">
        <v>251</v>
      </c>
      <c r="U10" s="223">
        <v>0</v>
      </c>
      <c r="V10" s="223">
        <f>ROUND(E10*U10,2)</f>
        <v>0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331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4">
        <v>3</v>
      </c>
      <c r="B11" s="245" t="s">
        <v>2776</v>
      </c>
      <c r="C11" s="254" t="s">
        <v>2777</v>
      </c>
      <c r="D11" s="246" t="s">
        <v>420</v>
      </c>
      <c r="E11" s="247">
        <v>96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7">
        <v>0</v>
      </c>
      <c r="O11" s="247">
        <f>ROUND(E11*N11,2)</f>
        <v>0</v>
      </c>
      <c r="P11" s="247">
        <v>0</v>
      </c>
      <c r="Q11" s="247">
        <f>ROUND(E11*P11,2)</f>
        <v>0</v>
      </c>
      <c r="R11" s="249"/>
      <c r="S11" s="249" t="s">
        <v>277</v>
      </c>
      <c r="T11" s="250" t="s">
        <v>251</v>
      </c>
      <c r="U11" s="223">
        <v>0</v>
      </c>
      <c r="V11" s="223">
        <f>ROUND(E11*U11,2)</f>
        <v>0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331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1" x14ac:dyDescent="0.2">
      <c r="A12" s="244">
        <v>4</v>
      </c>
      <c r="B12" s="245" t="s">
        <v>2778</v>
      </c>
      <c r="C12" s="254" t="s">
        <v>2779</v>
      </c>
      <c r="D12" s="246" t="s">
        <v>420</v>
      </c>
      <c r="E12" s="247">
        <v>240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7">
        <v>0</v>
      </c>
      <c r="O12" s="247">
        <f>ROUND(E12*N12,2)</f>
        <v>0</v>
      </c>
      <c r="P12" s="247">
        <v>0</v>
      </c>
      <c r="Q12" s="247">
        <f>ROUND(E12*P12,2)</f>
        <v>0</v>
      </c>
      <c r="R12" s="249"/>
      <c r="S12" s="249" t="s">
        <v>277</v>
      </c>
      <c r="T12" s="250" t="s">
        <v>251</v>
      </c>
      <c r="U12" s="223">
        <v>0</v>
      </c>
      <c r="V12" s="223">
        <f>ROUND(E12*U12,2)</f>
        <v>0</v>
      </c>
      <c r="W12" s="223"/>
      <c r="X12" s="223" t="s">
        <v>294</v>
      </c>
      <c r="Y12" s="223" t="s">
        <v>252</v>
      </c>
      <c r="Z12" s="213"/>
      <c r="AA12" s="213"/>
      <c r="AB12" s="213"/>
      <c r="AC12" s="213"/>
      <c r="AD12" s="213"/>
      <c r="AE12" s="213"/>
      <c r="AF12" s="213"/>
      <c r="AG12" s="213" t="s">
        <v>331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44">
        <v>5</v>
      </c>
      <c r="B13" s="245" t="s">
        <v>2780</v>
      </c>
      <c r="C13" s="254" t="s">
        <v>2781</v>
      </c>
      <c r="D13" s="246" t="s">
        <v>420</v>
      </c>
      <c r="E13" s="247">
        <v>1278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7">
        <v>0</v>
      </c>
      <c r="O13" s="247">
        <f>ROUND(E13*N13,2)</f>
        <v>0</v>
      </c>
      <c r="P13" s="247">
        <v>0</v>
      </c>
      <c r="Q13" s="247">
        <f>ROUND(E13*P13,2)</f>
        <v>0</v>
      </c>
      <c r="R13" s="249"/>
      <c r="S13" s="249" t="s">
        <v>277</v>
      </c>
      <c r="T13" s="250" t="s">
        <v>251</v>
      </c>
      <c r="U13" s="223">
        <v>0</v>
      </c>
      <c r="V13" s="223">
        <f>ROUND(E13*U13,2)</f>
        <v>0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331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44">
        <v>6</v>
      </c>
      <c r="B14" s="245" t="s">
        <v>2782</v>
      </c>
      <c r="C14" s="254" t="s">
        <v>2783</v>
      </c>
      <c r="D14" s="246" t="s">
        <v>420</v>
      </c>
      <c r="E14" s="247">
        <v>78</v>
      </c>
      <c r="F14" s="248"/>
      <c r="G14" s="249">
        <f>ROUND(E14*F14,2)</f>
        <v>0</v>
      </c>
      <c r="H14" s="248"/>
      <c r="I14" s="249">
        <f>ROUND(E14*H14,2)</f>
        <v>0</v>
      </c>
      <c r="J14" s="248"/>
      <c r="K14" s="249">
        <f>ROUND(E14*J14,2)</f>
        <v>0</v>
      </c>
      <c r="L14" s="249">
        <v>21</v>
      </c>
      <c r="M14" s="249">
        <f>G14*(1+L14/100)</f>
        <v>0</v>
      </c>
      <c r="N14" s="247">
        <v>0</v>
      </c>
      <c r="O14" s="247">
        <f>ROUND(E14*N14,2)</f>
        <v>0</v>
      </c>
      <c r="P14" s="247">
        <v>0</v>
      </c>
      <c r="Q14" s="247">
        <f>ROUND(E14*P14,2)</f>
        <v>0</v>
      </c>
      <c r="R14" s="249"/>
      <c r="S14" s="249" t="s">
        <v>277</v>
      </c>
      <c r="T14" s="250" t="s">
        <v>251</v>
      </c>
      <c r="U14" s="223">
        <v>0</v>
      </c>
      <c r="V14" s="223">
        <f>ROUND(E14*U14,2)</f>
        <v>0</v>
      </c>
      <c r="W14" s="223"/>
      <c r="X14" s="223" t="s">
        <v>294</v>
      </c>
      <c r="Y14" s="223" t="s">
        <v>252</v>
      </c>
      <c r="Z14" s="213"/>
      <c r="AA14" s="213"/>
      <c r="AB14" s="213"/>
      <c r="AC14" s="213"/>
      <c r="AD14" s="213"/>
      <c r="AE14" s="213"/>
      <c r="AF14" s="213"/>
      <c r="AG14" s="213" t="s">
        <v>331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44">
        <v>7</v>
      </c>
      <c r="B15" s="245" t="s">
        <v>2784</v>
      </c>
      <c r="C15" s="254" t="s">
        <v>2785</v>
      </c>
      <c r="D15" s="246" t="s">
        <v>458</v>
      </c>
      <c r="E15" s="247">
        <v>28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7">
        <v>0</v>
      </c>
      <c r="O15" s="247">
        <f>ROUND(E15*N15,2)</f>
        <v>0</v>
      </c>
      <c r="P15" s="247">
        <v>0</v>
      </c>
      <c r="Q15" s="247">
        <f>ROUND(E15*P15,2)</f>
        <v>0</v>
      </c>
      <c r="R15" s="249"/>
      <c r="S15" s="249" t="s">
        <v>277</v>
      </c>
      <c r="T15" s="250" t="s">
        <v>251</v>
      </c>
      <c r="U15" s="223">
        <v>0</v>
      </c>
      <c r="V15" s="223">
        <f>ROUND(E15*U15,2)</f>
        <v>0</v>
      </c>
      <c r="W15" s="223"/>
      <c r="X15" s="223" t="s">
        <v>294</v>
      </c>
      <c r="Y15" s="223" t="s">
        <v>252</v>
      </c>
      <c r="Z15" s="213"/>
      <c r="AA15" s="213"/>
      <c r="AB15" s="213"/>
      <c r="AC15" s="213"/>
      <c r="AD15" s="213"/>
      <c r="AE15" s="213"/>
      <c r="AF15" s="213"/>
      <c r="AG15" s="213" t="s">
        <v>331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1" x14ac:dyDescent="0.2">
      <c r="A16" s="244">
        <v>8</v>
      </c>
      <c r="B16" s="245" t="s">
        <v>2786</v>
      </c>
      <c r="C16" s="254" t="s">
        <v>2787</v>
      </c>
      <c r="D16" s="246" t="s">
        <v>458</v>
      </c>
      <c r="E16" s="247">
        <v>10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7">
        <v>0</v>
      </c>
      <c r="O16" s="247">
        <f>ROUND(E16*N16,2)</f>
        <v>0</v>
      </c>
      <c r="P16" s="247">
        <v>0</v>
      </c>
      <c r="Q16" s="247">
        <f>ROUND(E16*P16,2)</f>
        <v>0</v>
      </c>
      <c r="R16" s="249"/>
      <c r="S16" s="249" t="s">
        <v>277</v>
      </c>
      <c r="T16" s="250" t="s">
        <v>251</v>
      </c>
      <c r="U16" s="223">
        <v>0</v>
      </c>
      <c r="V16" s="223">
        <f>ROUND(E16*U16,2)</f>
        <v>0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331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35">
        <v>9</v>
      </c>
      <c r="B17" s="236" t="s">
        <v>2788</v>
      </c>
      <c r="C17" s="252" t="s">
        <v>2789</v>
      </c>
      <c r="D17" s="237" t="s">
        <v>302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277</v>
      </c>
      <c r="T17" s="241" t="s">
        <v>251</v>
      </c>
      <c r="U17" s="223">
        <v>0</v>
      </c>
      <c r="V17" s="223">
        <f>ROUND(E17*U17,2)</f>
        <v>0</v>
      </c>
      <c r="W17" s="223"/>
      <c r="X17" s="223" t="s">
        <v>294</v>
      </c>
      <c r="Y17" s="223" t="s">
        <v>252</v>
      </c>
      <c r="Z17" s="213"/>
      <c r="AA17" s="213"/>
      <c r="AB17" s="213"/>
      <c r="AC17" s="213"/>
      <c r="AD17" s="213"/>
      <c r="AE17" s="213"/>
      <c r="AF17" s="213"/>
      <c r="AG17" s="213" t="s">
        <v>331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53" t="s">
        <v>2790</v>
      </c>
      <c r="D18" s="243"/>
      <c r="E18" s="243"/>
      <c r="F18" s="243"/>
      <c r="G18" s="24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255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5">
        <v>10</v>
      </c>
      <c r="B19" s="236" t="s">
        <v>2791</v>
      </c>
      <c r="C19" s="252" t="s">
        <v>2792</v>
      </c>
      <c r="D19" s="237" t="s">
        <v>292</v>
      </c>
      <c r="E19" s="238">
        <v>7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/>
      <c r="S19" s="240" t="s">
        <v>277</v>
      </c>
      <c r="T19" s="241" t="s">
        <v>251</v>
      </c>
      <c r="U19" s="223">
        <v>0</v>
      </c>
      <c r="V19" s="223">
        <f>ROUND(E19*U19,2)</f>
        <v>0</v>
      </c>
      <c r="W19" s="223"/>
      <c r="X19" s="223" t="s">
        <v>294</v>
      </c>
      <c r="Y19" s="223" t="s">
        <v>252</v>
      </c>
      <c r="Z19" s="213"/>
      <c r="AA19" s="213"/>
      <c r="AB19" s="213"/>
      <c r="AC19" s="213"/>
      <c r="AD19" s="213"/>
      <c r="AE19" s="213"/>
      <c r="AF19" s="213"/>
      <c r="AG19" s="213" t="s">
        <v>331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53" t="s">
        <v>2793</v>
      </c>
      <c r="D20" s="243"/>
      <c r="E20" s="243"/>
      <c r="F20" s="243"/>
      <c r="G20" s="24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255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1" x14ac:dyDescent="0.2">
      <c r="A21" s="235">
        <v>11</v>
      </c>
      <c r="B21" s="236" t="s">
        <v>2794</v>
      </c>
      <c r="C21" s="252" t="s">
        <v>2795</v>
      </c>
      <c r="D21" s="237" t="s">
        <v>420</v>
      </c>
      <c r="E21" s="238">
        <v>35</v>
      </c>
      <c r="F21" s="239"/>
      <c r="G21" s="240">
        <f>ROUND(E21*F21,2)</f>
        <v>0</v>
      </c>
      <c r="H21" s="239"/>
      <c r="I21" s="240">
        <f>ROUND(E21*H21,2)</f>
        <v>0</v>
      </c>
      <c r="J21" s="239"/>
      <c r="K21" s="240">
        <f>ROUND(E21*J21,2)</f>
        <v>0</v>
      </c>
      <c r="L21" s="240">
        <v>21</v>
      </c>
      <c r="M21" s="240">
        <f>G21*(1+L21/100)</f>
        <v>0</v>
      </c>
      <c r="N21" s="238">
        <v>0</v>
      </c>
      <c r="O21" s="238">
        <f>ROUND(E21*N21,2)</f>
        <v>0</v>
      </c>
      <c r="P21" s="238">
        <v>0</v>
      </c>
      <c r="Q21" s="238">
        <f>ROUND(E21*P21,2)</f>
        <v>0</v>
      </c>
      <c r="R21" s="240"/>
      <c r="S21" s="240" t="s">
        <v>277</v>
      </c>
      <c r="T21" s="241" t="s">
        <v>251</v>
      </c>
      <c r="U21" s="223">
        <v>0</v>
      </c>
      <c r="V21" s="223">
        <f>ROUND(E21*U21,2)</f>
        <v>0</v>
      </c>
      <c r="W21" s="223"/>
      <c r="X21" s="223" t="s">
        <v>294</v>
      </c>
      <c r="Y21" s="223" t="s">
        <v>252</v>
      </c>
      <c r="Z21" s="213"/>
      <c r="AA21" s="213"/>
      <c r="AB21" s="213"/>
      <c r="AC21" s="213"/>
      <c r="AD21" s="213"/>
      <c r="AE21" s="213"/>
      <c r="AF21" s="213"/>
      <c r="AG21" s="213" t="s">
        <v>331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53" t="s">
        <v>2796</v>
      </c>
      <c r="D22" s="243"/>
      <c r="E22" s="243"/>
      <c r="F22" s="243"/>
      <c r="G22" s="24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44">
        <v>12</v>
      </c>
      <c r="B23" s="245" t="s">
        <v>2797</v>
      </c>
      <c r="C23" s="254" t="s">
        <v>2798</v>
      </c>
      <c r="D23" s="246" t="s">
        <v>420</v>
      </c>
      <c r="E23" s="247">
        <v>35</v>
      </c>
      <c r="F23" s="248"/>
      <c r="G23" s="249">
        <f>ROUND(E23*F23,2)</f>
        <v>0</v>
      </c>
      <c r="H23" s="248"/>
      <c r="I23" s="249">
        <f>ROUND(E23*H23,2)</f>
        <v>0</v>
      </c>
      <c r="J23" s="248"/>
      <c r="K23" s="249">
        <f>ROUND(E23*J23,2)</f>
        <v>0</v>
      </c>
      <c r="L23" s="249">
        <v>21</v>
      </c>
      <c r="M23" s="249">
        <f>G23*(1+L23/100)</f>
        <v>0</v>
      </c>
      <c r="N23" s="247">
        <v>0</v>
      </c>
      <c r="O23" s="247">
        <f>ROUND(E23*N23,2)</f>
        <v>0</v>
      </c>
      <c r="P23" s="247">
        <v>0</v>
      </c>
      <c r="Q23" s="247">
        <f>ROUND(E23*P23,2)</f>
        <v>0</v>
      </c>
      <c r="R23" s="249"/>
      <c r="S23" s="249" t="s">
        <v>277</v>
      </c>
      <c r="T23" s="250" t="s">
        <v>251</v>
      </c>
      <c r="U23" s="223">
        <v>0</v>
      </c>
      <c r="V23" s="223">
        <f>ROUND(E23*U23,2)</f>
        <v>0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331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44">
        <v>13</v>
      </c>
      <c r="B24" s="245" t="s">
        <v>2799</v>
      </c>
      <c r="C24" s="254" t="s">
        <v>2800</v>
      </c>
      <c r="D24" s="246" t="s">
        <v>420</v>
      </c>
      <c r="E24" s="247">
        <v>35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7">
        <v>0</v>
      </c>
      <c r="O24" s="247">
        <f>ROUND(E24*N24,2)</f>
        <v>0</v>
      </c>
      <c r="P24" s="247">
        <v>0</v>
      </c>
      <c r="Q24" s="247">
        <f>ROUND(E24*P24,2)</f>
        <v>0</v>
      </c>
      <c r="R24" s="249"/>
      <c r="S24" s="249" t="s">
        <v>277</v>
      </c>
      <c r="T24" s="250" t="s">
        <v>251</v>
      </c>
      <c r="U24" s="223">
        <v>0</v>
      </c>
      <c r="V24" s="223">
        <f>ROUND(E24*U24,2)</f>
        <v>0</v>
      </c>
      <c r="W24" s="223"/>
      <c r="X24" s="223" t="s">
        <v>294</v>
      </c>
      <c r="Y24" s="223" t="s">
        <v>252</v>
      </c>
      <c r="Z24" s="213"/>
      <c r="AA24" s="213"/>
      <c r="AB24" s="213"/>
      <c r="AC24" s="213"/>
      <c r="AD24" s="213"/>
      <c r="AE24" s="213"/>
      <c r="AF24" s="213"/>
      <c r="AG24" s="213" t="s">
        <v>331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44">
        <v>14</v>
      </c>
      <c r="B25" s="245" t="s">
        <v>2801</v>
      </c>
      <c r="C25" s="254" t="s">
        <v>2802</v>
      </c>
      <c r="D25" s="246" t="s">
        <v>420</v>
      </c>
      <c r="E25" s="247">
        <v>38</v>
      </c>
      <c r="F25" s="248"/>
      <c r="G25" s="249">
        <f>ROUND(E25*F25,2)</f>
        <v>0</v>
      </c>
      <c r="H25" s="248"/>
      <c r="I25" s="249">
        <f>ROUND(E25*H25,2)</f>
        <v>0</v>
      </c>
      <c r="J25" s="248"/>
      <c r="K25" s="249">
        <f>ROUND(E25*J25,2)</f>
        <v>0</v>
      </c>
      <c r="L25" s="249">
        <v>21</v>
      </c>
      <c r="M25" s="249">
        <f>G25*(1+L25/100)</f>
        <v>0</v>
      </c>
      <c r="N25" s="247">
        <v>0</v>
      </c>
      <c r="O25" s="247">
        <f>ROUND(E25*N25,2)</f>
        <v>0</v>
      </c>
      <c r="P25" s="247">
        <v>0</v>
      </c>
      <c r="Q25" s="247">
        <f>ROUND(E25*P25,2)</f>
        <v>0</v>
      </c>
      <c r="R25" s="249"/>
      <c r="S25" s="249" t="s">
        <v>277</v>
      </c>
      <c r="T25" s="250" t="s">
        <v>251</v>
      </c>
      <c r="U25" s="223">
        <v>0</v>
      </c>
      <c r="V25" s="223">
        <f>ROUND(E25*U25,2)</f>
        <v>0</v>
      </c>
      <c r="W25" s="223"/>
      <c r="X25" s="223" t="s">
        <v>294</v>
      </c>
      <c r="Y25" s="223" t="s">
        <v>252</v>
      </c>
      <c r="Z25" s="213"/>
      <c r="AA25" s="213"/>
      <c r="AB25" s="213"/>
      <c r="AC25" s="213"/>
      <c r="AD25" s="213"/>
      <c r="AE25" s="213"/>
      <c r="AF25" s="213"/>
      <c r="AG25" s="213" t="s">
        <v>331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1" x14ac:dyDescent="0.2">
      <c r="A26" s="244">
        <v>15</v>
      </c>
      <c r="B26" s="245" t="s">
        <v>2803</v>
      </c>
      <c r="C26" s="254" t="s">
        <v>2804</v>
      </c>
      <c r="D26" s="246" t="s">
        <v>458</v>
      </c>
      <c r="E26" s="247">
        <v>1</v>
      </c>
      <c r="F26" s="248"/>
      <c r="G26" s="249">
        <f>ROUND(E26*F26,2)</f>
        <v>0</v>
      </c>
      <c r="H26" s="248"/>
      <c r="I26" s="249">
        <f>ROUND(E26*H26,2)</f>
        <v>0</v>
      </c>
      <c r="J26" s="248"/>
      <c r="K26" s="249">
        <f>ROUND(E26*J26,2)</f>
        <v>0</v>
      </c>
      <c r="L26" s="249">
        <v>21</v>
      </c>
      <c r="M26" s="249">
        <f>G26*(1+L26/100)</f>
        <v>0</v>
      </c>
      <c r="N26" s="247">
        <v>0</v>
      </c>
      <c r="O26" s="247">
        <f>ROUND(E26*N26,2)</f>
        <v>0</v>
      </c>
      <c r="P26" s="247">
        <v>0</v>
      </c>
      <c r="Q26" s="247">
        <f>ROUND(E26*P26,2)</f>
        <v>0</v>
      </c>
      <c r="R26" s="249"/>
      <c r="S26" s="249" t="s">
        <v>277</v>
      </c>
      <c r="T26" s="250" t="s">
        <v>251</v>
      </c>
      <c r="U26" s="223">
        <v>0</v>
      </c>
      <c r="V26" s="223">
        <f>ROUND(E26*U26,2)</f>
        <v>0</v>
      </c>
      <c r="W26" s="223"/>
      <c r="X26" s="223" t="s">
        <v>294</v>
      </c>
      <c r="Y26" s="223" t="s">
        <v>252</v>
      </c>
      <c r="Z26" s="213"/>
      <c r="AA26" s="213"/>
      <c r="AB26" s="213"/>
      <c r="AC26" s="213"/>
      <c r="AD26" s="213"/>
      <c r="AE26" s="213"/>
      <c r="AF26" s="213"/>
      <c r="AG26" s="213" t="s">
        <v>331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ht="22.5" outlineLevel="1" x14ac:dyDescent="0.2">
      <c r="A27" s="235">
        <v>16</v>
      </c>
      <c r="B27" s="236" t="s">
        <v>2805</v>
      </c>
      <c r="C27" s="252" t="s">
        <v>2806</v>
      </c>
      <c r="D27" s="237" t="s">
        <v>458</v>
      </c>
      <c r="E27" s="238">
        <v>93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277</v>
      </c>
      <c r="T27" s="241" t="s">
        <v>251</v>
      </c>
      <c r="U27" s="223">
        <v>0</v>
      </c>
      <c r="V27" s="223">
        <f>ROUND(E27*U27,2)</f>
        <v>0</v>
      </c>
      <c r="W27" s="223"/>
      <c r="X27" s="223" t="s">
        <v>294</v>
      </c>
      <c r="Y27" s="223" t="s">
        <v>252</v>
      </c>
      <c r="Z27" s="213"/>
      <c r="AA27" s="213"/>
      <c r="AB27" s="213"/>
      <c r="AC27" s="213"/>
      <c r="AD27" s="213"/>
      <c r="AE27" s="213"/>
      <c r="AF27" s="213"/>
      <c r="AG27" s="213" t="s">
        <v>331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3" t="s">
        <v>2807</v>
      </c>
      <c r="D28" s="243"/>
      <c r="E28" s="243"/>
      <c r="F28" s="243"/>
      <c r="G28" s="24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255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5">
        <v>17</v>
      </c>
      <c r="B29" s="236" t="s">
        <v>2808</v>
      </c>
      <c r="C29" s="252" t="s">
        <v>2809</v>
      </c>
      <c r="D29" s="237" t="s">
        <v>458</v>
      </c>
      <c r="E29" s="238">
        <v>93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277</v>
      </c>
      <c r="T29" s="241" t="s">
        <v>251</v>
      </c>
      <c r="U29" s="223">
        <v>0</v>
      </c>
      <c r="V29" s="223">
        <f>ROUND(E29*U29,2)</f>
        <v>0</v>
      </c>
      <c r="W29" s="223"/>
      <c r="X29" s="223" t="s">
        <v>294</v>
      </c>
      <c r="Y29" s="223" t="s">
        <v>252</v>
      </c>
      <c r="Z29" s="213"/>
      <c r="AA29" s="213"/>
      <c r="AB29" s="213"/>
      <c r="AC29" s="213"/>
      <c r="AD29" s="213"/>
      <c r="AE29" s="213"/>
      <c r="AF29" s="213"/>
      <c r="AG29" s="213" t="s">
        <v>331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3" t="s">
        <v>2810</v>
      </c>
      <c r="D30" s="243"/>
      <c r="E30" s="243"/>
      <c r="F30" s="243"/>
      <c r="G30" s="24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1" x14ac:dyDescent="0.2">
      <c r="A31" s="235">
        <v>18</v>
      </c>
      <c r="B31" s="236" t="s">
        <v>2811</v>
      </c>
      <c r="C31" s="252" t="s">
        <v>2812</v>
      </c>
      <c r="D31" s="237" t="s">
        <v>458</v>
      </c>
      <c r="E31" s="238">
        <v>6</v>
      </c>
      <c r="F31" s="239"/>
      <c r="G31" s="240">
        <f>ROUND(E31*F31,2)</f>
        <v>0</v>
      </c>
      <c r="H31" s="239"/>
      <c r="I31" s="240">
        <f>ROUND(E31*H31,2)</f>
        <v>0</v>
      </c>
      <c r="J31" s="239"/>
      <c r="K31" s="240">
        <f>ROUND(E31*J31,2)</f>
        <v>0</v>
      </c>
      <c r="L31" s="240">
        <v>21</v>
      </c>
      <c r="M31" s="240">
        <f>G31*(1+L31/100)</f>
        <v>0</v>
      </c>
      <c r="N31" s="238">
        <v>0</v>
      </c>
      <c r="O31" s="238">
        <f>ROUND(E31*N31,2)</f>
        <v>0</v>
      </c>
      <c r="P31" s="238">
        <v>0</v>
      </c>
      <c r="Q31" s="238">
        <f>ROUND(E31*P31,2)</f>
        <v>0</v>
      </c>
      <c r="R31" s="240"/>
      <c r="S31" s="240" t="s">
        <v>277</v>
      </c>
      <c r="T31" s="241" t="s">
        <v>251</v>
      </c>
      <c r="U31" s="223">
        <v>0</v>
      </c>
      <c r="V31" s="223">
        <f>ROUND(E31*U31,2)</f>
        <v>0</v>
      </c>
      <c r="W31" s="223"/>
      <c r="X31" s="223" t="s">
        <v>294</v>
      </c>
      <c r="Y31" s="223" t="s">
        <v>252</v>
      </c>
      <c r="Z31" s="213"/>
      <c r="AA31" s="213"/>
      <c r="AB31" s="213"/>
      <c r="AC31" s="213"/>
      <c r="AD31" s="213"/>
      <c r="AE31" s="213"/>
      <c r="AF31" s="213"/>
      <c r="AG31" s="213" t="s">
        <v>331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53" t="s">
        <v>2810</v>
      </c>
      <c r="D32" s="243"/>
      <c r="E32" s="243"/>
      <c r="F32" s="243"/>
      <c r="G32" s="24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255</v>
      </c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ht="22.5" outlineLevel="1" x14ac:dyDescent="0.2">
      <c r="A33" s="235">
        <v>19</v>
      </c>
      <c r="B33" s="236" t="s">
        <v>2813</v>
      </c>
      <c r="C33" s="252" t="s">
        <v>2814</v>
      </c>
      <c r="D33" s="237" t="s">
        <v>458</v>
      </c>
      <c r="E33" s="238">
        <v>1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/>
      <c r="S33" s="240" t="s">
        <v>277</v>
      </c>
      <c r="T33" s="241" t="s">
        <v>251</v>
      </c>
      <c r="U33" s="223">
        <v>0</v>
      </c>
      <c r="V33" s="223">
        <f>ROUND(E33*U33,2)</f>
        <v>0</v>
      </c>
      <c r="W33" s="223"/>
      <c r="X33" s="223" t="s">
        <v>294</v>
      </c>
      <c r="Y33" s="223" t="s">
        <v>252</v>
      </c>
      <c r="Z33" s="213"/>
      <c r="AA33" s="213"/>
      <c r="AB33" s="213"/>
      <c r="AC33" s="213"/>
      <c r="AD33" s="213"/>
      <c r="AE33" s="213"/>
      <c r="AF33" s="213"/>
      <c r="AG33" s="213" t="s">
        <v>331</v>
      </c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2" x14ac:dyDescent="0.2">
      <c r="A34" s="220"/>
      <c r="B34" s="221"/>
      <c r="C34" s="253" t="s">
        <v>2810</v>
      </c>
      <c r="D34" s="243"/>
      <c r="E34" s="243"/>
      <c r="F34" s="243"/>
      <c r="G34" s="24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255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44">
        <v>20</v>
      </c>
      <c r="B35" s="245" t="s">
        <v>2815</v>
      </c>
      <c r="C35" s="254" t="s">
        <v>2816</v>
      </c>
      <c r="D35" s="246" t="s">
        <v>420</v>
      </c>
      <c r="E35" s="247">
        <v>85</v>
      </c>
      <c r="F35" s="248"/>
      <c r="G35" s="249">
        <f>ROUND(E35*F35,2)</f>
        <v>0</v>
      </c>
      <c r="H35" s="248"/>
      <c r="I35" s="249">
        <f>ROUND(E35*H35,2)</f>
        <v>0</v>
      </c>
      <c r="J35" s="248"/>
      <c r="K35" s="249">
        <f>ROUND(E35*J35,2)</f>
        <v>0</v>
      </c>
      <c r="L35" s="249">
        <v>21</v>
      </c>
      <c r="M35" s="249">
        <f>G35*(1+L35/100)</f>
        <v>0</v>
      </c>
      <c r="N35" s="247">
        <v>0</v>
      </c>
      <c r="O35" s="247">
        <f>ROUND(E35*N35,2)</f>
        <v>0</v>
      </c>
      <c r="P35" s="247">
        <v>0</v>
      </c>
      <c r="Q35" s="247">
        <f>ROUND(E35*P35,2)</f>
        <v>0</v>
      </c>
      <c r="R35" s="249"/>
      <c r="S35" s="249" t="s">
        <v>277</v>
      </c>
      <c r="T35" s="250" t="s">
        <v>251</v>
      </c>
      <c r="U35" s="223">
        <v>0</v>
      </c>
      <c r="V35" s="223">
        <f>ROUND(E35*U35,2)</f>
        <v>0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331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1" x14ac:dyDescent="0.2">
      <c r="A36" s="244">
        <v>21</v>
      </c>
      <c r="B36" s="245" t="s">
        <v>2817</v>
      </c>
      <c r="C36" s="254" t="s">
        <v>2818</v>
      </c>
      <c r="D36" s="246" t="s">
        <v>420</v>
      </c>
      <c r="E36" s="247">
        <v>140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7">
        <v>0</v>
      </c>
      <c r="O36" s="247">
        <f>ROUND(E36*N36,2)</f>
        <v>0</v>
      </c>
      <c r="P36" s="247">
        <v>0</v>
      </c>
      <c r="Q36" s="247">
        <f>ROUND(E36*P36,2)</f>
        <v>0</v>
      </c>
      <c r="R36" s="249"/>
      <c r="S36" s="249" t="s">
        <v>277</v>
      </c>
      <c r="T36" s="250" t="s">
        <v>251</v>
      </c>
      <c r="U36" s="223">
        <v>0</v>
      </c>
      <c r="V36" s="223">
        <f>ROUND(E36*U36,2)</f>
        <v>0</v>
      </c>
      <c r="W36" s="223"/>
      <c r="X36" s="223" t="s">
        <v>294</v>
      </c>
      <c r="Y36" s="223" t="s">
        <v>252</v>
      </c>
      <c r="Z36" s="213"/>
      <c r="AA36" s="213"/>
      <c r="AB36" s="213"/>
      <c r="AC36" s="213"/>
      <c r="AD36" s="213"/>
      <c r="AE36" s="213"/>
      <c r="AF36" s="213"/>
      <c r="AG36" s="213" t="s">
        <v>331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44">
        <v>22</v>
      </c>
      <c r="B37" s="245" t="s">
        <v>2819</v>
      </c>
      <c r="C37" s="254" t="s">
        <v>2820</v>
      </c>
      <c r="D37" s="246" t="s">
        <v>1368</v>
      </c>
      <c r="E37" s="247">
        <v>37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7">
        <v>0</v>
      </c>
      <c r="O37" s="247">
        <f>ROUND(E37*N37,2)</f>
        <v>0</v>
      </c>
      <c r="P37" s="247">
        <v>0</v>
      </c>
      <c r="Q37" s="247">
        <f>ROUND(E37*P37,2)</f>
        <v>0</v>
      </c>
      <c r="R37" s="249"/>
      <c r="S37" s="249" t="s">
        <v>277</v>
      </c>
      <c r="T37" s="250" t="s">
        <v>251</v>
      </c>
      <c r="U37" s="223">
        <v>0</v>
      </c>
      <c r="V37" s="223">
        <f>ROUND(E37*U37,2)</f>
        <v>0</v>
      </c>
      <c r="W37" s="223"/>
      <c r="X37" s="223" t="s">
        <v>294</v>
      </c>
      <c r="Y37" s="223" t="s">
        <v>252</v>
      </c>
      <c r="Z37" s="213"/>
      <c r="AA37" s="213"/>
      <c r="AB37" s="213"/>
      <c r="AC37" s="213"/>
      <c r="AD37" s="213"/>
      <c r="AE37" s="213"/>
      <c r="AF37" s="213"/>
      <c r="AG37" s="213" t="s">
        <v>331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ht="22.5" outlineLevel="1" x14ac:dyDescent="0.2">
      <c r="A38" s="235">
        <v>23</v>
      </c>
      <c r="B38" s="236" t="s">
        <v>2821</v>
      </c>
      <c r="C38" s="252" t="s">
        <v>2822</v>
      </c>
      <c r="D38" s="237" t="s">
        <v>458</v>
      </c>
      <c r="E38" s="238">
        <v>56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/>
      <c r="S38" s="240" t="s">
        <v>277</v>
      </c>
      <c r="T38" s="241" t="s">
        <v>251</v>
      </c>
      <c r="U38" s="223">
        <v>0</v>
      </c>
      <c r="V38" s="223">
        <f>ROUND(E38*U38,2)</f>
        <v>0</v>
      </c>
      <c r="W38" s="223"/>
      <c r="X38" s="223" t="s">
        <v>294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331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53" t="s">
        <v>2807</v>
      </c>
      <c r="D39" s="243"/>
      <c r="E39" s="243"/>
      <c r="F39" s="243"/>
      <c r="G39" s="24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255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44">
        <v>24</v>
      </c>
      <c r="B40" s="245" t="s">
        <v>2823</v>
      </c>
      <c r="C40" s="254" t="s">
        <v>2824</v>
      </c>
      <c r="D40" s="246" t="s">
        <v>458</v>
      </c>
      <c r="E40" s="247">
        <v>19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7">
        <v>0</v>
      </c>
      <c r="O40" s="247">
        <f>ROUND(E40*N40,2)</f>
        <v>0</v>
      </c>
      <c r="P40" s="247">
        <v>0</v>
      </c>
      <c r="Q40" s="247">
        <f>ROUND(E40*P40,2)</f>
        <v>0</v>
      </c>
      <c r="R40" s="249"/>
      <c r="S40" s="249" t="s">
        <v>277</v>
      </c>
      <c r="T40" s="250" t="s">
        <v>251</v>
      </c>
      <c r="U40" s="223">
        <v>0</v>
      </c>
      <c r="V40" s="223">
        <f>ROUND(E40*U40,2)</f>
        <v>0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331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1" x14ac:dyDescent="0.2">
      <c r="A41" s="244">
        <v>25</v>
      </c>
      <c r="B41" s="245" t="s">
        <v>2825</v>
      </c>
      <c r="C41" s="254" t="s">
        <v>2826</v>
      </c>
      <c r="D41" s="246" t="s">
        <v>458</v>
      </c>
      <c r="E41" s="247">
        <v>3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7">
        <v>0</v>
      </c>
      <c r="O41" s="247">
        <f>ROUND(E41*N41,2)</f>
        <v>0</v>
      </c>
      <c r="P41" s="247">
        <v>0</v>
      </c>
      <c r="Q41" s="247">
        <f>ROUND(E41*P41,2)</f>
        <v>0</v>
      </c>
      <c r="R41" s="249"/>
      <c r="S41" s="249" t="s">
        <v>277</v>
      </c>
      <c r="T41" s="250" t="s">
        <v>251</v>
      </c>
      <c r="U41" s="223">
        <v>0</v>
      </c>
      <c r="V41" s="223">
        <f>ROUND(E41*U41,2)</f>
        <v>0</v>
      </c>
      <c r="W41" s="223"/>
      <c r="X41" s="223" t="s">
        <v>294</v>
      </c>
      <c r="Y41" s="223" t="s">
        <v>252</v>
      </c>
      <c r="Z41" s="213"/>
      <c r="AA41" s="213"/>
      <c r="AB41" s="213"/>
      <c r="AC41" s="213"/>
      <c r="AD41" s="213"/>
      <c r="AE41" s="213"/>
      <c r="AF41" s="213"/>
      <c r="AG41" s="213" t="s">
        <v>331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44">
        <v>26</v>
      </c>
      <c r="B42" s="245" t="s">
        <v>2827</v>
      </c>
      <c r="C42" s="254" t="s">
        <v>2828</v>
      </c>
      <c r="D42" s="246" t="s">
        <v>458</v>
      </c>
      <c r="E42" s="247">
        <v>5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7">
        <v>0</v>
      </c>
      <c r="O42" s="247">
        <f>ROUND(E42*N42,2)</f>
        <v>0</v>
      </c>
      <c r="P42" s="247">
        <v>0</v>
      </c>
      <c r="Q42" s="247">
        <f>ROUND(E42*P42,2)</f>
        <v>0</v>
      </c>
      <c r="R42" s="249"/>
      <c r="S42" s="249" t="s">
        <v>277</v>
      </c>
      <c r="T42" s="250" t="s">
        <v>251</v>
      </c>
      <c r="U42" s="223">
        <v>0</v>
      </c>
      <c r="V42" s="223">
        <f>ROUND(E42*U42,2)</f>
        <v>0</v>
      </c>
      <c r="W42" s="223"/>
      <c r="X42" s="223" t="s">
        <v>294</v>
      </c>
      <c r="Y42" s="223" t="s">
        <v>252</v>
      </c>
      <c r="Z42" s="213"/>
      <c r="AA42" s="213"/>
      <c r="AB42" s="213"/>
      <c r="AC42" s="213"/>
      <c r="AD42" s="213"/>
      <c r="AE42" s="213"/>
      <c r="AF42" s="213"/>
      <c r="AG42" s="213" t="s">
        <v>331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44">
        <v>27</v>
      </c>
      <c r="B43" s="245" t="s">
        <v>2829</v>
      </c>
      <c r="C43" s="254" t="s">
        <v>2830</v>
      </c>
      <c r="D43" s="246" t="s">
        <v>458</v>
      </c>
      <c r="E43" s="247">
        <v>1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7">
        <v>0</v>
      </c>
      <c r="O43" s="247">
        <f>ROUND(E43*N43,2)</f>
        <v>0</v>
      </c>
      <c r="P43" s="247">
        <v>0</v>
      </c>
      <c r="Q43" s="247">
        <f>ROUND(E43*P43,2)</f>
        <v>0</v>
      </c>
      <c r="R43" s="249"/>
      <c r="S43" s="249" t="s">
        <v>277</v>
      </c>
      <c r="T43" s="250" t="s">
        <v>251</v>
      </c>
      <c r="U43" s="223">
        <v>0</v>
      </c>
      <c r="V43" s="223">
        <f>ROUND(E43*U43,2)</f>
        <v>0</v>
      </c>
      <c r="W43" s="223"/>
      <c r="X43" s="223" t="s">
        <v>294</v>
      </c>
      <c r="Y43" s="223" t="s">
        <v>252</v>
      </c>
      <c r="Z43" s="213"/>
      <c r="AA43" s="213"/>
      <c r="AB43" s="213"/>
      <c r="AC43" s="213"/>
      <c r="AD43" s="213"/>
      <c r="AE43" s="213"/>
      <c r="AF43" s="213"/>
      <c r="AG43" s="213" t="s">
        <v>331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44">
        <v>28</v>
      </c>
      <c r="B44" s="245" t="s">
        <v>2831</v>
      </c>
      <c r="C44" s="254" t="s">
        <v>2832</v>
      </c>
      <c r="D44" s="246" t="s">
        <v>458</v>
      </c>
      <c r="E44" s="247">
        <v>24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7">
        <v>0</v>
      </c>
      <c r="O44" s="247">
        <f>ROUND(E44*N44,2)</f>
        <v>0</v>
      </c>
      <c r="P44" s="247">
        <v>0</v>
      </c>
      <c r="Q44" s="247">
        <f>ROUND(E44*P44,2)</f>
        <v>0</v>
      </c>
      <c r="R44" s="249"/>
      <c r="S44" s="249" t="s">
        <v>277</v>
      </c>
      <c r="T44" s="250" t="s">
        <v>251</v>
      </c>
      <c r="U44" s="223">
        <v>0</v>
      </c>
      <c r="V44" s="223">
        <f>ROUND(E44*U44,2)</f>
        <v>0</v>
      </c>
      <c r="W44" s="223"/>
      <c r="X44" s="223" t="s">
        <v>294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331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1" x14ac:dyDescent="0.2">
      <c r="A45" s="244">
        <v>29</v>
      </c>
      <c r="B45" s="245" t="s">
        <v>2833</v>
      </c>
      <c r="C45" s="254" t="s">
        <v>2834</v>
      </c>
      <c r="D45" s="246" t="s">
        <v>1368</v>
      </c>
      <c r="E45" s="247">
        <v>13</v>
      </c>
      <c r="F45" s="248"/>
      <c r="G45" s="249">
        <f>ROUND(E45*F45,2)</f>
        <v>0</v>
      </c>
      <c r="H45" s="248"/>
      <c r="I45" s="249">
        <f>ROUND(E45*H45,2)</f>
        <v>0</v>
      </c>
      <c r="J45" s="248"/>
      <c r="K45" s="249">
        <f>ROUND(E45*J45,2)</f>
        <v>0</v>
      </c>
      <c r="L45" s="249">
        <v>21</v>
      </c>
      <c r="M45" s="249">
        <f>G45*(1+L45/100)</f>
        <v>0</v>
      </c>
      <c r="N45" s="247">
        <v>0</v>
      </c>
      <c r="O45" s="247">
        <f>ROUND(E45*N45,2)</f>
        <v>0</v>
      </c>
      <c r="P45" s="247">
        <v>0</v>
      </c>
      <c r="Q45" s="247">
        <f>ROUND(E45*P45,2)</f>
        <v>0</v>
      </c>
      <c r="R45" s="249"/>
      <c r="S45" s="249" t="s">
        <v>277</v>
      </c>
      <c r="T45" s="250" t="s">
        <v>251</v>
      </c>
      <c r="U45" s="223">
        <v>0</v>
      </c>
      <c r="V45" s="223">
        <f>ROUND(E45*U45,2)</f>
        <v>0</v>
      </c>
      <c r="W45" s="223"/>
      <c r="X45" s="223" t="s">
        <v>294</v>
      </c>
      <c r="Y45" s="223" t="s">
        <v>252</v>
      </c>
      <c r="Z45" s="213"/>
      <c r="AA45" s="213"/>
      <c r="AB45" s="213"/>
      <c r="AC45" s="213"/>
      <c r="AD45" s="213"/>
      <c r="AE45" s="213"/>
      <c r="AF45" s="213"/>
      <c r="AG45" s="213" t="s">
        <v>331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1" x14ac:dyDescent="0.2">
      <c r="A46" s="235">
        <v>30</v>
      </c>
      <c r="B46" s="236" t="s">
        <v>2835</v>
      </c>
      <c r="C46" s="252" t="s">
        <v>2836</v>
      </c>
      <c r="D46" s="237" t="s">
        <v>458</v>
      </c>
      <c r="E46" s="238">
        <v>13</v>
      </c>
      <c r="F46" s="239"/>
      <c r="G46" s="240">
        <f>ROUND(E46*F46,2)</f>
        <v>0</v>
      </c>
      <c r="H46" s="239"/>
      <c r="I46" s="240">
        <f>ROUND(E46*H46,2)</f>
        <v>0</v>
      </c>
      <c r="J46" s="239"/>
      <c r="K46" s="240">
        <f>ROUND(E46*J46,2)</f>
        <v>0</v>
      </c>
      <c r="L46" s="240">
        <v>21</v>
      </c>
      <c r="M46" s="240">
        <f>G46*(1+L46/100)</f>
        <v>0</v>
      </c>
      <c r="N46" s="238">
        <v>0</v>
      </c>
      <c r="O46" s="238">
        <f>ROUND(E46*N46,2)</f>
        <v>0</v>
      </c>
      <c r="P46" s="238">
        <v>0</v>
      </c>
      <c r="Q46" s="238">
        <f>ROUND(E46*P46,2)</f>
        <v>0</v>
      </c>
      <c r="R46" s="240"/>
      <c r="S46" s="240" t="s">
        <v>277</v>
      </c>
      <c r="T46" s="241" t="s">
        <v>251</v>
      </c>
      <c r="U46" s="223">
        <v>0</v>
      </c>
      <c r="V46" s="223">
        <f>ROUND(E46*U46,2)</f>
        <v>0</v>
      </c>
      <c r="W46" s="223"/>
      <c r="X46" s="223" t="s">
        <v>294</v>
      </c>
      <c r="Y46" s="223" t="s">
        <v>252</v>
      </c>
      <c r="Z46" s="213"/>
      <c r="AA46" s="213"/>
      <c r="AB46" s="213"/>
      <c r="AC46" s="213"/>
      <c r="AD46" s="213"/>
      <c r="AE46" s="213"/>
      <c r="AF46" s="213"/>
      <c r="AG46" s="213" t="s">
        <v>331</v>
      </c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2" x14ac:dyDescent="0.2">
      <c r="A47" s="220"/>
      <c r="B47" s="221"/>
      <c r="C47" s="253" t="s">
        <v>2837</v>
      </c>
      <c r="D47" s="243"/>
      <c r="E47" s="243"/>
      <c r="F47" s="243"/>
      <c r="G47" s="24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255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1" x14ac:dyDescent="0.2">
      <c r="A48" s="235">
        <v>31</v>
      </c>
      <c r="B48" s="236" t="s">
        <v>2838</v>
      </c>
      <c r="C48" s="252" t="s">
        <v>2839</v>
      </c>
      <c r="D48" s="237" t="s">
        <v>458</v>
      </c>
      <c r="E48" s="238">
        <v>10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/>
      <c r="S48" s="240" t="s">
        <v>277</v>
      </c>
      <c r="T48" s="241" t="s">
        <v>251</v>
      </c>
      <c r="U48" s="223">
        <v>0</v>
      </c>
      <c r="V48" s="223">
        <f>ROUND(E48*U48,2)</f>
        <v>0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331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53" t="s">
        <v>2837</v>
      </c>
      <c r="D49" s="243"/>
      <c r="E49" s="243"/>
      <c r="F49" s="243"/>
      <c r="G49" s="24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255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5">
        <v>32</v>
      </c>
      <c r="B50" s="236" t="s">
        <v>2840</v>
      </c>
      <c r="C50" s="252" t="s">
        <v>2841</v>
      </c>
      <c r="D50" s="237" t="s">
        <v>458</v>
      </c>
      <c r="E50" s="238">
        <v>26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/>
      <c r="S50" s="240" t="s">
        <v>277</v>
      </c>
      <c r="T50" s="241" t="s">
        <v>251</v>
      </c>
      <c r="U50" s="223">
        <v>0</v>
      </c>
      <c r="V50" s="223">
        <f>ROUND(E50*U50,2)</f>
        <v>0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331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53" t="s">
        <v>2837</v>
      </c>
      <c r="D51" s="243"/>
      <c r="E51" s="243"/>
      <c r="F51" s="243"/>
      <c r="G51" s="24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255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1" x14ac:dyDescent="0.2">
      <c r="A52" s="235">
        <v>33</v>
      </c>
      <c r="B52" s="236" t="s">
        <v>2842</v>
      </c>
      <c r="C52" s="252" t="s">
        <v>2843</v>
      </c>
      <c r="D52" s="237" t="s">
        <v>458</v>
      </c>
      <c r="E52" s="238">
        <v>30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/>
      <c r="S52" s="240" t="s">
        <v>277</v>
      </c>
      <c r="T52" s="241" t="s">
        <v>251</v>
      </c>
      <c r="U52" s="223">
        <v>0</v>
      </c>
      <c r="V52" s="223">
        <f>ROUND(E52*U52,2)</f>
        <v>0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331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53" t="s">
        <v>2837</v>
      </c>
      <c r="D53" s="243"/>
      <c r="E53" s="243"/>
      <c r="F53" s="243"/>
      <c r="G53" s="24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255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1" x14ac:dyDescent="0.2">
      <c r="A54" s="235">
        <v>34</v>
      </c>
      <c r="B54" s="236" t="s">
        <v>2844</v>
      </c>
      <c r="C54" s="252" t="s">
        <v>2845</v>
      </c>
      <c r="D54" s="237" t="s">
        <v>458</v>
      </c>
      <c r="E54" s="238">
        <v>34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/>
      <c r="S54" s="240" t="s">
        <v>277</v>
      </c>
      <c r="T54" s="241" t="s">
        <v>251</v>
      </c>
      <c r="U54" s="223">
        <v>0</v>
      </c>
      <c r="V54" s="223">
        <f>ROUND(E54*U54,2)</f>
        <v>0</v>
      </c>
      <c r="W54" s="223"/>
      <c r="X54" s="223" t="s">
        <v>294</v>
      </c>
      <c r="Y54" s="223" t="s">
        <v>252</v>
      </c>
      <c r="Z54" s="213"/>
      <c r="AA54" s="213"/>
      <c r="AB54" s="213"/>
      <c r="AC54" s="213"/>
      <c r="AD54" s="213"/>
      <c r="AE54" s="213"/>
      <c r="AF54" s="213"/>
      <c r="AG54" s="213" t="s">
        <v>331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53" t="s">
        <v>2837</v>
      </c>
      <c r="D55" s="243"/>
      <c r="E55" s="243"/>
      <c r="F55" s="243"/>
      <c r="G55" s="24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255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1" x14ac:dyDescent="0.2">
      <c r="A56" s="235">
        <v>35</v>
      </c>
      <c r="B56" s="236" t="s">
        <v>2846</v>
      </c>
      <c r="C56" s="252" t="s">
        <v>2843</v>
      </c>
      <c r="D56" s="237" t="s">
        <v>458</v>
      </c>
      <c r="E56" s="238">
        <v>11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/>
      <c r="S56" s="240" t="s">
        <v>277</v>
      </c>
      <c r="T56" s="241" t="s">
        <v>251</v>
      </c>
      <c r="U56" s="223">
        <v>0</v>
      </c>
      <c r="V56" s="223">
        <f>ROUND(E56*U56,2)</f>
        <v>0</v>
      </c>
      <c r="W56" s="223"/>
      <c r="X56" s="223" t="s">
        <v>294</v>
      </c>
      <c r="Y56" s="223" t="s">
        <v>252</v>
      </c>
      <c r="Z56" s="213"/>
      <c r="AA56" s="213"/>
      <c r="AB56" s="213"/>
      <c r="AC56" s="213"/>
      <c r="AD56" s="213"/>
      <c r="AE56" s="213"/>
      <c r="AF56" s="213"/>
      <c r="AG56" s="213" t="s">
        <v>331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53" t="s">
        <v>2837</v>
      </c>
      <c r="D57" s="243"/>
      <c r="E57" s="243"/>
      <c r="F57" s="243"/>
      <c r="G57" s="24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255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ht="22.5" outlineLevel="1" x14ac:dyDescent="0.2">
      <c r="A58" s="244">
        <v>36</v>
      </c>
      <c r="B58" s="245" t="s">
        <v>2847</v>
      </c>
      <c r="C58" s="254" t="s">
        <v>2848</v>
      </c>
      <c r="D58" s="246" t="s">
        <v>458</v>
      </c>
      <c r="E58" s="247">
        <v>1</v>
      </c>
      <c r="F58" s="248"/>
      <c r="G58" s="249">
        <f>ROUND(E58*F58,2)</f>
        <v>0</v>
      </c>
      <c r="H58" s="248"/>
      <c r="I58" s="249">
        <f>ROUND(E58*H58,2)</f>
        <v>0</v>
      </c>
      <c r="J58" s="248"/>
      <c r="K58" s="249">
        <f>ROUND(E58*J58,2)</f>
        <v>0</v>
      </c>
      <c r="L58" s="249">
        <v>21</v>
      </c>
      <c r="M58" s="249">
        <f>G58*(1+L58/100)</f>
        <v>0</v>
      </c>
      <c r="N58" s="247">
        <v>0</v>
      </c>
      <c r="O58" s="247">
        <f>ROUND(E58*N58,2)</f>
        <v>0</v>
      </c>
      <c r="P58" s="247">
        <v>0</v>
      </c>
      <c r="Q58" s="247">
        <f>ROUND(E58*P58,2)</f>
        <v>0</v>
      </c>
      <c r="R58" s="249"/>
      <c r="S58" s="249" t="s">
        <v>277</v>
      </c>
      <c r="T58" s="250" t="s">
        <v>251</v>
      </c>
      <c r="U58" s="223">
        <v>0</v>
      </c>
      <c r="V58" s="223">
        <f>ROUND(E58*U58,2)</f>
        <v>0</v>
      </c>
      <c r="W58" s="223"/>
      <c r="X58" s="223" t="s">
        <v>294</v>
      </c>
      <c r="Y58" s="223" t="s">
        <v>252</v>
      </c>
      <c r="Z58" s="213"/>
      <c r="AA58" s="213"/>
      <c r="AB58" s="213"/>
      <c r="AC58" s="213"/>
      <c r="AD58" s="213"/>
      <c r="AE58" s="213"/>
      <c r="AF58" s="213"/>
      <c r="AG58" s="213" t="s">
        <v>331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ht="22.5" outlineLevel="1" x14ac:dyDescent="0.2">
      <c r="A59" s="244">
        <v>37</v>
      </c>
      <c r="B59" s="245" t="s">
        <v>2849</v>
      </c>
      <c r="C59" s="254" t="s">
        <v>2850</v>
      </c>
      <c r="D59" s="246" t="s">
        <v>458</v>
      </c>
      <c r="E59" s="247">
        <v>1</v>
      </c>
      <c r="F59" s="248"/>
      <c r="G59" s="249">
        <f>ROUND(E59*F59,2)</f>
        <v>0</v>
      </c>
      <c r="H59" s="248"/>
      <c r="I59" s="249">
        <f>ROUND(E59*H59,2)</f>
        <v>0</v>
      </c>
      <c r="J59" s="248"/>
      <c r="K59" s="249">
        <f>ROUND(E59*J59,2)</f>
        <v>0</v>
      </c>
      <c r="L59" s="249">
        <v>21</v>
      </c>
      <c r="M59" s="249">
        <f>G59*(1+L59/100)</f>
        <v>0</v>
      </c>
      <c r="N59" s="247">
        <v>0</v>
      </c>
      <c r="O59" s="247">
        <f>ROUND(E59*N59,2)</f>
        <v>0</v>
      </c>
      <c r="P59" s="247">
        <v>0</v>
      </c>
      <c r="Q59" s="247">
        <f>ROUND(E59*P59,2)</f>
        <v>0</v>
      </c>
      <c r="R59" s="249"/>
      <c r="S59" s="249" t="s">
        <v>277</v>
      </c>
      <c r="T59" s="250" t="s">
        <v>251</v>
      </c>
      <c r="U59" s="223">
        <v>0</v>
      </c>
      <c r="V59" s="223">
        <f>ROUND(E59*U59,2)</f>
        <v>0</v>
      </c>
      <c r="W59" s="223"/>
      <c r="X59" s="223" t="s">
        <v>294</v>
      </c>
      <c r="Y59" s="223" t="s">
        <v>252</v>
      </c>
      <c r="Z59" s="213"/>
      <c r="AA59" s="213"/>
      <c r="AB59" s="213"/>
      <c r="AC59" s="213"/>
      <c r="AD59" s="213"/>
      <c r="AE59" s="213"/>
      <c r="AF59" s="213"/>
      <c r="AG59" s="213" t="s">
        <v>331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5">
        <v>38</v>
      </c>
      <c r="B60" s="236" t="s">
        <v>2851</v>
      </c>
      <c r="C60" s="252" t="s">
        <v>2852</v>
      </c>
      <c r="D60" s="237" t="s">
        <v>458</v>
      </c>
      <c r="E60" s="238">
        <v>1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/>
      <c r="S60" s="240" t="s">
        <v>277</v>
      </c>
      <c r="T60" s="241" t="s">
        <v>251</v>
      </c>
      <c r="U60" s="223">
        <v>0</v>
      </c>
      <c r="V60" s="223">
        <f>ROUND(E60*U60,2)</f>
        <v>0</v>
      </c>
      <c r="W60" s="223"/>
      <c r="X60" s="223" t="s">
        <v>294</v>
      </c>
      <c r="Y60" s="223" t="s">
        <v>252</v>
      </c>
      <c r="Z60" s="213"/>
      <c r="AA60" s="213"/>
      <c r="AB60" s="213"/>
      <c r="AC60" s="213"/>
      <c r="AD60" s="213"/>
      <c r="AE60" s="213"/>
      <c r="AF60" s="213"/>
      <c r="AG60" s="213" t="s">
        <v>331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2" x14ac:dyDescent="0.2">
      <c r="A61" s="220"/>
      <c r="B61" s="221"/>
      <c r="C61" s="253" t="s">
        <v>2810</v>
      </c>
      <c r="D61" s="243"/>
      <c r="E61" s="243"/>
      <c r="F61" s="243"/>
      <c r="G61" s="24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255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1" x14ac:dyDescent="0.2">
      <c r="A62" s="235">
        <v>39</v>
      </c>
      <c r="B62" s="236" t="s">
        <v>2853</v>
      </c>
      <c r="C62" s="252" t="s">
        <v>2854</v>
      </c>
      <c r="D62" s="237" t="s">
        <v>420</v>
      </c>
      <c r="E62" s="238">
        <v>4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/>
      <c r="S62" s="240" t="s">
        <v>277</v>
      </c>
      <c r="T62" s="241" t="s">
        <v>251</v>
      </c>
      <c r="U62" s="223">
        <v>0</v>
      </c>
      <c r="V62" s="223">
        <f>ROUND(E62*U62,2)</f>
        <v>0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331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53" t="s">
        <v>2855</v>
      </c>
      <c r="D63" s="243"/>
      <c r="E63" s="243"/>
      <c r="F63" s="243"/>
      <c r="G63" s="24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255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1" x14ac:dyDescent="0.2">
      <c r="A64" s="235">
        <v>40</v>
      </c>
      <c r="B64" s="236" t="s">
        <v>2856</v>
      </c>
      <c r="C64" s="252" t="s">
        <v>2857</v>
      </c>
      <c r="D64" s="237" t="s">
        <v>458</v>
      </c>
      <c r="E64" s="238">
        <v>2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</v>
      </c>
      <c r="Q64" s="238">
        <f>ROUND(E64*P64,2)</f>
        <v>0</v>
      </c>
      <c r="R64" s="240"/>
      <c r="S64" s="240" t="s">
        <v>277</v>
      </c>
      <c r="T64" s="241" t="s">
        <v>251</v>
      </c>
      <c r="U64" s="223">
        <v>0</v>
      </c>
      <c r="V64" s="223">
        <f>ROUND(E64*U64,2)</f>
        <v>0</v>
      </c>
      <c r="W64" s="223"/>
      <c r="X64" s="223" t="s">
        <v>294</v>
      </c>
      <c r="Y64" s="223" t="s">
        <v>252</v>
      </c>
      <c r="Z64" s="213"/>
      <c r="AA64" s="213"/>
      <c r="AB64" s="213"/>
      <c r="AC64" s="213"/>
      <c r="AD64" s="213"/>
      <c r="AE64" s="213"/>
      <c r="AF64" s="213"/>
      <c r="AG64" s="213" t="s">
        <v>331</v>
      </c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2" x14ac:dyDescent="0.2">
      <c r="A65" s="220"/>
      <c r="B65" s="221"/>
      <c r="C65" s="253" t="s">
        <v>2837</v>
      </c>
      <c r="D65" s="243"/>
      <c r="E65" s="243"/>
      <c r="F65" s="243"/>
      <c r="G65" s="24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255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44">
        <v>41</v>
      </c>
      <c r="B66" s="245" t="s">
        <v>2858</v>
      </c>
      <c r="C66" s="254" t="s">
        <v>2859</v>
      </c>
      <c r="D66" s="246" t="s">
        <v>458</v>
      </c>
      <c r="E66" s="247">
        <v>2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7">
        <v>0</v>
      </c>
      <c r="O66" s="247">
        <f>ROUND(E66*N66,2)</f>
        <v>0</v>
      </c>
      <c r="P66" s="247">
        <v>0</v>
      </c>
      <c r="Q66" s="247">
        <f>ROUND(E66*P66,2)</f>
        <v>0</v>
      </c>
      <c r="R66" s="249"/>
      <c r="S66" s="249" t="s">
        <v>277</v>
      </c>
      <c r="T66" s="250" t="s">
        <v>251</v>
      </c>
      <c r="U66" s="223">
        <v>0</v>
      </c>
      <c r="V66" s="223">
        <f>ROUND(E66*U66,2)</f>
        <v>0</v>
      </c>
      <c r="W66" s="223"/>
      <c r="X66" s="223" t="s">
        <v>294</v>
      </c>
      <c r="Y66" s="223" t="s">
        <v>252</v>
      </c>
      <c r="Z66" s="213"/>
      <c r="AA66" s="213"/>
      <c r="AB66" s="213"/>
      <c r="AC66" s="213"/>
      <c r="AD66" s="213"/>
      <c r="AE66" s="213"/>
      <c r="AF66" s="213"/>
      <c r="AG66" s="213" t="s">
        <v>331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1" x14ac:dyDescent="0.2">
      <c r="A67" s="244">
        <v>42</v>
      </c>
      <c r="B67" s="245" t="s">
        <v>2860</v>
      </c>
      <c r="C67" s="254" t="s">
        <v>2861</v>
      </c>
      <c r="D67" s="246" t="s">
        <v>1368</v>
      </c>
      <c r="E67" s="247">
        <v>5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7">
        <v>0</v>
      </c>
      <c r="O67" s="247">
        <f>ROUND(E67*N67,2)</f>
        <v>0</v>
      </c>
      <c r="P67" s="247">
        <v>0</v>
      </c>
      <c r="Q67" s="247">
        <f>ROUND(E67*P67,2)</f>
        <v>0</v>
      </c>
      <c r="R67" s="249"/>
      <c r="S67" s="249" t="s">
        <v>277</v>
      </c>
      <c r="T67" s="250" t="s">
        <v>251</v>
      </c>
      <c r="U67" s="223">
        <v>0</v>
      </c>
      <c r="V67" s="223">
        <f>ROUND(E67*U67,2)</f>
        <v>0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331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5">
        <v>43</v>
      </c>
      <c r="B68" s="236" t="s">
        <v>2862</v>
      </c>
      <c r="C68" s="252" t="s">
        <v>2863</v>
      </c>
      <c r="D68" s="237" t="s">
        <v>1368</v>
      </c>
      <c r="E68" s="238">
        <v>5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40"/>
      <c r="S68" s="240" t="s">
        <v>277</v>
      </c>
      <c r="T68" s="241" t="s">
        <v>251</v>
      </c>
      <c r="U68" s="223">
        <v>0</v>
      </c>
      <c r="V68" s="223">
        <f>ROUND(E68*U68,2)</f>
        <v>0</v>
      </c>
      <c r="W68" s="223"/>
      <c r="X68" s="223" t="s">
        <v>294</v>
      </c>
      <c r="Y68" s="223" t="s">
        <v>252</v>
      </c>
      <c r="Z68" s="213"/>
      <c r="AA68" s="213"/>
      <c r="AB68" s="213"/>
      <c r="AC68" s="213"/>
      <c r="AD68" s="213"/>
      <c r="AE68" s="213"/>
      <c r="AF68" s="213"/>
      <c r="AG68" s="213" t="s">
        <v>331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53" t="s">
        <v>2864</v>
      </c>
      <c r="D69" s="243"/>
      <c r="E69" s="243"/>
      <c r="F69" s="243"/>
      <c r="G69" s="24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255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ht="22.5" outlineLevel="1" x14ac:dyDescent="0.2">
      <c r="A70" s="244">
        <v>44</v>
      </c>
      <c r="B70" s="245" t="s">
        <v>2865</v>
      </c>
      <c r="C70" s="254" t="s">
        <v>2866</v>
      </c>
      <c r="D70" s="246" t="s">
        <v>458</v>
      </c>
      <c r="E70" s="247">
        <v>7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7">
        <v>0</v>
      </c>
      <c r="O70" s="247">
        <f>ROUND(E70*N70,2)</f>
        <v>0</v>
      </c>
      <c r="P70" s="247">
        <v>0</v>
      </c>
      <c r="Q70" s="247">
        <f>ROUND(E70*P70,2)</f>
        <v>0</v>
      </c>
      <c r="R70" s="249"/>
      <c r="S70" s="249" t="s">
        <v>277</v>
      </c>
      <c r="T70" s="250" t="s">
        <v>251</v>
      </c>
      <c r="U70" s="223">
        <v>0</v>
      </c>
      <c r="V70" s="223">
        <f>ROUND(E70*U70,2)</f>
        <v>0</v>
      </c>
      <c r="W70" s="223"/>
      <c r="X70" s="223" t="s">
        <v>294</v>
      </c>
      <c r="Y70" s="223" t="s">
        <v>252</v>
      </c>
      <c r="Z70" s="213"/>
      <c r="AA70" s="213"/>
      <c r="AB70" s="213"/>
      <c r="AC70" s="213"/>
      <c r="AD70" s="213"/>
      <c r="AE70" s="213"/>
      <c r="AF70" s="213"/>
      <c r="AG70" s="213" t="s">
        <v>331</v>
      </c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22.5" outlineLevel="1" x14ac:dyDescent="0.2">
      <c r="A71" s="235">
        <v>45</v>
      </c>
      <c r="B71" s="236" t="s">
        <v>2867</v>
      </c>
      <c r="C71" s="252" t="s">
        <v>2868</v>
      </c>
      <c r="D71" s="237" t="s">
        <v>458</v>
      </c>
      <c r="E71" s="238">
        <v>1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/>
      <c r="S71" s="240" t="s">
        <v>277</v>
      </c>
      <c r="T71" s="241" t="s">
        <v>251</v>
      </c>
      <c r="U71" s="223">
        <v>0</v>
      </c>
      <c r="V71" s="223">
        <f>ROUND(E71*U71,2)</f>
        <v>0</v>
      </c>
      <c r="W71" s="223"/>
      <c r="X71" s="223" t="s">
        <v>294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331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2" x14ac:dyDescent="0.2">
      <c r="A72" s="220"/>
      <c r="B72" s="221"/>
      <c r="C72" s="253" t="s">
        <v>2810</v>
      </c>
      <c r="D72" s="243"/>
      <c r="E72" s="243"/>
      <c r="F72" s="243"/>
      <c r="G72" s="24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255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1" x14ac:dyDescent="0.2">
      <c r="A73" s="235">
        <v>46</v>
      </c>
      <c r="B73" s="236" t="s">
        <v>2869</v>
      </c>
      <c r="C73" s="252" t="s">
        <v>2870</v>
      </c>
      <c r="D73" s="237" t="s">
        <v>458</v>
      </c>
      <c r="E73" s="238">
        <v>2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</v>
      </c>
      <c r="O73" s="238">
        <f>ROUND(E73*N73,2)</f>
        <v>0</v>
      </c>
      <c r="P73" s="238">
        <v>0</v>
      </c>
      <c r="Q73" s="238">
        <f>ROUND(E73*P73,2)</f>
        <v>0</v>
      </c>
      <c r="R73" s="240"/>
      <c r="S73" s="240" t="s">
        <v>277</v>
      </c>
      <c r="T73" s="241" t="s">
        <v>251</v>
      </c>
      <c r="U73" s="223">
        <v>0</v>
      </c>
      <c r="V73" s="223">
        <f>ROUND(E73*U73,2)</f>
        <v>0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331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53" t="s">
        <v>2837</v>
      </c>
      <c r="D74" s="243"/>
      <c r="E74" s="243"/>
      <c r="F74" s="243"/>
      <c r="G74" s="24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255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1" x14ac:dyDescent="0.2">
      <c r="A75" s="235">
        <v>47</v>
      </c>
      <c r="B75" s="236" t="s">
        <v>2871</v>
      </c>
      <c r="C75" s="252" t="s">
        <v>2872</v>
      </c>
      <c r="D75" s="237" t="s">
        <v>420</v>
      </c>
      <c r="E75" s="238">
        <v>15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/>
      <c r="S75" s="240" t="s">
        <v>277</v>
      </c>
      <c r="T75" s="241" t="s">
        <v>251</v>
      </c>
      <c r="U75" s="223">
        <v>0</v>
      </c>
      <c r="V75" s="223">
        <f>ROUND(E75*U75,2)</f>
        <v>0</v>
      </c>
      <c r="W75" s="223"/>
      <c r="X75" s="223" t="s">
        <v>294</v>
      </c>
      <c r="Y75" s="223" t="s">
        <v>252</v>
      </c>
      <c r="Z75" s="213"/>
      <c r="AA75" s="213"/>
      <c r="AB75" s="213"/>
      <c r="AC75" s="213"/>
      <c r="AD75" s="213"/>
      <c r="AE75" s="213"/>
      <c r="AF75" s="213"/>
      <c r="AG75" s="213" t="s">
        <v>331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53" t="s">
        <v>2873</v>
      </c>
      <c r="D76" s="243"/>
      <c r="E76" s="243"/>
      <c r="F76" s="243"/>
      <c r="G76" s="24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255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44">
        <v>48</v>
      </c>
      <c r="B77" s="245" t="s">
        <v>2874</v>
      </c>
      <c r="C77" s="254" t="s">
        <v>2875</v>
      </c>
      <c r="D77" s="246" t="s">
        <v>1225</v>
      </c>
      <c r="E77" s="247">
        <v>1</v>
      </c>
      <c r="F77" s="248"/>
      <c r="G77" s="249">
        <f>ROUND(E77*F77,2)</f>
        <v>0</v>
      </c>
      <c r="H77" s="248"/>
      <c r="I77" s="249">
        <f>ROUND(E77*H77,2)</f>
        <v>0</v>
      </c>
      <c r="J77" s="248"/>
      <c r="K77" s="249">
        <f>ROUND(E77*J77,2)</f>
        <v>0</v>
      </c>
      <c r="L77" s="249">
        <v>21</v>
      </c>
      <c r="M77" s="249">
        <f>G77*(1+L77/100)</f>
        <v>0</v>
      </c>
      <c r="N77" s="247">
        <v>0</v>
      </c>
      <c r="O77" s="247">
        <f>ROUND(E77*N77,2)</f>
        <v>0</v>
      </c>
      <c r="P77" s="247">
        <v>0</v>
      </c>
      <c r="Q77" s="247">
        <f>ROUND(E77*P77,2)</f>
        <v>0</v>
      </c>
      <c r="R77" s="249"/>
      <c r="S77" s="249" t="s">
        <v>277</v>
      </c>
      <c r="T77" s="250" t="s">
        <v>251</v>
      </c>
      <c r="U77" s="223">
        <v>0</v>
      </c>
      <c r="V77" s="223">
        <f>ROUND(E77*U77,2)</f>
        <v>0</v>
      </c>
      <c r="W77" s="223"/>
      <c r="X77" s="223" t="s">
        <v>294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331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1" x14ac:dyDescent="0.2">
      <c r="A78" s="244">
        <v>49</v>
      </c>
      <c r="B78" s="245" t="s">
        <v>2876</v>
      </c>
      <c r="C78" s="254" t="s">
        <v>2877</v>
      </c>
      <c r="D78" s="246" t="s">
        <v>2878</v>
      </c>
      <c r="E78" s="247">
        <v>8</v>
      </c>
      <c r="F78" s="248"/>
      <c r="G78" s="249">
        <f>ROUND(E78*F78,2)</f>
        <v>0</v>
      </c>
      <c r="H78" s="248"/>
      <c r="I78" s="249">
        <f>ROUND(E78*H78,2)</f>
        <v>0</v>
      </c>
      <c r="J78" s="248"/>
      <c r="K78" s="249">
        <f>ROUND(E78*J78,2)</f>
        <v>0</v>
      </c>
      <c r="L78" s="249">
        <v>21</v>
      </c>
      <c r="M78" s="249">
        <f>G78*(1+L78/100)</f>
        <v>0</v>
      </c>
      <c r="N78" s="247">
        <v>0</v>
      </c>
      <c r="O78" s="247">
        <f>ROUND(E78*N78,2)</f>
        <v>0</v>
      </c>
      <c r="P78" s="247">
        <v>0</v>
      </c>
      <c r="Q78" s="247">
        <f>ROUND(E78*P78,2)</f>
        <v>0</v>
      </c>
      <c r="R78" s="249"/>
      <c r="S78" s="249" t="s">
        <v>277</v>
      </c>
      <c r="T78" s="250" t="s">
        <v>251</v>
      </c>
      <c r="U78" s="223">
        <v>0</v>
      </c>
      <c r="V78" s="223">
        <f>ROUND(E78*U78,2)</f>
        <v>0</v>
      </c>
      <c r="W78" s="223"/>
      <c r="X78" s="223" t="s">
        <v>294</v>
      </c>
      <c r="Y78" s="223" t="s">
        <v>252</v>
      </c>
      <c r="Z78" s="213"/>
      <c r="AA78" s="213"/>
      <c r="AB78" s="213"/>
      <c r="AC78" s="213"/>
      <c r="AD78" s="213"/>
      <c r="AE78" s="213"/>
      <c r="AF78" s="213"/>
      <c r="AG78" s="213" t="s">
        <v>331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1" x14ac:dyDescent="0.2">
      <c r="A79" s="244">
        <v>50</v>
      </c>
      <c r="B79" s="245" t="s">
        <v>2879</v>
      </c>
      <c r="C79" s="254" t="s">
        <v>2880</v>
      </c>
      <c r="D79" s="246" t="s">
        <v>1225</v>
      </c>
      <c r="E79" s="247">
        <v>1</v>
      </c>
      <c r="F79" s="248"/>
      <c r="G79" s="249">
        <f>ROUND(E79*F79,2)</f>
        <v>0</v>
      </c>
      <c r="H79" s="248"/>
      <c r="I79" s="249">
        <f>ROUND(E79*H79,2)</f>
        <v>0</v>
      </c>
      <c r="J79" s="248"/>
      <c r="K79" s="249">
        <f>ROUND(E79*J79,2)</f>
        <v>0</v>
      </c>
      <c r="L79" s="249">
        <v>21</v>
      </c>
      <c r="M79" s="249">
        <f>G79*(1+L79/100)</f>
        <v>0</v>
      </c>
      <c r="N79" s="247">
        <v>0</v>
      </c>
      <c r="O79" s="247">
        <f>ROUND(E79*N79,2)</f>
        <v>0</v>
      </c>
      <c r="P79" s="247">
        <v>0</v>
      </c>
      <c r="Q79" s="247">
        <f>ROUND(E79*P79,2)</f>
        <v>0</v>
      </c>
      <c r="R79" s="249"/>
      <c r="S79" s="249" t="s">
        <v>277</v>
      </c>
      <c r="T79" s="250" t="s">
        <v>251</v>
      </c>
      <c r="U79" s="223">
        <v>0</v>
      </c>
      <c r="V79" s="223">
        <f>ROUND(E79*U79,2)</f>
        <v>0</v>
      </c>
      <c r="W79" s="223"/>
      <c r="X79" s="223" t="s">
        <v>294</v>
      </c>
      <c r="Y79" s="223" t="s">
        <v>252</v>
      </c>
      <c r="Z79" s="213"/>
      <c r="AA79" s="213"/>
      <c r="AB79" s="213"/>
      <c r="AC79" s="213"/>
      <c r="AD79" s="213"/>
      <c r="AE79" s="213"/>
      <c r="AF79" s="213"/>
      <c r="AG79" s="213" t="s">
        <v>331</v>
      </c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44">
        <v>51</v>
      </c>
      <c r="B80" s="245" t="s">
        <v>2881</v>
      </c>
      <c r="C80" s="254" t="s">
        <v>2882</v>
      </c>
      <c r="D80" s="246" t="s">
        <v>2878</v>
      </c>
      <c r="E80" s="247">
        <v>32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7">
        <v>0</v>
      </c>
      <c r="O80" s="247">
        <f>ROUND(E80*N80,2)</f>
        <v>0</v>
      </c>
      <c r="P80" s="247">
        <v>0</v>
      </c>
      <c r="Q80" s="247">
        <f>ROUND(E80*P80,2)</f>
        <v>0</v>
      </c>
      <c r="R80" s="249"/>
      <c r="S80" s="249" t="s">
        <v>277</v>
      </c>
      <c r="T80" s="250" t="s">
        <v>251</v>
      </c>
      <c r="U80" s="223">
        <v>0</v>
      </c>
      <c r="V80" s="223">
        <f>ROUND(E80*U80,2)</f>
        <v>0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331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1" x14ac:dyDescent="0.2">
      <c r="A81" s="244">
        <v>52</v>
      </c>
      <c r="B81" s="245" t="s">
        <v>2883</v>
      </c>
      <c r="C81" s="254" t="s">
        <v>2884</v>
      </c>
      <c r="D81" s="246" t="s">
        <v>2878</v>
      </c>
      <c r="E81" s="247">
        <v>30</v>
      </c>
      <c r="F81" s="248"/>
      <c r="G81" s="249">
        <f>ROUND(E81*F81,2)</f>
        <v>0</v>
      </c>
      <c r="H81" s="248"/>
      <c r="I81" s="249">
        <f>ROUND(E81*H81,2)</f>
        <v>0</v>
      </c>
      <c r="J81" s="248"/>
      <c r="K81" s="249">
        <f>ROUND(E81*J81,2)</f>
        <v>0</v>
      </c>
      <c r="L81" s="249">
        <v>21</v>
      </c>
      <c r="M81" s="249">
        <f>G81*(1+L81/100)</f>
        <v>0</v>
      </c>
      <c r="N81" s="247">
        <v>0</v>
      </c>
      <c r="O81" s="247">
        <f>ROUND(E81*N81,2)</f>
        <v>0</v>
      </c>
      <c r="P81" s="247">
        <v>0</v>
      </c>
      <c r="Q81" s="247">
        <f>ROUND(E81*P81,2)</f>
        <v>0</v>
      </c>
      <c r="R81" s="249"/>
      <c r="S81" s="249" t="s">
        <v>277</v>
      </c>
      <c r="T81" s="250" t="s">
        <v>251</v>
      </c>
      <c r="U81" s="223">
        <v>0</v>
      </c>
      <c r="V81" s="223">
        <f>ROUND(E81*U81,2)</f>
        <v>0</v>
      </c>
      <c r="W81" s="223"/>
      <c r="X81" s="223" t="s">
        <v>294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331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1" x14ac:dyDescent="0.2">
      <c r="A82" s="244">
        <v>53</v>
      </c>
      <c r="B82" s="245" t="s">
        <v>2885</v>
      </c>
      <c r="C82" s="254" t="s">
        <v>2886</v>
      </c>
      <c r="D82" s="246" t="s">
        <v>1225</v>
      </c>
      <c r="E82" s="247">
        <v>1</v>
      </c>
      <c r="F82" s="248"/>
      <c r="G82" s="249">
        <f>ROUND(E82*F82,2)</f>
        <v>0</v>
      </c>
      <c r="H82" s="248"/>
      <c r="I82" s="249">
        <f>ROUND(E82*H82,2)</f>
        <v>0</v>
      </c>
      <c r="J82" s="248"/>
      <c r="K82" s="249">
        <f>ROUND(E82*J82,2)</f>
        <v>0</v>
      </c>
      <c r="L82" s="249">
        <v>21</v>
      </c>
      <c r="M82" s="249">
        <f>G82*(1+L82/100)</f>
        <v>0</v>
      </c>
      <c r="N82" s="247">
        <v>0</v>
      </c>
      <c r="O82" s="247">
        <f>ROUND(E82*N82,2)</f>
        <v>0</v>
      </c>
      <c r="P82" s="247">
        <v>0</v>
      </c>
      <c r="Q82" s="247">
        <f>ROUND(E82*P82,2)</f>
        <v>0</v>
      </c>
      <c r="R82" s="249"/>
      <c r="S82" s="249" t="s">
        <v>277</v>
      </c>
      <c r="T82" s="250" t="s">
        <v>251</v>
      </c>
      <c r="U82" s="223">
        <v>0</v>
      </c>
      <c r="V82" s="223">
        <f>ROUND(E82*U82,2)</f>
        <v>0</v>
      </c>
      <c r="W82" s="223"/>
      <c r="X82" s="223" t="s">
        <v>294</v>
      </c>
      <c r="Y82" s="223" t="s">
        <v>252</v>
      </c>
      <c r="Z82" s="213"/>
      <c r="AA82" s="213"/>
      <c r="AB82" s="213"/>
      <c r="AC82" s="213"/>
      <c r="AD82" s="213"/>
      <c r="AE82" s="213"/>
      <c r="AF82" s="213"/>
      <c r="AG82" s="213" t="s">
        <v>331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1" x14ac:dyDescent="0.2">
      <c r="A83" s="244">
        <v>54</v>
      </c>
      <c r="B83" s="245" t="s">
        <v>2887</v>
      </c>
      <c r="C83" s="254" t="s">
        <v>2888</v>
      </c>
      <c r="D83" s="246" t="s">
        <v>1225</v>
      </c>
      <c r="E83" s="247">
        <v>1</v>
      </c>
      <c r="F83" s="248"/>
      <c r="G83" s="249">
        <f>ROUND(E83*F83,2)</f>
        <v>0</v>
      </c>
      <c r="H83" s="248"/>
      <c r="I83" s="249">
        <f>ROUND(E83*H83,2)</f>
        <v>0</v>
      </c>
      <c r="J83" s="248"/>
      <c r="K83" s="249">
        <f>ROUND(E83*J83,2)</f>
        <v>0</v>
      </c>
      <c r="L83" s="249">
        <v>21</v>
      </c>
      <c r="M83" s="249">
        <f>G83*(1+L83/100)</f>
        <v>0</v>
      </c>
      <c r="N83" s="247">
        <v>0</v>
      </c>
      <c r="O83" s="247">
        <f>ROUND(E83*N83,2)</f>
        <v>0</v>
      </c>
      <c r="P83" s="247">
        <v>0</v>
      </c>
      <c r="Q83" s="247">
        <f>ROUND(E83*P83,2)</f>
        <v>0</v>
      </c>
      <c r="R83" s="249"/>
      <c r="S83" s="249" t="s">
        <v>277</v>
      </c>
      <c r="T83" s="250" t="s">
        <v>251</v>
      </c>
      <c r="U83" s="223">
        <v>0</v>
      </c>
      <c r="V83" s="223">
        <f>ROUND(E83*U83,2)</f>
        <v>0</v>
      </c>
      <c r="W83" s="223"/>
      <c r="X83" s="223" t="s">
        <v>294</v>
      </c>
      <c r="Y83" s="223" t="s">
        <v>252</v>
      </c>
      <c r="Z83" s="213"/>
      <c r="AA83" s="213"/>
      <c r="AB83" s="213"/>
      <c r="AC83" s="213"/>
      <c r="AD83" s="213"/>
      <c r="AE83" s="213"/>
      <c r="AF83" s="213"/>
      <c r="AG83" s="213" t="s">
        <v>331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x14ac:dyDescent="0.2">
      <c r="A84" s="228" t="s">
        <v>245</v>
      </c>
      <c r="B84" s="229" t="s">
        <v>204</v>
      </c>
      <c r="C84" s="251" t="s">
        <v>205</v>
      </c>
      <c r="D84" s="230"/>
      <c r="E84" s="231"/>
      <c r="F84" s="232"/>
      <c r="G84" s="232">
        <f>SUMIF(AG85:AG104,"&lt;&gt;NOR",G85:G104)</f>
        <v>0</v>
      </c>
      <c r="H84" s="232"/>
      <c r="I84" s="232">
        <f>SUM(I85:I104)</f>
        <v>0</v>
      </c>
      <c r="J84" s="232"/>
      <c r="K84" s="232">
        <f>SUM(K85:K104)</f>
        <v>0</v>
      </c>
      <c r="L84" s="232"/>
      <c r="M84" s="232">
        <f>SUM(M85:M104)</f>
        <v>0</v>
      </c>
      <c r="N84" s="231"/>
      <c r="O84" s="231">
        <f>SUM(O85:O104)</f>
        <v>0</v>
      </c>
      <c r="P84" s="231"/>
      <c r="Q84" s="231">
        <f>SUM(Q85:Q104)</f>
        <v>0</v>
      </c>
      <c r="R84" s="232"/>
      <c r="S84" s="232"/>
      <c r="T84" s="233"/>
      <c r="U84" s="227"/>
      <c r="V84" s="227">
        <f>SUM(V85:V104)</f>
        <v>0</v>
      </c>
      <c r="W84" s="227"/>
      <c r="X84" s="227"/>
      <c r="Y84" s="227"/>
      <c r="AG84" t="s">
        <v>246</v>
      </c>
    </row>
    <row r="85" spans="1:60" ht="22.5" outlineLevel="1" x14ac:dyDescent="0.2">
      <c r="A85" s="244">
        <v>55</v>
      </c>
      <c r="B85" s="245" t="s">
        <v>2889</v>
      </c>
      <c r="C85" s="254" t="s">
        <v>2890</v>
      </c>
      <c r="D85" s="246" t="s">
        <v>1368</v>
      </c>
      <c r="E85" s="247">
        <v>1</v>
      </c>
      <c r="F85" s="248"/>
      <c r="G85" s="249">
        <f>ROUND(E85*F85,2)</f>
        <v>0</v>
      </c>
      <c r="H85" s="248"/>
      <c r="I85" s="249">
        <f>ROUND(E85*H85,2)</f>
        <v>0</v>
      </c>
      <c r="J85" s="248"/>
      <c r="K85" s="249">
        <f>ROUND(E85*J85,2)</f>
        <v>0</v>
      </c>
      <c r="L85" s="249">
        <v>21</v>
      </c>
      <c r="M85" s="249">
        <f>G85*(1+L85/100)</f>
        <v>0</v>
      </c>
      <c r="N85" s="247">
        <v>0</v>
      </c>
      <c r="O85" s="247">
        <f>ROUND(E85*N85,2)</f>
        <v>0</v>
      </c>
      <c r="P85" s="247">
        <v>0</v>
      </c>
      <c r="Q85" s="247">
        <f>ROUND(E85*P85,2)</f>
        <v>0</v>
      </c>
      <c r="R85" s="249"/>
      <c r="S85" s="249" t="s">
        <v>277</v>
      </c>
      <c r="T85" s="250" t="s">
        <v>251</v>
      </c>
      <c r="U85" s="223">
        <v>0</v>
      </c>
      <c r="V85" s="223">
        <f>ROUND(E85*U85,2)</f>
        <v>0</v>
      </c>
      <c r="W85" s="223"/>
      <c r="X85" s="223" t="s">
        <v>294</v>
      </c>
      <c r="Y85" s="223" t="s">
        <v>252</v>
      </c>
      <c r="Z85" s="213"/>
      <c r="AA85" s="213"/>
      <c r="AB85" s="213"/>
      <c r="AC85" s="213"/>
      <c r="AD85" s="213"/>
      <c r="AE85" s="213"/>
      <c r="AF85" s="213"/>
      <c r="AG85" s="213" t="s">
        <v>331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ht="22.5" outlineLevel="1" x14ac:dyDescent="0.2">
      <c r="A86" s="244">
        <v>56</v>
      </c>
      <c r="B86" s="245" t="s">
        <v>2891</v>
      </c>
      <c r="C86" s="254" t="s">
        <v>2892</v>
      </c>
      <c r="D86" s="246" t="s">
        <v>1368</v>
      </c>
      <c r="E86" s="247">
        <v>1</v>
      </c>
      <c r="F86" s="248"/>
      <c r="G86" s="249">
        <f>ROUND(E86*F86,2)</f>
        <v>0</v>
      </c>
      <c r="H86" s="248"/>
      <c r="I86" s="249">
        <f>ROUND(E86*H86,2)</f>
        <v>0</v>
      </c>
      <c r="J86" s="248"/>
      <c r="K86" s="249">
        <f>ROUND(E86*J86,2)</f>
        <v>0</v>
      </c>
      <c r="L86" s="249">
        <v>21</v>
      </c>
      <c r="M86" s="249">
        <f>G86*(1+L86/100)</f>
        <v>0</v>
      </c>
      <c r="N86" s="247">
        <v>0</v>
      </c>
      <c r="O86" s="247">
        <f>ROUND(E86*N86,2)</f>
        <v>0</v>
      </c>
      <c r="P86" s="247">
        <v>0</v>
      </c>
      <c r="Q86" s="247">
        <f>ROUND(E86*P86,2)</f>
        <v>0</v>
      </c>
      <c r="R86" s="249"/>
      <c r="S86" s="249" t="s">
        <v>277</v>
      </c>
      <c r="T86" s="250" t="s">
        <v>251</v>
      </c>
      <c r="U86" s="223">
        <v>0</v>
      </c>
      <c r="V86" s="223">
        <f>ROUND(E86*U86,2)</f>
        <v>0</v>
      </c>
      <c r="W86" s="223"/>
      <c r="X86" s="223" t="s">
        <v>294</v>
      </c>
      <c r="Y86" s="223" t="s">
        <v>252</v>
      </c>
      <c r="Z86" s="213"/>
      <c r="AA86" s="213"/>
      <c r="AB86" s="213"/>
      <c r="AC86" s="213"/>
      <c r="AD86" s="213"/>
      <c r="AE86" s="213"/>
      <c r="AF86" s="213"/>
      <c r="AG86" s="213" t="s">
        <v>331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ht="22.5" outlineLevel="1" x14ac:dyDescent="0.2">
      <c r="A87" s="244">
        <v>57</v>
      </c>
      <c r="B87" s="245" t="s">
        <v>2893</v>
      </c>
      <c r="C87" s="254" t="s">
        <v>2894</v>
      </c>
      <c r="D87" s="246" t="s">
        <v>458</v>
      </c>
      <c r="E87" s="247">
        <v>1</v>
      </c>
      <c r="F87" s="248"/>
      <c r="G87" s="249">
        <f>ROUND(E87*F87,2)</f>
        <v>0</v>
      </c>
      <c r="H87" s="248"/>
      <c r="I87" s="249">
        <f>ROUND(E87*H87,2)</f>
        <v>0</v>
      </c>
      <c r="J87" s="248"/>
      <c r="K87" s="249">
        <f>ROUND(E87*J87,2)</f>
        <v>0</v>
      </c>
      <c r="L87" s="249">
        <v>21</v>
      </c>
      <c r="M87" s="249">
        <f>G87*(1+L87/100)</f>
        <v>0</v>
      </c>
      <c r="N87" s="247">
        <v>0</v>
      </c>
      <c r="O87" s="247">
        <f>ROUND(E87*N87,2)</f>
        <v>0</v>
      </c>
      <c r="P87" s="247">
        <v>0</v>
      </c>
      <c r="Q87" s="247">
        <f>ROUND(E87*P87,2)</f>
        <v>0</v>
      </c>
      <c r="R87" s="249"/>
      <c r="S87" s="249" t="s">
        <v>277</v>
      </c>
      <c r="T87" s="250" t="s">
        <v>251</v>
      </c>
      <c r="U87" s="223">
        <v>0</v>
      </c>
      <c r="V87" s="223">
        <f>ROUND(E87*U87,2)</f>
        <v>0</v>
      </c>
      <c r="W87" s="223"/>
      <c r="X87" s="223" t="s">
        <v>294</v>
      </c>
      <c r="Y87" s="223" t="s">
        <v>252</v>
      </c>
      <c r="Z87" s="213"/>
      <c r="AA87" s="213"/>
      <c r="AB87" s="213"/>
      <c r="AC87" s="213"/>
      <c r="AD87" s="213"/>
      <c r="AE87" s="213"/>
      <c r="AF87" s="213"/>
      <c r="AG87" s="213" t="s">
        <v>331</v>
      </c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ht="22.5" outlineLevel="1" x14ac:dyDescent="0.2">
      <c r="A88" s="244">
        <v>58</v>
      </c>
      <c r="B88" s="245" t="s">
        <v>2895</v>
      </c>
      <c r="C88" s="254" t="s">
        <v>2896</v>
      </c>
      <c r="D88" s="246" t="s">
        <v>458</v>
      </c>
      <c r="E88" s="247">
        <v>1</v>
      </c>
      <c r="F88" s="248"/>
      <c r="G88" s="249">
        <f>ROUND(E88*F88,2)</f>
        <v>0</v>
      </c>
      <c r="H88" s="248"/>
      <c r="I88" s="249">
        <f>ROUND(E88*H88,2)</f>
        <v>0</v>
      </c>
      <c r="J88" s="248"/>
      <c r="K88" s="249">
        <f>ROUND(E88*J88,2)</f>
        <v>0</v>
      </c>
      <c r="L88" s="249">
        <v>21</v>
      </c>
      <c r="M88" s="249">
        <f>G88*(1+L88/100)</f>
        <v>0</v>
      </c>
      <c r="N88" s="247">
        <v>0</v>
      </c>
      <c r="O88" s="247">
        <f>ROUND(E88*N88,2)</f>
        <v>0</v>
      </c>
      <c r="P88" s="247">
        <v>0</v>
      </c>
      <c r="Q88" s="247">
        <f>ROUND(E88*P88,2)</f>
        <v>0</v>
      </c>
      <c r="R88" s="249"/>
      <c r="S88" s="249" t="s">
        <v>277</v>
      </c>
      <c r="T88" s="250" t="s">
        <v>251</v>
      </c>
      <c r="U88" s="223">
        <v>0</v>
      </c>
      <c r="V88" s="223">
        <f>ROUND(E88*U88,2)</f>
        <v>0</v>
      </c>
      <c r="W88" s="223"/>
      <c r="X88" s="223" t="s">
        <v>294</v>
      </c>
      <c r="Y88" s="223" t="s">
        <v>252</v>
      </c>
      <c r="Z88" s="213"/>
      <c r="AA88" s="213"/>
      <c r="AB88" s="213"/>
      <c r="AC88" s="213"/>
      <c r="AD88" s="213"/>
      <c r="AE88" s="213"/>
      <c r="AF88" s="213"/>
      <c r="AG88" s="213" t="s">
        <v>331</v>
      </c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ht="22.5" outlineLevel="1" x14ac:dyDescent="0.2">
      <c r="A89" s="244">
        <v>59</v>
      </c>
      <c r="B89" s="245" t="s">
        <v>2897</v>
      </c>
      <c r="C89" s="254" t="s">
        <v>2898</v>
      </c>
      <c r="D89" s="246" t="s">
        <v>458</v>
      </c>
      <c r="E89" s="247">
        <v>59</v>
      </c>
      <c r="F89" s="248"/>
      <c r="G89" s="249">
        <f>ROUND(E89*F89,2)</f>
        <v>0</v>
      </c>
      <c r="H89" s="248"/>
      <c r="I89" s="249">
        <f>ROUND(E89*H89,2)</f>
        <v>0</v>
      </c>
      <c r="J89" s="248"/>
      <c r="K89" s="249">
        <f>ROUND(E89*J89,2)</f>
        <v>0</v>
      </c>
      <c r="L89" s="249">
        <v>21</v>
      </c>
      <c r="M89" s="249">
        <f>G89*(1+L89/100)</f>
        <v>0</v>
      </c>
      <c r="N89" s="247">
        <v>0</v>
      </c>
      <c r="O89" s="247">
        <f>ROUND(E89*N89,2)</f>
        <v>0</v>
      </c>
      <c r="P89" s="247">
        <v>0</v>
      </c>
      <c r="Q89" s="247">
        <f>ROUND(E89*P89,2)</f>
        <v>0</v>
      </c>
      <c r="R89" s="249"/>
      <c r="S89" s="249" t="s">
        <v>277</v>
      </c>
      <c r="T89" s="250" t="s">
        <v>251</v>
      </c>
      <c r="U89" s="223">
        <v>0</v>
      </c>
      <c r="V89" s="223">
        <f>ROUND(E89*U89,2)</f>
        <v>0</v>
      </c>
      <c r="W89" s="223"/>
      <c r="X89" s="223" t="s">
        <v>294</v>
      </c>
      <c r="Y89" s="223" t="s">
        <v>252</v>
      </c>
      <c r="Z89" s="213"/>
      <c r="AA89" s="213"/>
      <c r="AB89" s="213"/>
      <c r="AC89" s="213"/>
      <c r="AD89" s="213"/>
      <c r="AE89" s="213"/>
      <c r="AF89" s="213"/>
      <c r="AG89" s="213" t="s">
        <v>331</v>
      </c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44">
        <v>60</v>
      </c>
      <c r="B90" s="245" t="s">
        <v>2899</v>
      </c>
      <c r="C90" s="254" t="s">
        <v>2900</v>
      </c>
      <c r="D90" s="246" t="s">
        <v>1368</v>
      </c>
      <c r="E90" s="247">
        <v>5</v>
      </c>
      <c r="F90" s="248"/>
      <c r="G90" s="249">
        <f>ROUND(E90*F90,2)</f>
        <v>0</v>
      </c>
      <c r="H90" s="248"/>
      <c r="I90" s="249">
        <f>ROUND(E90*H90,2)</f>
        <v>0</v>
      </c>
      <c r="J90" s="248"/>
      <c r="K90" s="249">
        <f>ROUND(E90*J90,2)</f>
        <v>0</v>
      </c>
      <c r="L90" s="249">
        <v>21</v>
      </c>
      <c r="M90" s="249">
        <f>G90*(1+L90/100)</f>
        <v>0</v>
      </c>
      <c r="N90" s="247">
        <v>0</v>
      </c>
      <c r="O90" s="247">
        <f>ROUND(E90*N90,2)</f>
        <v>0</v>
      </c>
      <c r="P90" s="247">
        <v>0</v>
      </c>
      <c r="Q90" s="247">
        <f>ROUND(E90*P90,2)</f>
        <v>0</v>
      </c>
      <c r="R90" s="249"/>
      <c r="S90" s="249" t="s">
        <v>277</v>
      </c>
      <c r="T90" s="250" t="s">
        <v>251</v>
      </c>
      <c r="U90" s="223">
        <v>0</v>
      </c>
      <c r="V90" s="223">
        <f>ROUND(E90*U90,2)</f>
        <v>0</v>
      </c>
      <c r="W90" s="223"/>
      <c r="X90" s="223" t="s">
        <v>294</v>
      </c>
      <c r="Y90" s="223" t="s">
        <v>252</v>
      </c>
      <c r="Z90" s="213"/>
      <c r="AA90" s="213"/>
      <c r="AB90" s="213"/>
      <c r="AC90" s="213"/>
      <c r="AD90" s="213"/>
      <c r="AE90" s="213"/>
      <c r="AF90" s="213"/>
      <c r="AG90" s="213" t="s">
        <v>331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ht="22.5" outlineLevel="1" x14ac:dyDescent="0.2">
      <c r="A91" s="244">
        <v>61</v>
      </c>
      <c r="B91" s="245" t="s">
        <v>2901</v>
      </c>
      <c r="C91" s="254" t="s">
        <v>2902</v>
      </c>
      <c r="D91" s="246" t="s">
        <v>458</v>
      </c>
      <c r="E91" s="247">
        <v>189</v>
      </c>
      <c r="F91" s="248"/>
      <c r="G91" s="249">
        <f>ROUND(E91*F91,2)</f>
        <v>0</v>
      </c>
      <c r="H91" s="248"/>
      <c r="I91" s="249">
        <f>ROUND(E91*H91,2)</f>
        <v>0</v>
      </c>
      <c r="J91" s="248"/>
      <c r="K91" s="249">
        <f>ROUND(E91*J91,2)</f>
        <v>0</v>
      </c>
      <c r="L91" s="249">
        <v>21</v>
      </c>
      <c r="M91" s="249">
        <f>G91*(1+L91/100)</f>
        <v>0</v>
      </c>
      <c r="N91" s="247">
        <v>0</v>
      </c>
      <c r="O91" s="247">
        <f>ROUND(E91*N91,2)</f>
        <v>0</v>
      </c>
      <c r="P91" s="247">
        <v>0</v>
      </c>
      <c r="Q91" s="247">
        <f>ROUND(E91*P91,2)</f>
        <v>0</v>
      </c>
      <c r="R91" s="249"/>
      <c r="S91" s="249" t="s">
        <v>277</v>
      </c>
      <c r="T91" s="250" t="s">
        <v>251</v>
      </c>
      <c r="U91" s="223">
        <v>0</v>
      </c>
      <c r="V91" s="223">
        <f>ROUND(E91*U91,2)</f>
        <v>0</v>
      </c>
      <c r="W91" s="223"/>
      <c r="X91" s="223" t="s">
        <v>294</v>
      </c>
      <c r="Y91" s="223" t="s">
        <v>252</v>
      </c>
      <c r="Z91" s="213"/>
      <c r="AA91" s="213"/>
      <c r="AB91" s="213"/>
      <c r="AC91" s="213"/>
      <c r="AD91" s="213"/>
      <c r="AE91" s="213"/>
      <c r="AF91" s="213"/>
      <c r="AG91" s="213" t="s">
        <v>331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44">
        <v>62</v>
      </c>
      <c r="B92" s="245" t="s">
        <v>2903</v>
      </c>
      <c r="C92" s="254" t="s">
        <v>2904</v>
      </c>
      <c r="D92" s="246" t="s">
        <v>458</v>
      </c>
      <c r="E92" s="247">
        <v>25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7">
        <v>0</v>
      </c>
      <c r="O92" s="247">
        <f>ROUND(E92*N92,2)</f>
        <v>0</v>
      </c>
      <c r="P92" s="247">
        <v>0</v>
      </c>
      <c r="Q92" s="247">
        <f>ROUND(E92*P92,2)</f>
        <v>0</v>
      </c>
      <c r="R92" s="249"/>
      <c r="S92" s="249" t="s">
        <v>277</v>
      </c>
      <c r="T92" s="250" t="s">
        <v>251</v>
      </c>
      <c r="U92" s="223">
        <v>0</v>
      </c>
      <c r="V92" s="223">
        <f>ROUND(E92*U92,2)</f>
        <v>0</v>
      </c>
      <c r="W92" s="223"/>
      <c r="X92" s="223" t="s">
        <v>294</v>
      </c>
      <c r="Y92" s="223" t="s">
        <v>252</v>
      </c>
      <c r="Z92" s="213"/>
      <c r="AA92" s="213"/>
      <c r="AB92" s="213"/>
      <c r="AC92" s="213"/>
      <c r="AD92" s="213"/>
      <c r="AE92" s="213"/>
      <c r="AF92" s="213"/>
      <c r="AG92" s="213" t="s">
        <v>331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44">
        <v>63</v>
      </c>
      <c r="B93" s="245" t="s">
        <v>2905</v>
      </c>
      <c r="C93" s="254" t="s">
        <v>2906</v>
      </c>
      <c r="D93" s="246" t="s">
        <v>1368</v>
      </c>
      <c r="E93" s="247">
        <v>1</v>
      </c>
      <c r="F93" s="248"/>
      <c r="G93" s="249">
        <f>ROUND(E93*F93,2)</f>
        <v>0</v>
      </c>
      <c r="H93" s="248"/>
      <c r="I93" s="249">
        <f>ROUND(E93*H93,2)</f>
        <v>0</v>
      </c>
      <c r="J93" s="248"/>
      <c r="K93" s="249">
        <f>ROUND(E93*J93,2)</f>
        <v>0</v>
      </c>
      <c r="L93" s="249">
        <v>21</v>
      </c>
      <c r="M93" s="249">
        <f>G93*(1+L93/100)</f>
        <v>0</v>
      </c>
      <c r="N93" s="247">
        <v>0</v>
      </c>
      <c r="O93" s="247">
        <f>ROUND(E93*N93,2)</f>
        <v>0</v>
      </c>
      <c r="P93" s="247">
        <v>0</v>
      </c>
      <c r="Q93" s="247">
        <f>ROUND(E93*P93,2)</f>
        <v>0</v>
      </c>
      <c r="R93" s="249"/>
      <c r="S93" s="249" t="s">
        <v>277</v>
      </c>
      <c r="T93" s="250" t="s">
        <v>251</v>
      </c>
      <c r="U93" s="223">
        <v>0</v>
      </c>
      <c r="V93" s="223">
        <f>ROUND(E93*U93,2)</f>
        <v>0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331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ht="22.5" outlineLevel="1" x14ac:dyDescent="0.2">
      <c r="A94" s="244">
        <v>64</v>
      </c>
      <c r="B94" s="245" t="s">
        <v>2907</v>
      </c>
      <c r="C94" s="254" t="s">
        <v>2908</v>
      </c>
      <c r="D94" s="246" t="s">
        <v>1368</v>
      </c>
      <c r="E94" s="247">
        <v>1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7">
        <v>0</v>
      </c>
      <c r="O94" s="247">
        <f>ROUND(E94*N94,2)</f>
        <v>0</v>
      </c>
      <c r="P94" s="247">
        <v>0</v>
      </c>
      <c r="Q94" s="247">
        <f>ROUND(E94*P94,2)</f>
        <v>0</v>
      </c>
      <c r="R94" s="249"/>
      <c r="S94" s="249" t="s">
        <v>277</v>
      </c>
      <c r="T94" s="250" t="s">
        <v>251</v>
      </c>
      <c r="U94" s="223">
        <v>0</v>
      </c>
      <c r="V94" s="223">
        <f>ROUND(E94*U94,2)</f>
        <v>0</v>
      </c>
      <c r="W94" s="223"/>
      <c r="X94" s="223" t="s">
        <v>294</v>
      </c>
      <c r="Y94" s="223" t="s">
        <v>252</v>
      </c>
      <c r="Z94" s="213"/>
      <c r="AA94" s="213"/>
      <c r="AB94" s="213"/>
      <c r="AC94" s="213"/>
      <c r="AD94" s="213"/>
      <c r="AE94" s="213"/>
      <c r="AF94" s="213"/>
      <c r="AG94" s="213" t="s">
        <v>331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ht="22.5" outlineLevel="1" x14ac:dyDescent="0.2">
      <c r="A95" s="244">
        <v>65</v>
      </c>
      <c r="B95" s="245" t="s">
        <v>2909</v>
      </c>
      <c r="C95" s="254" t="s">
        <v>2910</v>
      </c>
      <c r="D95" s="246" t="s">
        <v>1368</v>
      </c>
      <c r="E95" s="247">
        <v>1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7">
        <v>0</v>
      </c>
      <c r="O95" s="247">
        <f>ROUND(E95*N95,2)</f>
        <v>0</v>
      </c>
      <c r="P95" s="247">
        <v>0</v>
      </c>
      <c r="Q95" s="247">
        <f>ROUND(E95*P95,2)</f>
        <v>0</v>
      </c>
      <c r="R95" s="249"/>
      <c r="S95" s="249" t="s">
        <v>277</v>
      </c>
      <c r="T95" s="250" t="s">
        <v>251</v>
      </c>
      <c r="U95" s="223">
        <v>0</v>
      </c>
      <c r="V95" s="223">
        <f>ROUND(E95*U95,2)</f>
        <v>0</v>
      </c>
      <c r="W95" s="223"/>
      <c r="X95" s="223" t="s">
        <v>294</v>
      </c>
      <c r="Y95" s="223" t="s">
        <v>252</v>
      </c>
      <c r="Z95" s="213"/>
      <c r="AA95" s="213"/>
      <c r="AB95" s="213"/>
      <c r="AC95" s="213"/>
      <c r="AD95" s="213"/>
      <c r="AE95" s="213"/>
      <c r="AF95" s="213"/>
      <c r="AG95" s="213" t="s">
        <v>331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44">
        <v>66</v>
      </c>
      <c r="B96" s="245" t="s">
        <v>2911</v>
      </c>
      <c r="C96" s="254" t="s">
        <v>2912</v>
      </c>
      <c r="D96" s="246" t="s">
        <v>1368</v>
      </c>
      <c r="E96" s="247">
        <v>1</v>
      </c>
      <c r="F96" s="248"/>
      <c r="G96" s="249">
        <f>ROUND(E96*F96,2)</f>
        <v>0</v>
      </c>
      <c r="H96" s="248"/>
      <c r="I96" s="249">
        <f>ROUND(E96*H96,2)</f>
        <v>0</v>
      </c>
      <c r="J96" s="248"/>
      <c r="K96" s="249">
        <f>ROUND(E96*J96,2)</f>
        <v>0</v>
      </c>
      <c r="L96" s="249">
        <v>21</v>
      </c>
      <c r="M96" s="249">
        <f>G96*(1+L96/100)</f>
        <v>0</v>
      </c>
      <c r="N96" s="247">
        <v>0</v>
      </c>
      <c r="O96" s="247">
        <f>ROUND(E96*N96,2)</f>
        <v>0</v>
      </c>
      <c r="P96" s="247">
        <v>0</v>
      </c>
      <c r="Q96" s="247">
        <f>ROUND(E96*P96,2)</f>
        <v>0</v>
      </c>
      <c r="R96" s="249"/>
      <c r="S96" s="249" t="s">
        <v>277</v>
      </c>
      <c r="T96" s="250" t="s">
        <v>251</v>
      </c>
      <c r="U96" s="223">
        <v>0</v>
      </c>
      <c r="V96" s="223">
        <f>ROUND(E96*U96,2)</f>
        <v>0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331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1" x14ac:dyDescent="0.2">
      <c r="A97" s="244">
        <v>67</v>
      </c>
      <c r="B97" s="245" t="s">
        <v>2913</v>
      </c>
      <c r="C97" s="254" t="s">
        <v>2914</v>
      </c>
      <c r="D97" s="246" t="s">
        <v>1368</v>
      </c>
      <c r="E97" s="247">
        <v>2</v>
      </c>
      <c r="F97" s="248"/>
      <c r="G97" s="249">
        <f>ROUND(E97*F97,2)</f>
        <v>0</v>
      </c>
      <c r="H97" s="248"/>
      <c r="I97" s="249">
        <f>ROUND(E97*H97,2)</f>
        <v>0</v>
      </c>
      <c r="J97" s="248"/>
      <c r="K97" s="249">
        <f>ROUND(E97*J97,2)</f>
        <v>0</v>
      </c>
      <c r="L97" s="249">
        <v>21</v>
      </c>
      <c r="M97" s="249">
        <f>G97*(1+L97/100)</f>
        <v>0</v>
      </c>
      <c r="N97" s="247">
        <v>0</v>
      </c>
      <c r="O97" s="247">
        <f>ROUND(E97*N97,2)</f>
        <v>0</v>
      </c>
      <c r="P97" s="247">
        <v>0</v>
      </c>
      <c r="Q97" s="247">
        <f>ROUND(E97*P97,2)</f>
        <v>0</v>
      </c>
      <c r="R97" s="249"/>
      <c r="S97" s="249" t="s">
        <v>277</v>
      </c>
      <c r="T97" s="250" t="s">
        <v>251</v>
      </c>
      <c r="U97" s="223">
        <v>0</v>
      </c>
      <c r="V97" s="223">
        <f>ROUND(E97*U97,2)</f>
        <v>0</v>
      </c>
      <c r="W97" s="223"/>
      <c r="X97" s="223" t="s">
        <v>294</v>
      </c>
      <c r="Y97" s="223" t="s">
        <v>252</v>
      </c>
      <c r="Z97" s="213"/>
      <c r="AA97" s="213"/>
      <c r="AB97" s="213"/>
      <c r="AC97" s="213"/>
      <c r="AD97" s="213"/>
      <c r="AE97" s="213"/>
      <c r="AF97" s="213"/>
      <c r="AG97" s="213" t="s">
        <v>331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ht="22.5" outlineLevel="1" x14ac:dyDescent="0.2">
      <c r="A98" s="244">
        <v>68</v>
      </c>
      <c r="B98" s="245" t="s">
        <v>2915</v>
      </c>
      <c r="C98" s="254" t="s">
        <v>2916</v>
      </c>
      <c r="D98" s="246" t="s">
        <v>1368</v>
      </c>
      <c r="E98" s="247">
        <v>3</v>
      </c>
      <c r="F98" s="248"/>
      <c r="G98" s="249">
        <f>ROUND(E98*F98,2)</f>
        <v>0</v>
      </c>
      <c r="H98" s="248"/>
      <c r="I98" s="249">
        <f>ROUND(E98*H98,2)</f>
        <v>0</v>
      </c>
      <c r="J98" s="248"/>
      <c r="K98" s="249">
        <f>ROUND(E98*J98,2)</f>
        <v>0</v>
      </c>
      <c r="L98" s="249">
        <v>21</v>
      </c>
      <c r="M98" s="249">
        <f>G98*(1+L98/100)</f>
        <v>0</v>
      </c>
      <c r="N98" s="247">
        <v>0</v>
      </c>
      <c r="O98" s="247">
        <f>ROUND(E98*N98,2)</f>
        <v>0</v>
      </c>
      <c r="P98" s="247">
        <v>0</v>
      </c>
      <c r="Q98" s="247">
        <f>ROUND(E98*P98,2)</f>
        <v>0</v>
      </c>
      <c r="R98" s="249"/>
      <c r="S98" s="249" t="s">
        <v>277</v>
      </c>
      <c r="T98" s="250" t="s">
        <v>251</v>
      </c>
      <c r="U98" s="223">
        <v>0</v>
      </c>
      <c r="V98" s="223">
        <f>ROUND(E98*U98,2)</f>
        <v>0</v>
      </c>
      <c r="W98" s="223"/>
      <c r="X98" s="223" t="s">
        <v>294</v>
      </c>
      <c r="Y98" s="223" t="s">
        <v>252</v>
      </c>
      <c r="Z98" s="213"/>
      <c r="AA98" s="213"/>
      <c r="AB98" s="213"/>
      <c r="AC98" s="213"/>
      <c r="AD98" s="213"/>
      <c r="AE98" s="213"/>
      <c r="AF98" s="213"/>
      <c r="AG98" s="213" t="s">
        <v>331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ht="22.5" outlineLevel="1" x14ac:dyDescent="0.2">
      <c r="A99" s="244">
        <v>69</v>
      </c>
      <c r="B99" s="245" t="s">
        <v>2917</v>
      </c>
      <c r="C99" s="254" t="s">
        <v>2918</v>
      </c>
      <c r="D99" s="246" t="s">
        <v>1368</v>
      </c>
      <c r="E99" s="247">
        <v>8</v>
      </c>
      <c r="F99" s="248"/>
      <c r="G99" s="249">
        <f>ROUND(E99*F99,2)</f>
        <v>0</v>
      </c>
      <c r="H99" s="248"/>
      <c r="I99" s="249">
        <f>ROUND(E99*H99,2)</f>
        <v>0</v>
      </c>
      <c r="J99" s="248"/>
      <c r="K99" s="249">
        <f>ROUND(E99*J99,2)</f>
        <v>0</v>
      </c>
      <c r="L99" s="249">
        <v>21</v>
      </c>
      <c r="M99" s="249">
        <f>G99*(1+L99/100)</f>
        <v>0</v>
      </c>
      <c r="N99" s="247">
        <v>0</v>
      </c>
      <c r="O99" s="247">
        <f>ROUND(E99*N99,2)</f>
        <v>0</v>
      </c>
      <c r="P99" s="247">
        <v>0</v>
      </c>
      <c r="Q99" s="247">
        <f>ROUND(E99*P99,2)</f>
        <v>0</v>
      </c>
      <c r="R99" s="249"/>
      <c r="S99" s="249" t="s">
        <v>277</v>
      </c>
      <c r="T99" s="250" t="s">
        <v>251</v>
      </c>
      <c r="U99" s="223">
        <v>0</v>
      </c>
      <c r="V99" s="223">
        <f>ROUND(E99*U99,2)</f>
        <v>0</v>
      </c>
      <c r="W99" s="223"/>
      <c r="X99" s="223" t="s">
        <v>294</v>
      </c>
      <c r="Y99" s="223" t="s">
        <v>252</v>
      </c>
      <c r="Z99" s="213"/>
      <c r="AA99" s="213"/>
      <c r="AB99" s="213"/>
      <c r="AC99" s="213"/>
      <c r="AD99" s="213"/>
      <c r="AE99" s="213"/>
      <c r="AF99" s="213"/>
      <c r="AG99" s="213" t="s">
        <v>331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1" x14ac:dyDescent="0.2">
      <c r="A100" s="244">
        <v>70</v>
      </c>
      <c r="B100" s="245" t="s">
        <v>2919</v>
      </c>
      <c r="C100" s="254" t="s">
        <v>2920</v>
      </c>
      <c r="D100" s="246" t="s">
        <v>1368</v>
      </c>
      <c r="E100" s="247">
        <v>1</v>
      </c>
      <c r="F100" s="248"/>
      <c r="G100" s="249">
        <f>ROUND(E100*F100,2)</f>
        <v>0</v>
      </c>
      <c r="H100" s="248"/>
      <c r="I100" s="249">
        <f>ROUND(E100*H100,2)</f>
        <v>0</v>
      </c>
      <c r="J100" s="248"/>
      <c r="K100" s="249">
        <f>ROUND(E100*J100,2)</f>
        <v>0</v>
      </c>
      <c r="L100" s="249">
        <v>21</v>
      </c>
      <c r="M100" s="249">
        <f>G100*(1+L100/100)</f>
        <v>0</v>
      </c>
      <c r="N100" s="247">
        <v>0</v>
      </c>
      <c r="O100" s="247">
        <f>ROUND(E100*N100,2)</f>
        <v>0</v>
      </c>
      <c r="P100" s="247">
        <v>0</v>
      </c>
      <c r="Q100" s="247">
        <f>ROUND(E100*P100,2)</f>
        <v>0</v>
      </c>
      <c r="R100" s="249"/>
      <c r="S100" s="249" t="s">
        <v>277</v>
      </c>
      <c r="T100" s="250" t="s">
        <v>251</v>
      </c>
      <c r="U100" s="223">
        <v>0</v>
      </c>
      <c r="V100" s="223">
        <f>ROUND(E100*U100,2)</f>
        <v>0</v>
      </c>
      <c r="W100" s="223"/>
      <c r="X100" s="223" t="s">
        <v>294</v>
      </c>
      <c r="Y100" s="223" t="s">
        <v>252</v>
      </c>
      <c r="Z100" s="213"/>
      <c r="AA100" s="213"/>
      <c r="AB100" s="213"/>
      <c r="AC100" s="213"/>
      <c r="AD100" s="213"/>
      <c r="AE100" s="213"/>
      <c r="AF100" s="213"/>
      <c r="AG100" s="213" t="s">
        <v>331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ht="22.5" outlineLevel="1" x14ac:dyDescent="0.2">
      <c r="A101" s="244">
        <v>71</v>
      </c>
      <c r="B101" s="245" t="s">
        <v>2921</v>
      </c>
      <c r="C101" s="254" t="s">
        <v>2922</v>
      </c>
      <c r="D101" s="246" t="s">
        <v>1368</v>
      </c>
      <c r="E101" s="247">
        <v>10</v>
      </c>
      <c r="F101" s="248"/>
      <c r="G101" s="249">
        <f>ROUND(E101*F101,2)</f>
        <v>0</v>
      </c>
      <c r="H101" s="248"/>
      <c r="I101" s="249">
        <f>ROUND(E101*H101,2)</f>
        <v>0</v>
      </c>
      <c r="J101" s="248"/>
      <c r="K101" s="249">
        <f>ROUND(E101*J101,2)</f>
        <v>0</v>
      </c>
      <c r="L101" s="249">
        <v>21</v>
      </c>
      <c r="M101" s="249">
        <f>G101*(1+L101/100)</f>
        <v>0</v>
      </c>
      <c r="N101" s="247">
        <v>0</v>
      </c>
      <c r="O101" s="247">
        <f>ROUND(E101*N101,2)</f>
        <v>0</v>
      </c>
      <c r="P101" s="247">
        <v>0</v>
      </c>
      <c r="Q101" s="247">
        <f>ROUND(E101*P101,2)</f>
        <v>0</v>
      </c>
      <c r="R101" s="249"/>
      <c r="S101" s="249" t="s">
        <v>277</v>
      </c>
      <c r="T101" s="250" t="s">
        <v>251</v>
      </c>
      <c r="U101" s="223">
        <v>0</v>
      </c>
      <c r="V101" s="223">
        <f>ROUND(E101*U101,2)</f>
        <v>0</v>
      </c>
      <c r="W101" s="223"/>
      <c r="X101" s="223" t="s">
        <v>294</v>
      </c>
      <c r="Y101" s="223" t="s">
        <v>252</v>
      </c>
      <c r="Z101" s="213"/>
      <c r="AA101" s="213"/>
      <c r="AB101" s="213"/>
      <c r="AC101" s="213"/>
      <c r="AD101" s="213"/>
      <c r="AE101" s="213"/>
      <c r="AF101" s="213"/>
      <c r="AG101" s="213" t="s">
        <v>331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44">
        <v>72</v>
      </c>
      <c r="B102" s="245" t="s">
        <v>2923</v>
      </c>
      <c r="C102" s="254" t="s">
        <v>2924</v>
      </c>
      <c r="D102" s="246" t="s">
        <v>1368</v>
      </c>
      <c r="E102" s="247">
        <v>2</v>
      </c>
      <c r="F102" s="248"/>
      <c r="G102" s="249">
        <f>ROUND(E102*F102,2)</f>
        <v>0</v>
      </c>
      <c r="H102" s="248"/>
      <c r="I102" s="249">
        <f>ROUND(E102*H102,2)</f>
        <v>0</v>
      </c>
      <c r="J102" s="248"/>
      <c r="K102" s="249">
        <f>ROUND(E102*J102,2)</f>
        <v>0</v>
      </c>
      <c r="L102" s="249">
        <v>21</v>
      </c>
      <c r="M102" s="249">
        <f>G102*(1+L102/100)</f>
        <v>0</v>
      </c>
      <c r="N102" s="247">
        <v>0</v>
      </c>
      <c r="O102" s="247">
        <f>ROUND(E102*N102,2)</f>
        <v>0</v>
      </c>
      <c r="P102" s="247">
        <v>0</v>
      </c>
      <c r="Q102" s="247">
        <f>ROUND(E102*P102,2)</f>
        <v>0</v>
      </c>
      <c r="R102" s="249"/>
      <c r="S102" s="249" t="s">
        <v>277</v>
      </c>
      <c r="T102" s="250" t="s">
        <v>251</v>
      </c>
      <c r="U102" s="223">
        <v>0</v>
      </c>
      <c r="V102" s="223">
        <f>ROUND(E102*U102,2)</f>
        <v>0</v>
      </c>
      <c r="W102" s="223"/>
      <c r="X102" s="223" t="s">
        <v>294</v>
      </c>
      <c r="Y102" s="223" t="s">
        <v>252</v>
      </c>
      <c r="Z102" s="213"/>
      <c r="AA102" s="213"/>
      <c r="AB102" s="213"/>
      <c r="AC102" s="213"/>
      <c r="AD102" s="213"/>
      <c r="AE102" s="213"/>
      <c r="AF102" s="213"/>
      <c r="AG102" s="213" t="s">
        <v>331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ht="22.5" outlineLevel="1" x14ac:dyDescent="0.2">
      <c r="A103" s="244">
        <v>73</v>
      </c>
      <c r="B103" s="245" t="s">
        <v>2925</v>
      </c>
      <c r="C103" s="254" t="s">
        <v>2926</v>
      </c>
      <c r="D103" s="246" t="s">
        <v>1368</v>
      </c>
      <c r="E103" s="247">
        <v>32</v>
      </c>
      <c r="F103" s="248"/>
      <c r="G103" s="249">
        <f>ROUND(E103*F103,2)</f>
        <v>0</v>
      </c>
      <c r="H103" s="248"/>
      <c r="I103" s="249">
        <f>ROUND(E103*H103,2)</f>
        <v>0</v>
      </c>
      <c r="J103" s="248"/>
      <c r="K103" s="249">
        <f>ROUND(E103*J103,2)</f>
        <v>0</v>
      </c>
      <c r="L103" s="249">
        <v>21</v>
      </c>
      <c r="M103" s="249">
        <f>G103*(1+L103/100)</f>
        <v>0</v>
      </c>
      <c r="N103" s="247">
        <v>0</v>
      </c>
      <c r="O103" s="247">
        <f>ROUND(E103*N103,2)</f>
        <v>0</v>
      </c>
      <c r="P103" s="247">
        <v>0</v>
      </c>
      <c r="Q103" s="247">
        <f>ROUND(E103*P103,2)</f>
        <v>0</v>
      </c>
      <c r="R103" s="249"/>
      <c r="S103" s="249" t="s">
        <v>277</v>
      </c>
      <c r="T103" s="250" t="s">
        <v>251</v>
      </c>
      <c r="U103" s="223">
        <v>0</v>
      </c>
      <c r="V103" s="223">
        <f>ROUND(E103*U103,2)</f>
        <v>0</v>
      </c>
      <c r="W103" s="223"/>
      <c r="X103" s="223" t="s">
        <v>294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331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44">
        <v>74</v>
      </c>
      <c r="B104" s="245" t="s">
        <v>2927</v>
      </c>
      <c r="C104" s="254" t="s">
        <v>2928</v>
      </c>
      <c r="D104" s="246" t="s">
        <v>1368</v>
      </c>
      <c r="E104" s="247">
        <v>12</v>
      </c>
      <c r="F104" s="248"/>
      <c r="G104" s="249">
        <f>ROUND(E104*F104,2)</f>
        <v>0</v>
      </c>
      <c r="H104" s="248"/>
      <c r="I104" s="249">
        <f>ROUND(E104*H104,2)</f>
        <v>0</v>
      </c>
      <c r="J104" s="248"/>
      <c r="K104" s="249">
        <f>ROUND(E104*J104,2)</f>
        <v>0</v>
      </c>
      <c r="L104" s="249">
        <v>21</v>
      </c>
      <c r="M104" s="249">
        <f>G104*(1+L104/100)</f>
        <v>0</v>
      </c>
      <c r="N104" s="247">
        <v>0</v>
      </c>
      <c r="O104" s="247">
        <f>ROUND(E104*N104,2)</f>
        <v>0</v>
      </c>
      <c r="P104" s="247">
        <v>0</v>
      </c>
      <c r="Q104" s="247">
        <f>ROUND(E104*P104,2)</f>
        <v>0</v>
      </c>
      <c r="R104" s="249"/>
      <c r="S104" s="249" t="s">
        <v>277</v>
      </c>
      <c r="T104" s="250" t="s">
        <v>251</v>
      </c>
      <c r="U104" s="223">
        <v>0</v>
      </c>
      <c r="V104" s="223">
        <f>ROUND(E104*U104,2)</f>
        <v>0</v>
      </c>
      <c r="W104" s="223"/>
      <c r="X104" s="223" t="s">
        <v>294</v>
      </c>
      <c r="Y104" s="223" t="s">
        <v>252</v>
      </c>
      <c r="Z104" s="213"/>
      <c r="AA104" s="213"/>
      <c r="AB104" s="213"/>
      <c r="AC104" s="213"/>
      <c r="AD104" s="213"/>
      <c r="AE104" s="213"/>
      <c r="AF104" s="213"/>
      <c r="AG104" s="213" t="s">
        <v>331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x14ac:dyDescent="0.2">
      <c r="A105" s="228" t="s">
        <v>245</v>
      </c>
      <c r="B105" s="229" t="s">
        <v>206</v>
      </c>
      <c r="C105" s="251" t="s">
        <v>207</v>
      </c>
      <c r="D105" s="230"/>
      <c r="E105" s="231"/>
      <c r="F105" s="232"/>
      <c r="G105" s="232">
        <f>SUMIF(AG106:AG141,"&lt;&gt;NOR",G106:G141)</f>
        <v>0</v>
      </c>
      <c r="H105" s="232"/>
      <c r="I105" s="232">
        <f>SUM(I106:I141)</f>
        <v>0</v>
      </c>
      <c r="J105" s="232"/>
      <c r="K105" s="232">
        <f>SUM(K106:K141)</f>
        <v>0</v>
      </c>
      <c r="L105" s="232"/>
      <c r="M105" s="232">
        <f>SUM(M106:M141)</f>
        <v>0</v>
      </c>
      <c r="N105" s="231"/>
      <c r="O105" s="231">
        <f>SUM(O106:O141)</f>
        <v>0</v>
      </c>
      <c r="P105" s="231"/>
      <c r="Q105" s="231">
        <f>SUM(Q106:Q141)</f>
        <v>0</v>
      </c>
      <c r="R105" s="232"/>
      <c r="S105" s="232"/>
      <c r="T105" s="233"/>
      <c r="U105" s="227"/>
      <c r="V105" s="227">
        <f>SUM(V106:V141)</f>
        <v>0</v>
      </c>
      <c r="W105" s="227"/>
      <c r="X105" s="227"/>
      <c r="Y105" s="227"/>
      <c r="AG105" t="s">
        <v>246</v>
      </c>
    </row>
    <row r="106" spans="1:60" ht="22.5" outlineLevel="1" x14ac:dyDescent="0.2">
      <c r="A106" s="244">
        <v>75</v>
      </c>
      <c r="B106" s="245" t="s">
        <v>2929</v>
      </c>
      <c r="C106" s="254" t="s">
        <v>2930</v>
      </c>
      <c r="D106" s="246" t="s">
        <v>420</v>
      </c>
      <c r="E106" s="247">
        <v>1340</v>
      </c>
      <c r="F106" s="248"/>
      <c r="G106" s="249">
        <f>ROUND(E106*F106,2)</f>
        <v>0</v>
      </c>
      <c r="H106" s="248"/>
      <c r="I106" s="249">
        <f>ROUND(E106*H106,2)</f>
        <v>0</v>
      </c>
      <c r="J106" s="248"/>
      <c r="K106" s="249">
        <f>ROUND(E106*J106,2)</f>
        <v>0</v>
      </c>
      <c r="L106" s="249">
        <v>21</v>
      </c>
      <c r="M106" s="249">
        <f>G106*(1+L106/100)</f>
        <v>0</v>
      </c>
      <c r="N106" s="247">
        <v>0</v>
      </c>
      <c r="O106" s="247">
        <f>ROUND(E106*N106,2)</f>
        <v>0</v>
      </c>
      <c r="P106" s="247">
        <v>0</v>
      </c>
      <c r="Q106" s="247">
        <f>ROUND(E106*P106,2)</f>
        <v>0</v>
      </c>
      <c r="R106" s="249"/>
      <c r="S106" s="249" t="s">
        <v>277</v>
      </c>
      <c r="T106" s="250" t="s">
        <v>251</v>
      </c>
      <c r="U106" s="223">
        <v>0</v>
      </c>
      <c r="V106" s="223">
        <f>ROUND(E106*U106,2)</f>
        <v>0</v>
      </c>
      <c r="W106" s="223"/>
      <c r="X106" s="223" t="s">
        <v>294</v>
      </c>
      <c r="Y106" s="223" t="s">
        <v>252</v>
      </c>
      <c r="Z106" s="213"/>
      <c r="AA106" s="213"/>
      <c r="AB106" s="213"/>
      <c r="AC106" s="213"/>
      <c r="AD106" s="213"/>
      <c r="AE106" s="213"/>
      <c r="AF106" s="213"/>
      <c r="AG106" s="213" t="s">
        <v>331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5">
        <v>76</v>
      </c>
      <c r="B107" s="236" t="s">
        <v>2931</v>
      </c>
      <c r="C107" s="252" t="s">
        <v>2932</v>
      </c>
      <c r="D107" s="237" t="s">
        <v>420</v>
      </c>
      <c r="E107" s="238">
        <v>32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0</v>
      </c>
      <c r="Q107" s="238">
        <f>ROUND(E107*P107,2)</f>
        <v>0</v>
      </c>
      <c r="R107" s="240"/>
      <c r="S107" s="240" t="s">
        <v>277</v>
      </c>
      <c r="T107" s="241" t="s">
        <v>251</v>
      </c>
      <c r="U107" s="223">
        <v>0</v>
      </c>
      <c r="V107" s="223">
        <f>ROUND(E107*U107,2)</f>
        <v>0</v>
      </c>
      <c r="W107" s="223"/>
      <c r="X107" s="223" t="s">
        <v>294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331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53" t="s">
        <v>2873</v>
      </c>
      <c r="D108" s="243"/>
      <c r="E108" s="243"/>
      <c r="F108" s="243"/>
      <c r="G108" s="24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255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5">
        <v>77</v>
      </c>
      <c r="B109" s="236" t="s">
        <v>2933</v>
      </c>
      <c r="C109" s="252" t="s">
        <v>2822</v>
      </c>
      <c r="D109" s="237" t="s">
        <v>458</v>
      </c>
      <c r="E109" s="238">
        <v>19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40"/>
      <c r="S109" s="240" t="s">
        <v>277</v>
      </c>
      <c r="T109" s="241" t="s">
        <v>251</v>
      </c>
      <c r="U109" s="223">
        <v>0</v>
      </c>
      <c r="V109" s="223">
        <f>ROUND(E109*U109,2)</f>
        <v>0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331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53" t="s">
        <v>2807</v>
      </c>
      <c r="D110" s="243"/>
      <c r="E110" s="243"/>
      <c r="F110" s="243"/>
      <c r="G110" s="24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255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ht="22.5" outlineLevel="1" x14ac:dyDescent="0.2">
      <c r="A111" s="235">
        <v>78</v>
      </c>
      <c r="B111" s="236" t="s">
        <v>2934</v>
      </c>
      <c r="C111" s="252" t="s">
        <v>2935</v>
      </c>
      <c r="D111" s="237" t="s">
        <v>458</v>
      </c>
      <c r="E111" s="238">
        <v>9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/>
      <c r="S111" s="240" t="s">
        <v>277</v>
      </c>
      <c r="T111" s="241" t="s">
        <v>251</v>
      </c>
      <c r="U111" s="223">
        <v>0</v>
      </c>
      <c r="V111" s="223">
        <f>ROUND(E111*U111,2)</f>
        <v>0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331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2" x14ac:dyDescent="0.2">
      <c r="A112" s="220"/>
      <c r="B112" s="221"/>
      <c r="C112" s="253" t="s">
        <v>2810</v>
      </c>
      <c r="D112" s="243"/>
      <c r="E112" s="243"/>
      <c r="F112" s="243"/>
      <c r="G112" s="24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255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1" x14ac:dyDescent="0.2">
      <c r="A113" s="235">
        <v>79</v>
      </c>
      <c r="B113" s="236" t="s">
        <v>2936</v>
      </c>
      <c r="C113" s="252" t="s">
        <v>2937</v>
      </c>
      <c r="D113" s="237" t="s">
        <v>458</v>
      </c>
      <c r="E113" s="238">
        <v>22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0</v>
      </c>
      <c r="O113" s="238">
        <f>ROUND(E113*N113,2)</f>
        <v>0</v>
      </c>
      <c r="P113" s="238">
        <v>0</v>
      </c>
      <c r="Q113" s="238">
        <f>ROUND(E113*P113,2)</f>
        <v>0</v>
      </c>
      <c r="R113" s="240"/>
      <c r="S113" s="240" t="s">
        <v>277</v>
      </c>
      <c r="T113" s="241" t="s">
        <v>251</v>
      </c>
      <c r="U113" s="223">
        <v>0</v>
      </c>
      <c r="V113" s="223">
        <f>ROUND(E113*U113,2)</f>
        <v>0</v>
      </c>
      <c r="W113" s="223"/>
      <c r="X113" s="223" t="s">
        <v>294</v>
      </c>
      <c r="Y113" s="223" t="s">
        <v>252</v>
      </c>
      <c r="Z113" s="213"/>
      <c r="AA113" s="213"/>
      <c r="AB113" s="213"/>
      <c r="AC113" s="213"/>
      <c r="AD113" s="213"/>
      <c r="AE113" s="213"/>
      <c r="AF113" s="213"/>
      <c r="AG113" s="213" t="s">
        <v>331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53" t="s">
        <v>2938</v>
      </c>
      <c r="D114" s="243"/>
      <c r="E114" s="243"/>
      <c r="F114" s="243"/>
      <c r="G114" s="24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255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1" x14ac:dyDescent="0.2">
      <c r="A115" s="235">
        <v>80</v>
      </c>
      <c r="B115" s="236" t="s">
        <v>2939</v>
      </c>
      <c r="C115" s="252" t="s">
        <v>2940</v>
      </c>
      <c r="D115" s="237" t="s">
        <v>458</v>
      </c>
      <c r="E115" s="238">
        <v>4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</v>
      </c>
      <c r="Q115" s="238">
        <f>ROUND(E115*P115,2)</f>
        <v>0</v>
      </c>
      <c r="R115" s="240"/>
      <c r="S115" s="240" t="s">
        <v>277</v>
      </c>
      <c r="T115" s="241" t="s">
        <v>251</v>
      </c>
      <c r="U115" s="223">
        <v>0</v>
      </c>
      <c r="V115" s="223">
        <f>ROUND(E115*U115,2)</f>
        <v>0</v>
      </c>
      <c r="W115" s="223"/>
      <c r="X115" s="223" t="s">
        <v>294</v>
      </c>
      <c r="Y115" s="223" t="s">
        <v>252</v>
      </c>
      <c r="Z115" s="213"/>
      <c r="AA115" s="213"/>
      <c r="AB115" s="213"/>
      <c r="AC115" s="213"/>
      <c r="AD115" s="213"/>
      <c r="AE115" s="213"/>
      <c r="AF115" s="213"/>
      <c r="AG115" s="213" t="s">
        <v>331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2" x14ac:dyDescent="0.2">
      <c r="A116" s="220"/>
      <c r="B116" s="221"/>
      <c r="C116" s="253" t="s">
        <v>2810</v>
      </c>
      <c r="D116" s="243"/>
      <c r="E116" s="243"/>
      <c r="F116" s="243"/>
      <c r="G116" s="243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255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5">
        <v>81</v>
      </c>
      <c r="B117" s="236" t="s">
        <v>2941</v>
      </c>
      <c r="C117" s="252" t="s">
        <v>2942</v>
      </c>
      <c r="D117" s="237" t="s">
        <v>458</v>
      </c>
      <c r="E117" s="238">
        <v>1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/>
      <c r="S117" s="240" t="s">
        <v>277</v>
      </c>
      <c r="T117" s="241" t="s">
        <v>251</v>
      </c>
      <c r="U117" s="223">
        <v>0</v>
      </c>
      <c r="V117" s="223">
        <f>ROUND(E117*U117,2)</f>
        <v>0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331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3" t="s">
        <v>2810</v>
      </c>
      <c r="D118" s="243"/>
      <c r="E118" s="243"/>
      <c r="F118" s="243"/>
      <c r="G118" s="24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255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35">
        <v>82</v>
      </c>
      <c r="B119" s="236" t="s">
        <v>2943</v>
      </c>
      <c r="C119" s="252" t="s">
        <v>2944</v>
      </c>
      <c r="D119" s="237" t="s">
        <v>458</v>
      </c>
      <c r="E119" s="238">
        <v>4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/>
      <c r="S119" s="240" t="s">
        <v>277</v>
      </c>
      <c r="T119" s="241" t="s">
        <v>251</v>
      </c>
      <c r="U119" s="223">
        <v>0</v>
      </c>
      <c r="V119" s="223">
        <f>ROUND(E119*U119,2)</f>
        <v>0</v>
      </c>
      <c r="W119" s="223"/>
      <c r="X119" s="223" t="s">
        <v>294</v>
      </c>
      <c r="Y119" s="223" t="s">
        <v>252</v>
      </c>
      <c r="Z119" s="213"/>
      <c r="AA119" s="213"/>
      <c r="AB119" s="213"/>
      <c r="AC119" s="213"/>
      <c r="AD119" s="213"/>
      <c r="AE119" s="213"/>
      <c r="AF119" s="213"/>
      <c r="AG119" s="213" t="s">
        <v>331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3" t="s">
        <v>2810</v>
      </c>
      <c r="D120" s="243"/>
      <c r="E120" s="243"/>
      <c r="F120" s="243"/>
      <c r="G120" s="24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1" x14ac:dyDescent="0.2">
      <c r="A121" s="244">
        <v>83</v>
      </c>
      <c r="B121" s="245" t="s">
        <v>2945</v>
      </c>
      <c r="C121" s="254" t="s">
        <v>2946</v>
      </c>
      <c r="D121" s="246" t="s">
        <v>1368</v>
      </c>
      <c r="E121" s="247">
        <v>1</v>
      </c>
      <c r="F121" s="248"/>
      <c r="G121" s="249">
        <f>ROUND(E121*F121,2)</f>
        <v>0</v>
      </c>
      <c r="H121" s="248"/>
      <c r="I121" s="249">
        <f>ROUND(E121*H121,2)</f>
        <v>0</v>
      </c>
      <c r="J121" s="248"/>
      <c r="K121" s="249">
        <f>ROUND(E121*J121,2)</f>
        <v>0</v>
      </c>
      <c r="L121" s="249">
        <v>21</v>
      </c>
      <c r="M121" s="249">
        <f>G121*(1+L121/100)</f>
        <v>0</v>
      </c>
      <c r="N121" s="247">
        <v>0</v>
      </c>
      <c r="O121" s="247">
        <f>ROUND(E121*N121,2)</f>
        <v>0</v>
      </c>
      <c r="P121" s="247">
        <v>0</v>
      </c>
      <c r="Q121" s="247">
        <f>ROUND(E121*P121,2)</f>
        <v>0</v>
      </c>
      <c r="R121" s="249"/>
      <c r="S121" s="249" t="s">
        <v>277</v>
      </c>
      <c r="T121" s="250" t="s">
        <v>251</v>
      </c>
      <c r="U121" s="223">
        <v>0</v>
      </c>
      <c r="V121" s="223">
        <f>ROUND(E121*U121,2)</f>
        <v>0</v>
      </c>
      <c r="W121" s="223"/>
      <c r="X121" s="223" t="s">
        <v>294</v>
      </c>
      <c r="Y121" s="223" t="s">
        <v>252</v>
      </c>
      <c r="Z121" s="213"/>
      <c r="AA121" s="213"/>
      <c r="AB121" s="213"/>
      <c r="AC121" s="213"/>
      <c r="AD121" s="213"/>
      <c r="AE121" s="213"/>
      <c r="AF121" s="213"/>
      <c r="AG121" s="213" t="s">
        <v>331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44">
        <v>84</v>
      </c>
      <c r="B122" s="245" t="s">
        <v>2947</v>
      </c>
      <c r="C122" s="254" t="s">
        <v>2948</v>
      </c>
      <c r="D122" s="246" t="s">
        <v>1368</v>
      </c>
      <c r="E122" s="247">
        <v>2</v>
      </c>
      <c r="F122" s="248"/>
      <c r="G122" s="249">
        <f>ROUND(E122*F122,2)</f>
        <v>0</v>
      </c>
      <c r="H122" s="248"/>
      <c r="I122" s="249">
        <f>ROUND(E122*H122,2)</f>
        <v>0</v>
      </c>
      <c r="J122" s="248"/>
      <c r="K122" s="249">
        <f>ROUND(E122*J122,2)</f>
        <v>0</v>
      </c>
      <c r="L122" s="249">
        <v>21</v>
      </c>
      <c r="M122" s="249">
        <f>G122*(1+L122/100)</f>
        <v>0</v>
      </c>
      <c r="N122" s="247">
        <v>0</v>
      </c>
      <c r="O122" s="247">
        <f>ROUND(E122*N122,2)</f>
        <v>0</v>
      </c>
      <c r="P122" s="247">
        <v>0</v>
      </c>
      <c r="Q122" s="247">
        <f>ROUND(E122*P122,2)</f>
        <v>0</v>
      </c>
      <c r="R122" s="249"/>
      <c r="S122" s="249" t="s">
        <v>277</v>
      </c>
      <c r="T122" s="250" t="s">
        <v>251</v>
      </c>
      <c r="U122" s="223">
        <v>0</v>
      </c>
      <c r="V122" s="223">
        <f>ROUND(E122*U122,2)</f>
        <v>0</v>
      </c>
      <c r="W122" s="223"/>
      <c r="X122" s="223" t="s">
        <v>294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331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22.5" outlineLevel="1" x14ac:dyDescent="0.2">
      <c r="A123" s="235">
        <v>85</v>
      </c>
      <c r="B123" s="236" t="s">
        <v>2949</v>
      </c>
      <c r="C123" s="252" t="s">
        <v>2950</v>
      </c>
      <c r="D123" s="237" t="s">
        <v>458</v>
      </c>
      <c r="E123" s="238">
        <v>1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/>
      <c r="S123" s="240" t="s">
        <v>277</v>
      </c>
      <c r="T123" s="241" t="s">
        <v>251</v>
      </c>
      <c r="U123" s="223">
        <v>0</v>
      </c>
      <c r="V123" s="223">
        <f>ROUND(E123*U123,2)</f>
        <v>0</v>
      </c>
      <c r="W123" s="223"/>
      <c r="X123" s="223" t="s">
        <v>294</v>
      </c>
      <c r="Y123" s="223" t="s">
        <v>252</v>
      </c>
      <c r="Z123" s="213"/>
      <c r="AA123" s="213"/>
      <c r="AB123" s="213"/>
      <c r="AC123" s="213"/>
      <c r="AD123" s="213"/>
      <c r="AE123" s="213"/>
      <c r="AF123" s="213"/>
      <c r="AG123" s="213" t="s">
        <v>331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53" t="s">
        <v>2951</v>
      </c>
      <c r="D124" s="243"/>
      <c r="E124" s="243"/>
      <c r="F124" s="243"/>
      <c r="G124" s="24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255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44">
        <v>86</v>
      </c>
      <c r="B125" s="245" t="s">
        <v>2952</v>
      </c>
      <c r="C125" s="254" t="s">
        <v>2953</v>
      </c>
      <c r="D125" s="246" t="s">
        <v>1368</v>
      </c>
      <c r="E125" s="247">
        <v>39</v>
      </c>
      <c r="F125" s="248"/>
      <c r="G125" s="249">
        <f>ROUND(E125*F125,2)</f>
        <v>0</v>
      </c>
      <c r="H125" s="248"/>
      <c r="I125" s="249">
        <f>ROUND(E125*H125,2)</f>
        <v>0</v>
      </c>
      <c r="J125" s="248"/>
      <c r="K125" s="249">
        <f>ROUND(E125*J125,2)</f>
        <v>0</v>
      </c>
      <c r="L125" s="249">
        <v>21</v>
      </c>
      <c r="M125" s="249">
        <f>G125*(1+L125/100)</f>
        <v>0</v>
      </c>
      <c r="N125" s="247">
        <v>0</v>
      </c>
      <c r="O125" s="247">
        <f>ROUND(E125*N125,2)</f>
        <v>0</v>
      </c>
      <c r="P125" s="247">
        <v>0</v>
      </c>
      <c r="Q125" s="247">
        <f>ROUND(E125*P125,2)</f>
        <v>0</v>
      </c>
      <c r="R125" s="249"/>
      <c r="S125" s="249" t="s">
        <v>277</v>
      </c>
      <c r="T125" s="250" t="s">
        <v>251</v>
      </c>
      <c r="U125" s="223">
        <v>0</v>
      </c>
      <c r="V125" s="223">
        <f>ROUND(E125*U125,2)</f>
        <v>0</v>
      </c>
      <c r="W125" s="223"/>
      <c r="X125" s="223" t="s">
        <v>294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331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44">
        <v>87</v>
      </c>
      <c r="B126" s="245" t="s">
        <v>2954</v>
      </c>
      <c r="C126" s="254" t="s">
        <v>2955</v>
      </c>
      <c r="D126" s="246" t="s">
        <v>1368</v>
      </c>
      <c r="E126" s="247">
        <v>2</v>
      </c>
      <c r="F126" s="248"/>
      <c r="G126" s="249">
        <f>ROUND(E126*F126,2)</f>
        <v>0</v>
      </c>
      <c r="H126" s="248"/>
      <c r="I126" s="249">
        <f>ROUND(E126*H126,2)</f>
        <v>0</v>
      </c>
      <c r="J126" s="248"/>
      <c r="K126" s="249">
        <f>ROUND(E126*J126,2)</f>
        <v>0</v>
      </c>
      <c r="L126" s="249">
        <v>21</v>
      </c>
      <c r="M126" s="249">
        <f>G126*(1+L126/100)</f>
        <v>0</v>
      </c>
      <c r="N126" s="247">
        <v>0</v>
      </c>
      <c r="O126" s="247">
        <f>ROUND(E126*N126,2)</f>
        <v>0</v>
      </c>
      <c r="P126" s="247">
        <v>0</v>
      </c>
      <c r="Q126" s="247">
        <f>ROUND(E126*P126,2)</f>
        <v>0</v>
      </c>
      <c r="R126" s="249"/>
      <c r="S126" s="249" t="s">
        <v>277</v>
      </c>
      <c r="T126" s="250" t="s">
        <v>251</v>
      </c>
      <c r="U126" s="223">
        <v>0</v>
      </c>
      <c r="V126" s="223">
        <f>ROUND(E126*U126,2)</f>
        <v>0</v>
      </c>
      <c r="W126" s="223"/>
      <c r="X126" s="223" t="s">
        <v>294</v>
      </c>
      <c r="Y126" s="223" t="s">
        <v>252</v>
      </c>
      <c r="Z126" s="213"/>
      <c r="AA126" s="213"/>
      <c r="AB126" s="213"/>
      <c r="AC126" s="213"/>
      <c r="AD126" s="213"/>
      <c r="AE126" s="213"/>
      <c r="AF126" s="213"/>
      <c r="AG126" s="213" t="s">
        <v>331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44">
        <v>88</v>
      </c>
      <c r="B127" s="245" t="s">
        <v>2956</v>
      </c>
      <c r="C127" s="254" t="s">
        <v>2957</v>
      </c>
      <c r="D127" s="246" t="s">
        <v>1368</v>
      </c>
      <c r="E127" s="247">
        <v>2</v>
      </c>
      <c r="F127" s="248"/>
      <c r="G127" s="249">
        <f>ROUND(E127*F127,2)</f>
        <v>0</v>
      </c>
      <c r="H127" s="248"/>
      <c r="I127" s="249">
        <f>ROUND(E127*H127,2)</f>
        <v>0</v>
      </c>
      <c r="J127" s="248"/>
      <c r="K127" s="249">
        <f>ROUND(E127*J127,2)</f>
        <v>0</v>
      </c>
      <c r="L127" s="249">
        <v>21</v>
      </c>
      <c r="M127" s="249">
        <f>G127*(1+L127/100)</f>
        <v>0</v>
      </c>
      <c r="N127" s="247">
        <v>0</v>
      </c>
      <c r="O127" s="247">
        <f>ROUND(E127*N127,2)</f>
        <v>0</v>
      </c>
      <c r="P127" s="247">
        <v>0</v>
      </c>
      <c r="Q127" s="247">
        <f>ROUND(E127*P127,2)</f>
        <v>0</v>
      </c>
      <c r="R127" s="249"/>
      <c r="S127" s="249" t="s">
        <v>277</v>
      </c>
      <c r="T127" s="250" t="s">
        <v>251</v>
      </c>
      <c r="U127" s="223">
        <v>0</v>
      </c>
      <c r="V127" s="223">
        <f>ROUND(E127*U127,2)</f>
        <v>0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331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44">
        <v>89</v>
      </c>
      <c r="B128" s="245" t="s">
        <v>2958</v>
      </c>
      <c r="C128" s="254" t="s">
        <v>2959</v>
      </c>
      <c r="D128" s="246" t="s">
        <v>1368</v>
      </c>
      <c r="E128" s="247">
        <v>1</v>
      </c>
      <c r="F128" s="248"/>
      <c r="G128" s="249">
        <f>ROUND(E128*F128,2)</f>
        <v>0</v>
      </c>
      <c r="H128" s="248"/>
      <c r="I128" s="249">
        <f>ROUND(E128*H128,2)</f>
        <v>0</v>
      </c>
      <c r="J128" s="248"/>
      <c r="K128" s="249">
        <f>ROUND(E128*J128,2)</f>
        <v>0</v>
      </c>
      <c r="L128" s="249">
        <v>21</v>
      </c>
      <c r="M128" s="249">
        <f>G128*(1+L128/100)</f>
        <v>0</v>
      </c>
      <c r="N128" s="247">
        <v>0</v>
      </c>
      <c r="O128" s="247">
        <f>ROUND(E128*N128,2)</f>
        <v>0</v>
      </c>
      <c r="P128" s="247">
        <v>0</v>
      </c>
      <c r="Q128" s="247">
        <f>ROUND(E128*P128,2)</f>
        <v>0</v>
      </c>
      <c r="R128" s="249"/>
      <c r="S128" s="249" t="s">
        <v>277</v>
      </c>
      <c r="T128" s="250" t="s">
        <v>251</v>
      </c>
      <c r="U128" s="223">
        <v>0</v>
      </c>
      <c r="V128" s="223">
        <f>ROUND(E128*U128,2)</f>
        <v>0</v>
      </c>
      <c r="W128" s="223"/>
      <c r="X128" s="223" t="s">
        <v>294</v>
      </c>
      <c r="Y128" s="223" t="s">
        <v>252</v>
      </c>
      <c r="Z128" s="213"/>
      <c r="AA128" s="213"/>
      <c r="AB128" s="213"/>
      <c r="AC128" s="213"/>
      <c r="AD128" s="213"/>
      <c r="AE128" s="213"/>
      <c r="AF128" s="213"/>
      <c r="AG128" s="213" t="s">
        <v>331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44">
        <v>90</v>
      </c>
      <c r="B129" s="245" t="s">
        <v>2960</v>
      </c>
      <c r="C129" s="254" t="s">
        <v>2961</v>
      </c>
      <c r="D129" s="246" t="s">
        <v>1368</v>
      </c>
      <c r="E129" s="247">
        <v>1</v>
      </c>
      <c r="F129" s="248"/>
      <c r="G129" s="249">
        <f>ROUND(E129*F129,2)</f>
        <v>0</v>
      </c>
      <c r="H129" s="248"/>
      <c r="I129" s="249">
        <f>ROUND(E129*H129,2)</f>
        <v>0</v>
      </c>
      <c r="J129" s="248"/>
      <c r="K129" s="249">
        <f>ROUND(E129*J129,2)</f>
        <v>0</v>
      </c>
      <c r="L129" s="249">
        <v>21</v>
      </c>
      <c r="M129" s="249">
        <f>G129*(1+L129/100)</f>
        <v>0</v>
      </c>
      <c r="N129" s="247">
        <v>0</v>
      </c>
      <c r="O129" s="247">
        <f>ROUND(E129*N129,2)</f>
        <v>0</v>
      </c>
      <c r="P129" s="247">
        <v>0</v>
      </c>
      <c r="Q129" s="247">
        <f>ROUND(E129*P129,2)</f>
        <v>0</v>
      </c>
      <c r="R129" s="249"/>
      <c r="S129" s="249" t="s">
        <v>277</v>
      </c>
      <c r="T129" s="250" t="s">
        <v>251</v>
      </c>
      <c r="U129" s="223">
        <v>0</v>
      </c>
      <c r="V129" s="223">
        <f>ROUND(E129*U129,2)</f>
        <v>0</v>
      </c>
      <c r="W129" s="223"/>
      <c r="X129" s="223" t="s">
        <v>294</v>
      </c>
      <c r="Y129" s="223" t="s">
        <v>252</v>
      </c>
      <c r="Z129" s="213"/>
      <c r="AA129" s="213"/>
      <c r="AB129" s="213"/>
      <c r="AC129" s="213"/>
      <c r="AD129" s="213"/>
      <c r="AE129" s="213"/>
      <c r="AF129" s="213"/>
      <c r="AG129" s="213" t="s">
        <v>331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44">
        <v>91</v>
      </c>
      <c r="B130" s="245" t="s">
        <v>2962</v>
      </c>
      <c r="C130" s="254" t="s">
        <v>2963</v>
      </c>
      <c r="D130" s="246" t="s">
        <v>420</v>
      </c>
      <c r="E130" s="247">
        <v>30</v>
      </c>
      <c r="F130" s="248"/>
      <c r="G130" s="249">
        <f>ROUND(E130*F130,2)</f>
        <v>0</v>
      </c>
      <c r="H130" s="248"/>
      <c r="I130" s="249">
        <f>ROUND(E130*H130,2)</f>
        <v>0</v>
      </c>
      <c r="J130" s="248"/>
      <c r="K130" s="249">
        <f>ROUND(E130*J130,2)</f>
        <v>0</v>
      </c>
      <c r="L130" s="249">
        <v>21</v>
      </c>
      <c r="M130" s="249">
        <f>G130*(1+L130/100)</f>
        <v>0</v>
      </c>
      <c r="N130" s="247">
        <v>0</v>
      </c>
      <c r="O130" s="247">
        <f>ROUND(E130*N130,2)</f>
        <v>0</v>
      </c>
      <c r="P130" s="247">
        <v>0</v>
      </c>
      <c r="Q130" s="247">
        <f>ROUND(E130*P130,2)</f>
        <v>0</v>
      </c>
      <c r="R130" s="249"/>
      <c r="S130" s="249" t="s">
        <v>277</v>
      </c>
      <c r="T130" s="250" t="s">
        <v>251</v>
      </c>
      <c r="U130" s="223">
        <v>0</v>
      </c>
      <c r="V130" s="223">
        <f>ROUND(E130*U130,2)</f>
        <v>0</v>
      </c>
      <c r="W130" s="223"/>
      <c r="X130" s="223" t="s">
        <v>294</v>
      </c>
      <c r="Y130" s="223" t="s">
        <v>252</v>
      </c>
      <c r="Z130" s="213"/>
      <c r="AA130" s="213"/>
      <c r="AB130" s="213"/>
      <c r="AC130" s="213"/>
      <c r="AD130" s="213"/>
      <c r="AE130" s="213"/>
      <c r="AF130" s="213"/>
      <c r="AG130" s="213" t="s">
        <v>331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5">
        <v>92</v>
      </c>
      <c r="B131" s="236" t="s">
        <v>2964</v>
      </c>
      <c r="C131" s="252" t="s">
        <v>2965</v>
      </c>
      <c r="D131" s="237" t="s">
        <v>420</v>
      </c>
      <c r="E131" s="238">
        <v>30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40"/>
      <c r="S131" s="240" t="s">
        <v>277</v>
      </c>
      <c r="T131" s="241" t="s">
        <v>251</v>
      </c>
      <c r="U131" s="223">
        <v>0</v>
      </c>
      <c r="V131" s="223">
        <f>ROUND(E131*U131,2)</f>
        <v>0</v>
      </c>
      <c r="W131" s="223"/>
      <c r="X131" s="223" t="s">
        <v>294</v>
      </c>
      <c r="Y131" s="223" t="s">
        <v>252</v>
      </c>
      <c r="Z131" s="213"/>
      <c r="AA131" s="213"/>
      <c r="AB131" s="213"/>
      <c r="AC131" s="213"/>
      <c r="AD131" s="213"/>
      <c r="AE131" s="213"/>
      <c r="AF131" s="213"/>
      <c r="AG131" s="213" t="s">
        <v>331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53" t="s">
        <v>2873</v>
      </c>
      <c r="D132" s="243"/>
      <c r="E132" s="243"/>
      <c r="F132" s="243"/>
      <c r="G132" s="243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255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ht="22.5" outlineLevel="1" x14ac:dyDescent="0.2">
      <c r="A133" s="235">
        <v>93</v>
      </c>
      <c r="B133" s="236" t="s">
        <v>2966</v>
      </c>
      <c r="C133" s="252" t="s">
        <v>2967</v>
      </c>
      <c r="D133" s="237" t="s">
        <v>420</v>
      </c>
      <c r="E133" s="238">
        <v>60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/>
      <c r="S133" s="240" t="s">
        <v>277</v>
      </c>
      <c r="T133" s="241" t="s">
        <v>251</v>
      </c>
      <c r="U133" s="223">
        <v>0</v>
      </c>
      <c r="V133" s="223">
        <f>ROUND(E133*U133,2)</f>
        <v>0</v>
      </c>
      <c r="W133" s="223"/>
      <c r="X133" s="223" t="s">
        <v>294</v>
      </c>
      <c r="Y133" s="223" t="s">
        <v>252</v>
      </c>
      <c r="Z133" s="213"/>
      <c r="AA133" s="213"/>
      <c r="AB133" s="213"/>
      <c r="AC133" s="213"/>
      <c r="AD133" s="213"/>
      <c r="AE133" s="213"/>
      <c r="AF133" s="213"/>
      <c r="AG133" s="213" t="s">
        <v>331</v>
      </c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2" x14ac:dyDescent="0.2">
      <c r="A134" s="220"/>
      <c r="B134" s="221"/>
      <c r="C134" s="253" t="s">
        <v>2873</v>
      </c>
      <c r="D134" s="243"/>
      <c r="E134" s="243"/>
      <c r="F134" s="243"/>
      <c r="G134" s="24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255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ht="22.5" outlineLevel="1" x14ac:dyDescent="0.2">
      <c r="A135" s="244">
        <v>94</v>
      </c>
      <c r="B135" s="245" t="s">
        <v>2968</v>
      </c>
      <c r="C135" s="254" t="s">
        <v>2969</v>
      </c>
      <c r="D135" s="246" t="s">
        <v>458</v>
      </c>
      <c r="E135" s="247">
        <v>10</v>
      </c>
      <c r="F135" s="248"/>
      <c r="G135" s="249">
        <f>ROUND(E135*F135,2)</f>
        <v>0</v>
      </c>
      <c r="H135" s="248"/>
      <c r="I135" s="249">
        <f>ROUND(E135*H135,2)</f>
        <v>0</v>
      </c>
      <c r="J135" s="248"/>
      <c r="K135" s="249">
        <f>ROUND(E135*J135,2)</f>
        <v>0</v>
      </c>
      <c r="L135" s="249">
        <v>21</v>
      </c>
      <c r="M135" s="249">
        <f>G135*(1+L135/100)</f>
        <v>0</v>
      </c>
      <c r="N135" s="247">
        <v>0</v>
      </c>
      <c r="O135" s="247">
        <f>ROUND(E135*N135,2)</f>
        <v>0</v>
      </c>
      <c r="P135" s="247">
        <v>0</v>
      </c>
      <c r="Q135" s="247">
        <f>ROUND(E135*P135,2)</f>
        <v>0</v>
      </c>
      <c r="R135" s="249"/>
      <c r="S135" s="249" t="s">
        <v>277</v>
      </c>
      <c r="T135" s="250" t="s">
        <v>251</v>
      </c>
      <c r="U135" s="223">
        <v>0</v>
      </c>
      <c r="V135" s="223">
        <f>ROUND(E135*U135,2)</f>
        <v>0</v>
      </c>
      <c r="W135" s="223"/>
      <c r="X135" s="223" t="s">
        <v>294</v>
      </c>
      <c r="Y135" s="223" t="s">
        <v>252</v>
      </c>
      <c r="Z135" s="213"/>
      <c r="AA135" s="213"/>
      <c r="AB135" s="213"/>
      <c r="AC135" s="213"/>
      <c r="AD135" s="213"/>
      <c r="AE135" s="213"/>
      <c r="AF135" s="213"/>
      <c r="AG135" s="213" t="s">
        <v>331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ht="22.5" outlineLevel="1" x14ac:dyDescent="0.2">
      <c r="A136" s="244">
        <v>95</v>
      </c>
      <c r="B136" s="245" t="s">
        <v>2970</v>
      </c>
      <c r="C136" s="254" t="s">
        <v>2971</v>
      </c>
      <c r="D136" s="246" t="s">
        <v>458</v>
      </c>
      <c r="E136" s="247">
        <v>4</v>
      </c>
      <c r="F136" s="248"/>
      <c r="G136" s="249">
        <f>ROUND(E136*F136,2)</f>
        <v>0</v>
      </c>
      <c r="H136" s="248"/>
      <c r="I136" s="249">
        <f>ROUND(E136*H136,2)</f>
        <v>0</v>
      </c>
      <c r="J136" s="248"/>
      <c r="K136" s="249">
        <f>ROUND(E136*J136,2)</f>
        <v>0</v>
      </c>
      <c r="L136" s="249">
        <v>21</v>
      </c>
      <c r="M136" s="249">
        <f>G136*(1+L136/100)</f>
        <v>0</v>
      </c>
      <c r="N136" s="247">
        <v>0</v>
      </c>
      <c r="O136" s="247">
        <f>ROUND(E136*N136,2)</f>
        <v>0</v>
      </c>
      <c r="P136" s="247">
        <v>0</v>
      </c>
      <c r="Q136" s="247">
        <f>ROUND(E136*P136,2)</f>
        <v>0</v>
      </c>
      <c r="R136" s="249"/>
      <c r="S136" s="249" t="s">
        <v>277</v>
      </c>
      <c r="T136" s="250" t="s">
        <v>251</v>
      </c>
      <c r="U136" s="223">
        <v>0</v>
      </c>
      <c r="V136" s="223">
        <f>ROUND(E136*U136,2)</f>
        <v>0</v>
      </c>
      <c r="W136" s="223"/>
      <c r="X136" s="223" t="s">
        <v>294</v>
      </c>
      <c r="Y136" s="223" t="s">
        <v>252</v>
      </c>
      <c r="Z136" s="213"/>
      <c r="AA136" s="213"/>
      <c r="AB136" s="213"/>
      <c r="AC136" s="213"/>
      <c r="AD136" s="213"/>
      <c r="AE136" s="213"/>
      <c r="AF136" s="213"/>
      <c r="AG136" s="213" t="s">
        <v>331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1" x14ac:dyDescent="0.2">
      <c r="A137" s="244">
        <v>96</v>
      </c>
      <c r="B137" s="245" t="s">
        <v>2972</v>
      </c>
      <c r="C137" s="254" t="s">
        <v>2875</v>
      </c>
      <c r="D137" s="246" t="s">
        <v>1225</v>
      </c>
      <c r="E137" s="247">
        <v>1</v>
      </c>
      <c r="F137" s="248"/>
      <c r="G137" s="249">
        <f>ROUND(E137*F137,2)</f>
        <v>0</v>
      </c>
      <c r="H137" s="248"/>
      <c r="I137" s="249">
        <f>ROUND(E137*H137,2)</f>
        <v>0</v>
      </c>
      <c r="J137" s="248"/>
      <c r="K137" s="249">
        <f>ROUND(E137*J137,2)</f>
        <v>0</v>
      </c>
      <c r="L137" s="249">
        <v>21</v>
      </c>
      <c r="M137" s="249">
        <f>G137*(1+L137/100)</f>
        <v>0</v>
      </c>
      <c r="N137" s="247">
        <v>0</v>
      </c>
      <c r="O137" s="247">
        <f>ROUND(E137*N137,2)</f>
        <v>0</v>
      </c>
      <c r="P137" s="247">
        <v>0</v>
      </c>
      <c r="Q137" s="247">
        <f>ROUND(E137*P137,2)</f>
        <v>0</v>
      </c>
      <c r="R137" s="249"/>
      <c r="S137" s="249" t="s">
        <v>277</v>
      </c>
      <c r="T137" s="250" t="s">
        <v>251</v>
      </c>
      <c r="U137" s="223">
        <v>0</v>
      </c>
      <c r="V137" s="223">
        <f>ROUND(E137*U137,2)</f>
        <v>0</v>
      </c>
      <c r="W137" s="223"/>
      <c r="X137" s="223" t="s">
        <v>294</v>
      </c>
      <c r="Y137" s="223" t="s">
        <v>252</v>
      </c>
      <c r="Z137" s="213"/>
      <c r="AA137" s="213"/>
      <c r="AB137" s="213"/>
      <c r="AC137" s="213"/>
      <c r="AD137" s="213"/>
      <c r="AE137" s="213"/>
      <c r="AF137" s="213"/>
      <c r="AG137" s="213" t="s">
        <v>331</v>
      </c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1" x14ac:dyDescent="0.2">
      <c r="A138" s="244">
        <v>97</v>
      </c>
      <c r="B138" s="245" t="s">
        <v>2973</v>
      </c>
      <c r="C138" s="254" t="s">
        <v>2888</v>
      </c>
      <c r="D138" s="246" t="s">
        <v>1225</v>
      </c>
      <c r="E138" s="247">
        <v>1</v>
      </c>
      <c r="F138" s="248"/>
      <c r="G138" s="249">
        <f>ROUND(E138*F138,2)</f>
        <v>0</v>
      </c>
      <c r="H138" s="248"/>
      <c r="I138" s="249">
        <f>ROUND(E138*H138,2)</f>
        <v>0</v>
      </c>
      <c r="J138" s="248"/>
      <c r="K138" s="249">
        <f>ROUND(E138*J138,2)</f>
        <v>0</v>
      </c>
      <c r="L138" s="249">
        <v>21</v>
      </c>
      <c r="M138" s="249">
        <f>G138*(1+L138/100)</f>
        <v>0</v>
      </c>
      <c r="N138" s="247">
        <v>0</v>
      </c>
      <c r="O138" s="247">
        <f>ROUND(E138*N138,2)</f>
        <v>0</v>
      </c>
      <c r="P138" s="247">
        <v>0</v>
      </c>
      <c r="Q138" s="247">
        <f>ROUND(E138*P138,2)</f>
        <v>0</v>
      </c>
      <c r="R138" s="249"/>
      <c r="S138" s="249" t="s">
        <v>277</v>
      </c>
      <c r="T138" s="250" t="s">
        <v>251</v>
      </c>
      <c r="U138" s="223">
        <v>0</v>
      </c>
      <c r="V138" s="223">
        <f>ROUND(E138*U138,2)</f>
        <v>0</v>
      </c>
      <c r="W138" s="223"/>
      <c r="X138" s="223" t="s">
        <v>294</v>
      </c>
      <c r="Y138" s="223" t="s">
        <v>252</v>
      </c>
      <c r="Z138" s="213"/>
      <c r="AA138" s="213"/>
      <c r="AB138" s="213"/>
      <c r="AC138" s="213"/>
      <c r="AD138" s="213"/>
      <c r="AE138" s="213"/>
      <c r="AF138" s="213"/>
      <c r="AG138" s="213" t="s">
        <v>331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1" x14ac:dyDescent="0.2">
      <c r="A139" s="244">
        <v>98</v>
      </c>
      <c r="B139" s="245" t="s">
        <v>2974</v>
      </c>
      <c r="C139" s="254" t="s">
        <v>2975</v>
      </c>
      <c r="D139" s="246" t="s">
        <v>2878</v>
      </c>
      <c r="E139" s="247">
        <v>20</v>
      </c>
      <c r="F139" s="248"/>
      <c r="G139" s="249">
        <f>ROUND(E139*F139,2)</f>
        <v>0</v>
      </c>
      <c r="H139" s="248"/>
      <c r="I139" s="249">
        <f>ROUND(E139*H139,2)</f>
        <v>0</v>
      </c>
      <c r="J139" s="248"/>
      <c r="K139" s="249">
        <f>ROUND(E139*J139,2)</f>
        <v>0</v>
      </c>
      <c r="L139" s="249">
        <v>21</v>
      </c>
      <c r="M139" s="249">
        <f>G139*(1+L139/100)</f>
        <v>0</v>
      </c>
      <c r="N139" s="247">
        <v>0</v>
      </c>
      <c r="O139" s="247">
        <f>ROUND(E139*N139,2)</f>
        <v>0</v>
      </c>
      <c r="P139" s="247">
        <v>0</v>
      </c>
      <c r="Q139" s="247">
        <f>ROUND(E139*P139,2)</f>
        <v>0</v>
      </c>
      <c r="R139" s="249"/>
      <c r="S139" s="249" t="s">
        <v>277</v>
      </c>
      <c r="T139" s="250" t="s">
        <v>251</v>
      </c>
      <c r="U139" s="223">
        <v>0</v>
      </c>
      <c r="V139" s="223">
        <f>ROUND(E139*U139,2)</f>
        <v>0</v>
      </c>
      <c r="W139" s="223"/>
      <c r="X139" s="223" t="s">
        <v>294</v>
      </c>
      <c r="Y139" s="223" t="s">
        <v>252</v>
      </c>
      <c r="Z139" s="213"/>
      <c r="AA139" s="213"/>
      <c r="AB139" s="213"/>
      <c r="AC139" s="213"/>
      <c r="AD139" s="213"/>
      <c r="AE139" s="213"/>
      <c r="AF139" s="213"/>
      <c r="AG139" s="213" t="s">
        <v>331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1" x14ac:dyDescent="0.2">
      <c r="A140" s="244">
        <v>99</v>
      </c>
      <c r="B140" s="245" t="s">
        <v>2976</v>
      </c>
      <c r="C140" s="254" t="s">
        <v>2886</v>
      </c>
      <c r="D140" s="246" t="s">
        <v>1225</v>
      </c>
      <c r="E140" s="247">
        <v>1</v>
      </c>
      <c r="F140" s="248"/>
      <c r="G140" s="249">
        <f>ROUND(E140*F140,2)</f>
        <v>0</v>
      </c>
      <c r="H140" s="248"/>
      <c r="I140" s="249">
        <f>ROUND(E140*H140,2)</f>
        <v>0</v>
      </c>
      <c r="J140" s="248"/>
      <c r="K140" s="249">
        <f>ROUND(E140*J140,2)</f>
        <v>0</v>
      </c>
      <c r="L140" s="249">
        <v>21</v>
      </c>
      <c r="M140" s="249">
        <f>G140*(1+L140/100)</f>
        <v>0</v>
      </c>
      <c r="N140" s="247">
        <v>0</v>
      </c>
      <c r="O140" s="247">
        <f>ROUND(E140*N140,2)</f>
        <v>0</v>
      </c>
      <c r="P140" s="247">
        <v>0</v>
      </c>
      <c r="Q140" s="247">
        <f>ROUND(E140*P140,2)</f>
        <v>0</v>
      </c>
      <c r="R140" s="249"/>
      <c r="S140" s="249" t="s">
        <v>277</v>
      </c>
      <c r="T140" s="250" t="s">
        <v>251</v>
      </c>
      <c r="U140" s="223">
        <v>0</v>
      </c>
      <c r="V140" s="223">
        <f>ROUND(E140*U140,2)</f>
        <v>0</v>
      </c>
      <c r="W140" s="223"/>
      <c r="X140" s="223" t="s">
        <v>294</v>
      </c>
      <c r="Y140" s="223" t="s">
        <v>252</v>
      </c>
      <c r="Z140" s="213"/>
      <c r="AA140" s="213"/>
      <c r="AB140" s="213"/>
      <c r="AC140" s="213"/>
      <c r="AD140" s="213"/>
      <c r="AE140" s="213"/>
      <c r="AF140" s="213"/>
      <c r="AG140" s="213" t="s">
        <v>331</v>
      </c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5">
        <v>100</v>
      </c>
      <c r="B141" s="236" t="s">
        <v>2977</v>
      </c>
      <c r="C141" s="252" t="s">
        <v>2884</v>
      </c>
      <c r="D141" s="237" t="s">
        <v>2878</v>
      </c>
      <c r="E141" s="238">
        <v>10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</v>
      </c>
      <c r="O141" s="238">
        <f>ROUND(E141*N141,2)</f>
        <v>0</v>
      </c>
      <c r="P141" s="238">
        <v>0</v>
      </c>
      <c r="Q141" s="238">
        <f>ROUND(E141*P141,2)</f>
        <v>0</v>
      </c>
      <c r="R141" s="240"/>
      <c r="S141" s="240" t="s">
        <v>277</v>
      </c>
      <c r="T141" s="241" t="s">
        <v>251</v>
      </c>
      <c r="U141" s="223">
        <v>0</v>
      </c>
      <c r="V141" s="223">
        <f>ROUND(E141*U141,2)</f>
        <v>0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331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x14ac:dyDescent="0.2">
      <c r="A142" s="3"/>
      <c r="B142" s="4"/>
      <c r="C142" s="255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AE142">
        <v>12</v>
      </c>
      <c r="AF142">
        <v>21</v>
      </c>
      <c r="AG142" t="s">
        <v>231</v>
      </c>
    </row>
    <row r="143" spans="1:60" x14ac:dyDescent="0.2">
      <c r="A143" s="216"/>
      <c r="B143" s="217" t="s">
        <v>29</v>
      </c>
      <c r="C143" s="256"/>
      <c r="D143" s="218"/>
      <c r="E143" s="219"/>
      <c r="F143" s="219"/>
      <c r="G143" s="234">
        <f>G8+G84+G105</f>
        <v>0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AE143">
        <f>SUMIF(L7:L141,AE142,G7:G141)</f>
        <v>0</v>
      </c>
      <c r="AF143">
        <f>SUMIF(L7:L141,AF142,G7:G141)</f>
        <v>0</v>
      </c>
      <c r="AG143" t="s">
        <v>287</v>
      </c>
    </row>
    <row r="144" spans="1:60" x14ac:dyDescent="0.2">
      <c r="C144" s="257"/>
      <c r="D144" s="10"/>
      <c r="AG144" t="s">
        <v>288</v>
      </c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fOZkLKfpwxA46z9mFKPu8G8FuUtIAGb3csXNWlQYgc8w1upjXwVbNSWWZV5SZkady1QEX5LXcA57WarOOSPAvQ==" saltValue="VK9BLEQHwL6r/32+PZfFIA==" spinCount="100000" sheet="1" formatRows="0"/>
  <mergeCells count="35">
    <mergeCell ref="C118:G118"/>
    <mergeCell ref="C120:G120"/>
    <mergeCell ref="C124:G124"/>
    <mergeCell ref="C132:G132"/>
    <mergeCell ref="C134:G134"/>
    <mergeCell ref="C76:G76"/>
    <mergeCell ref="C108:G108"/>
    <mergeCell ref="C110:G110"/>
    <mergeCell ref="C112:G112"/>
    <mergeCell ref="C114:G114"/>
    <mergeCell ref="C116:G116"/>
    <mergeCell ref="C61:G61"/>
    <mergeCell ref="C63:G63"/>
    <mergeCell ref="C65:G65"/>
    <mergeCell ref="C69:G69"/>
    <mergeCell ref="C72:G72"/>
    <mergeCell ref="C74:G74"/>
    <mergeCell ref="C47:G47"/>
    <mergeCell ref="C49:G49"/>
    <mergeCell ref="C51:G51"/>
    <mergeCell ref="C53:G53"/>
    <mergeCell ref="C55:G55"/>
    <mergeCell ref="C57:G57"/>
    <mergeCell ref="C22:G22"/>
    <mergeCell ref="C28:G28"/>
    <mergeCell ref="C30:G30"/>
    <mergeCell ref="C32:G32"/>
    <mergeCell ref="C34:G34"/>
    <mergeCell ref="C39:G39"/>
    <mergeCell ref="A1:G1"/>
    <mergeCell ref="C2:G2"/>
    <mergeCell ref="C3:G3"/>
    <mergeCell ref="C4:G4"/>
    <mergeCell ref="C18:G18"/>
    <mergeCell ref="C20:G2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0EDC9-D444-4F1A-A458-B8C28BF6F5D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78</v>
      </c>
      <c r="C3" s="202" t="s">
        <v>79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80</v>
      </c>
      <c r="C4" s="205" t="s">
        <v>81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SUMIF(AG9:AG92,"&lt;&gt;NOR",G9:G92)</f>
        <v>0</v>
      </c>
      <c r="H8" s="232"/>
      <c r="I8" s="232">
        <f>SUM(I9:I92)</f>
        <v>0</v>
      </c>
      <c r="J8" s="232"/>
      <c r="K8" s="232">
        <f>SUM(K9:K92)</f>
        <v>0</v>
      </c>
      <c r="L8" s="232"/>
      <c r="M8" s="232">
        <f>SUM(M9:M92)</f>
        <v>0</v>
      </c>
      <c r="N8" s="231"/>
      <c r="O8" s="231">
        <f>SUM(O9:O92)</f>
        <v>25.25</v>
      </c>
      <c r="P8" s="231"/>
      <c r="Q8" s="231">
        <f>SUM(Q9:Q92)</f>
        <v>0</v>
      </c>
      <c r="R8" s="232"/>
      <c r="S8" s="232"/>
      <c r="T8" s="233"/>
      <c r="U8" s="227"/>
      <c r="V8" s="227">
        <f>SUM(V9:V92)</f>
        <v>103.43000000000002</v>
      </c>
      <c r="W8" s="227"/>
      <c r="X8" s="227"/>
      <c r="Y8" s="227"/>
      <c r="AG8" t="s">
        <v>246</v>
      </c>
    </row>
    <row r="9" spans="1:60" ht="33.75" outlineLevel="1" x14ac:dyDescent="0.2">
      <c r="A9" s="235">
        <v>1</v>
      </c>
      <c r="B9" s="236" t="s">
        <v>2359</v>
      </c>
      <c r="C9" s="252" t="s">
        <v>2360</v>
      </c>
      <c r="D9" s="237" t="s">
        <v>292</v>
      </c>
      <c r="E9" s="238">
        <v>13.5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825</v>
      </c>
      <c r="S9" s="240" t="s">
        <v>250</v>
      </c>
      <c r="T9" s="241" t="s">
        <v>250</v>
      </c>
      <c r="U9" s="223">
        <v>0.20899999999999999</v>
      </c>
      <c r="V9" s="223">
        <f>ROUND(E9*U9,2)</f>
        <v>2.82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67" t="s">
        <v>2361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tl. do 10 cm s nařezáním, vyrýpnutím, zvednutím, přemístěním a složením na vzdálenost do 50 m nebo s naložením na dopravní prostředek,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2978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2979</v>
      </c>
      <c r="D12" s="258"/>
      <c r="E12" s="259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66" t="s">
        <v>2379</v>
      </c>
      <c r="D13" s="258"/>
      <c r="E13" s="259">
        <v>13.5</v>
      </c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1" x14ac:dyDescent="0.2">
      <c r="A14" s="235">
        <v>2</v>
      </c>
      <c r="B14" s="236" t="s">
        <v>2374</v>
      </c>
      <c r="C14" s="252" t="s">
        <v>2375</v>
      </c>
      <c r="D14" s="237" t="s">
        <v>302</v>
      </c>
      <c r="E14" s="238">
        <v>25.65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</v>
      </c>
      <c r="Q14" s="238">
        <f>ROUND(E14*P14,2)</f>
        <v>0</v>
      </c>
      <c r="R14" s="240" t="s">
        <v>303</v>
      </c>
      <c r="S14" s="240" t="s">
        <v>250</v>
      </c>
      <c r="T14" s="241" t="s">
        <v>250</v>
      </c>
      <c r="U14" s="223">
        <v>0.26666000000000001</v>
      </c>
      <c r="V14" s="223">
        <f>ROUND(E14*U14,2)</f>
        <v>6.84</v>
      </c>
      <c r="W14" s="223"/>
      <c r="X14" s="223" t="s">
        <v>294</v>
      </c>
      <c r="Y14" s="223" t="s">
        <v>252</v>
      </c>
      <c r="Z14" s="213"/>
      <c r="AA14" s="213"/>
      <c r="AB14" s="213"/>
      <c r="AC14" s="213"/>
      <c r="AD14" s="213"/>
      <c r="AE14" s="213"/>
      <c r="AF14" s="213"/>
      <c r="AG14" s="213" t="s">
        <v>295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33.75" outlineLevel="2" x14ac:dyDescent="0.2">
      <c r="A15" s="220"/>
      <c r="B15" s="221"/>
      <c r="C15" s="267" t="s">
        <v>2376</v>
      </c>
      <c r="D15" s="264"/>
      <c r="E15" s="264"/>
      <c r="F15" s="264"/>
      <c r="G15" s="264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305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42" t="str">
        <f>C15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66" t="s">
        <v>2980</v>
      </c>
      <c r="D16" s="258"/>
      <c r="E16" s="259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66" t="s">
        <v>2981</v>
      </c>
      <c r="D17" s="258"/>
      <c r="E17" s="259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66" t="s">
        <v>2982</v>
      </c>
      <c r="D18" s="258"/>
      <c r="E18" s="259">
        <v>25.65</v>
      </c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1" x14ac:dyDescent="0.2">
      <c r="A19" s="235">
        <v>3</v>
      </c>
      <c r="B19" s="236" t="s">
        <v>2380</v>
      </c>
      <c r="C19" s="252" t="s">
        <v>2381</v>
      </c>
      <c r="D19" s="237" t="s">
        <v>302</v>
      </c>
      <c r="E19" s="238">
        <v>3.8475000000000001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 t="s">
        <v>303</v>
      </c>
      <c r="S19" s="240" t="s">
        <v>250</v>
      </c>
      <c r="T19" s="241" t="s">
        <v>250</v>
      </c>
      <c r="U19" s="223">
        <v>4.3099999999999999E-2</v>
      </c>
      <c r="V19" s="223">
        <f>ROUND(E19*U19,2)</f>
        <v>0.17</v>
      </c>
      <c r="W19" s="223"/>
      <c r="X19" s="223" t="s">
        <v>294</v>
      </c>
      <c r="Y19" s="223" t="s">
        <v>252</v>
      </c>
      <c r="Z19" s="213"/>
      <c r="AA19" s="213"/>
      <c r="AB19" s="213"/>
      <c r="AC19" s="213"/>
      <c r="AD19" s="213"/>
      <c r="AE19" s="213"/>
      <c r="AF19" s="213"/>
      <c r="AG19" s="213" t="s">
        <v>295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ht="33.75" outlineLevel="2" x14ac:dyDescent="0.2">
      <c r="A20" s="220"/>
      <c r="B20" s="221"/>
      <c r="C20" s="267" t="s">
        <v>2376</v>
      </c>
      <c r="D20" s="264"/>
      <c r="E20" s="264"/>
      <c r="F20" s="264"/>
      <c r="G20" s="264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305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42" t="str">
        <f>C20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6" t="s">
        <v>787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2983</v>
      </c>
      <c r="D22" s="258"/>
      <c r="E22" s="259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66" t="s">
        <v>2984</v>
      </c>
      <c r="D23" s="258"/>
      <c r="E23" s="259">
        <v>3.85</v>
      </c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35">
        <v>4</v>
      </c>
      <c r="B24" s="236" t="s">
        <v>779</v>
      </c>
      <c r="C24" s="252" t="s">
        <v>780</v>
      </c>
      <c r="D24" s="237" t="s">
        <v>302</v>
      </c>
      <c r="E24" s="238">
        <v>41.67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 t="s">
        <v>303</v>
      </c>
      <c r="S24" s="240" t="s">
        <v>250</v>
      </c>
      <c r="T24" s="241" t="s">
        <v>250</v>
      </c>
      <c r="U24" s="223">
        <v>0.36499999999999999</v>
      </c>
      <c r="V24" s="223">
        <f>ROUND(E24*U24,2)</f>
        <v>15.21</v>
      </c>
      <c r="W24" s="223"/>
      <c r="X24" s="223" t="s">
        <v>294</v>
      </c>
      <c r="Y24" s="223" t="s">
        <v>252</v>
      </c>
      <c r="Z24" s="213"/>
      <c r="AA24" s="213"/>
      <c r="AB24" s="213"/>
      <c r="AC24" s="213"/>
      <c r="AD24" s="213"/>
      <c r="AE24" s="213"/>
      <c r="AF24" s="213"/>
      <c r="AG24" s="213" t="s">
        <v>295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2" x14ac:dyDescent="0.2">
      <c r="A25" s="220"/>
      <c r="B25" s="221"/>
      <c r="C25" s="267" t="s">
        <v>781</v>
      </c>
      <c r="D25" s="264"/>
      <c r="E25" s="264"/>
      <c r="F25" s="264"/>
      <c r="G25" s="264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305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42" t="str">
        <f>C25</f>
        <v>zapažených i nezapažených s urovnáním dna do předepsaného profilu a spádu, s přehozením výkopku na přilehlém terénu na vzdálenost do 3 m od podélné osy rýhy nebo s naložením výkopku na dopravní prostředek.</v>
      </c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66" t="s">
        <v>2985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2986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2987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2988</v>
      </c>
      <c r="D29" s="258"/>
      <c r="E29" s="259">
        <v>41.67</v>
      </c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5">
        <v>5</v>
      </c>
      <c r="B30" s="236" t="s">
        <v>785</v>
      </c>
      <c r="C30" s="252" t="s">
        <v>786</v>
      </c>
      <c r="D30" s="237" t="s">
        <v>302</v>
      </c>
      <c r="E30" s="238">
        <v>6.2504999999999997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 t="s">
        <v>303</v>
      </c>
      <c r="S30" s="240" t="s">
        <v>250</v>
      </c>
      <c r="T30" s="241" t="s">
        <v>250</v>
      </c>
      <c r="U30" s="223">
        <v>0.38979999999999998</v>
      </c>
      <c r="V30" s="223">
        <f>ROUND(E30*U30,2)</f>
        <v>2.44</v>
      </c>
      <c r="W30" s="223"/>
      <c r="X30" s="223" t="s">
        <v>294</v>
      </c>
      <c r="Y30" s="223" t="s">
        <v>252</v>
      </c>
      <c r="Z30" s="213"/>
      <c r="AA30" s="213"/>
      <c r="AB30" s="213"/>
      <c r="AC30" s="213"/>
      <c r="AD30" s="213"/>
      <c r="AE30" s="213"/>
      <c r="AF30" s="213"/>
      <c r="AG30" s="213" t="s">
        <v>295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ht="22.5" outlineLevel="2" x14ac:dyDescent="0.2">
      <c r="A31" s="220"/>
      <c r="B31" s="221"/>
      <c r="C31" s="267" t="s">
        <v>781</v>
      </c>
      <c r="D31" s="264"/>
      <c r="E31" s="264"/>
      <c r="F31" s="264"/>
      <c r="G31" s="264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305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42" t="str">
        <f>C31</f>
        <v>zapažených i nezapažených s urovnáním dna do předepsaného profilu a spádu, s přehozením výkopku na přilehlém terénu na vzdálenost do 3 m od podélné osy rýhy nebo s naložením výkopku na dopravní prostředek.</v>
      </c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66" t="s">
        <v>787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2989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2990</v>
      </c>
      <c r="D34" s="258"/>
      <c r="E34" s="259">
        <v>6.25</v>
      </c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5">
        <v>6</v>
      </c>
      <c r="B35" s="236" t="s">
        <v>2384</v>
      </c>
      <c r="C35" s="252" t="s">
        <v>2385</v>
      </c>
      <c r="D35" s="237" t="s">
        <v>302</v>
      </c>
      <c r="E35" s="238">
        <v>3.5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303</v>
      </c>
      <c r="S35" s="240" t="s">
        <v>250</v>
      </c>
      <c r="T35" s="241" t="s">
        <v>250</v>
      </c>
      <c r="U35" s="223">
        <v>2.335</v>
      </c>
      <c r="V35" s="223">
        <f>ROUND(E35*U35,2)</f>
        <v>8.17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295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7" t="s">
        <v>2386</v>
      </c>
      <c r="D36" s="264"/>
      <c r="E36" s="264"/>
      <c r="F36" s="264"/>
      <c r="G36" s="264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305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1" x14ac:dyDescent="0.2">
      <c r="A37" s="235">
        <v>7</v>
      </c>
      <c r="B37" s="236" t="s">
        <v>793</v>
      </c>
      <c r="C37" s="252" t="s">
        <v>794</v>
      </c>
      <c r="D37" s="237" t="s">
        <v>302</v>
      </c>
      <c r="E37" s="238">
        <v>70.819999999999993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303</v>
      </c>
      <c r="S37" s="240" t="s">
        <v>250</v>
      </c>
      <c r="T37" s="241" t="s">
        <v>250</v>
      </c>
      <c r="U37" s="223">
        <v>7.3999999999999996E-2</v>
      </c>
      <c r="V37" s="223">
        <f>ROUND(E37*U37,2)</f>
        <v>5.24</v>
      </c>
      <c r="W37" s="223"/>
      <c r="X37" s="223" t="s">
        <v>294</v>
      </c>
      <c r="Y37" s="223" t="s">
        <v>252</v>
      </c>
      <c r="Z37" s="213"/>
      <c r="AA37" s="213"/>
      <c r="AB37" s="213"/>
      <c r="AC37" s="213"/>
      <c r="AD37" s="213"/>
      <c r="AE37" s="213"/>
      <c r="AF37" s="213"/>
      <c r="AG37" s="213" t="s">
        <v>295</v>
      </c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2" x14ac:dyDescent="0.2">
      <c r="A38" s="220"/>
      <c r="B38" s="221"/>
      <c r="C38" s="267" t="s">
        <v>795</v>
      </c>
      <c r="D38" s="264"/>
      <c r="E38" s="264"/>
      <c r="F38" s="264"/>
      <c r="G38" s="264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305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6" t="s">
        <v>2991</v>
      </c>
      <c r="D39" s="258"/>
      <c r="E39" s="259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6" t="s">
        <v>2992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6" t="s">
        <v>2993</v>
      </c>
      <c r="D41" s="258"/>
      <c r="E41" s="259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6" t="s">
        <v>2994</v>
      </c>
      <c r="D42" s="258"/>
      <c r="E42" s="259">
        <v>70.819999999999993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1" x14ac:dyDescent="0.2">
      <c r="A43" s="235">
        <v>8</v>
      </c>
      <c r="B43" s="236" t="s">
        <v>799</v>
      </c>
      <c r="C43" s="252" t="s">
        <v>800</v>
      </c>
      <c r="D43" s="237" t="s">
        <v>302</v>
      </c>
      <c r="E43" s="238">
        <v>38.234000000000002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 t="s">
        <v>303</v>
      </c>
      <c r="S43" s="240" t="s">
        <v>250</v>
      </c>
      <c r="T43" s="241" t="s">
        <v>250</v>
      </c>
      <c r="U43" s="223">
        <v>1.0999999999999999E-2</v>
      </c>
      <c r="V43" s="223">
        <f>ROUND(E43*U43,2)</f>
        <v>0.42</v>
      </c>
      <c r="W43" s="223"/>
      <c r="X43" s="223" t="s">
        <v>294</v>
      </c>
      <c r="Y43" s="223" t="s">
        <v>252</v>
      </c>
      <c r="Z43" s="213"/>
      <c r="AA43" s="213"/>
      <c r="AB43" s="213"/>
      <c r="AC43" s="213"/>
      <c r="AD43" s="213"/>
      <c r="AE43" s="213"/>
      <c r="AF43" s="213"/>
      <c r="AG43" s="213" t="s">
        <v>295</v>
      </c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2" x14ac:dyDescent="0.2">
      <c r="A44" s="220"/>
      <c r="B44" s="221"/>
      <c r="C44" s="267" t="s">
        <v>795</v>
      </c>
      <c r="D44" s="264"/>
      <c r="E44" s="264"/>
      <c r="F44" s="264"/>
      <c r="G44" s="264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305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66" t="s">
        <v>2397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2995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2996</v>
      </c>
      <c r="D47" s="258"/>
      <c r="E47" s="259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6" t="s">
        <v>2997</v>
      </c>
      <c r="D48" s="258"/>
      <c r="E48" s="259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66" t="s">
        <v>2998</v>
      </c>
      <c r="D49" s="258"/>
      <c r="E49" s="259">
        <v>38.229999999999997</v>
      </c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ht="22.5" outlineLevel="1" x14ac:dyDescent="0.2">
      <c r="A50" s="235">
        <v>9</v>
      </c>
      <c r="B50" s="236" t="s">
        <v>2393</v>
      </c>
      <c r="C50" s="252" t="s">
        <v>2394</v>
      </c>
      <c r="D50" s="237" t="s">
        <v>302</v>
      </c>
      <c r="E50" s="238">
        <v>38.234000000000002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</v>
      </c>
      <c r="Q50" s="238">
        <f>ROUND(E50*P50,2)</f>
        <v>0</v>
      </c>
      <c r="R50" s="240" t="s">
        <v>303</v>
      </c>
      <c r="S50" s="240" t="s">
        <v>250</v>
      </c>
      <c r="T50" s="241" t="s">
        <v>250</v>
      </c>
      <c r="U50" s="223">
        <v>0.65200000000000002</v>
      </c>
      <c r="V50" s="223">
        <f>ROUND(E50*U50,2)</f>
        <v>24.93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295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66" t="s">
        <v>2999</v>
      </c>
      <c r="D51" s="258"/>
      <c r="E51" s="259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6" t="s">
        <v>2998</v>
      </c>
      <c r="D52" s="258"/>
      <c r="E52" s="259">
        <v>38.229999999999997</v>
      </c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ht="22.5" outlineLevel="1" x14ac:dyDescent="0.2">
      <c r="A53" s="235">
        <v>10</v>
      </c>
      <c r="B53" s="236" t="s">
        <v>805</v>
      </c>
      <c r="C53" s="252" t="s">
        <v>806</v>
      </c>
      <c r="D53" s="237" t="s">
        <v>302</v>
      </c>
      <c r="E53" s="238">
        <v>38.234000000000002</v>
      </c>
      <c r="F53" s="239"/>
      <c r="G53" s="240">
        <f>ROUND(E53*F53,2)</f>
        <v>0</v>
      </c>
      <c r="H53" s="239"/>
      <c r="I53" s="240">
        <f>ROUND(E53*H53,2)</f>
        <v>0</v>
      </c>
      <c r="J53" s="239"/>
      <c r="K53" s="240">
        <f>ROUND(E53*J53,2)</f>
        <v>0</v>
      </c>
      <c r="L53" s="240">
        <v>21</v>
      </c>
      <c r="M53" s="240">
        <f>G53*(1+L53/100)</f>
        <v>0</v>
      </c>
      <c r="N53" s="238">
        <v>0</v>
      </c>
      <c r="O53" s="238">
        <f>ROUND(E53*N53,2)</f>
        <v>0</v>
      </c>
      <c r="P53" s="238">
        <v>0</v>
      </c>
      <c r="Q53" s="238">
        <f>ROUND(E53*P53,2)</f>
        <v>0</v>
      </c>
      <c r="R53" s="240" t="s">
        <v>807</v>
      </c>
      <c r="S53" s="240" t="s">
        <v>250</v>
      </c>
      <c r="T53" s="241" t="s">
        <v>250</v>
      </c>
      <c r="U53" s="223">
        <v>0</v>
      </c>
      <c r="V53" s="223">
        <f>ROUND(E53*U53,2)</f>
        <v>0</v>
      </c>
      <c r="W53" s="223"/>
      <c r="X53" s="223" t="s">
        <v>294</v>
      </c>
      <c r="Y53" s="223" t="s">
        <v>252</v>
      </c>
      <c r="Z53" s="213"/>
      <c r="AA53" s="213"/>
      <c r="AB53" s="213"/>
      <c r="AC53" s="213"/>
      <c r="AD53" s="213"/>
      <c r="AE53" s="213"/>
      <c r="AF53" s="213"/>
      <c r="AG53" s="213" t="s">
        <v>295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7" t="s">
        <v>808</v>
      </c>
      <c r="D54" s="264"/>
      <c r="E54" s="264"/>
      <c r="F54" s="264"/>
      <c r="G54" s="264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305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2999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2998</v>
      </c>
      <c r="D56" s="258"/>
      <c r="E56" s="259">
        <v>38.229999999999997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ht="22.5" outlineLevel="1" x14ac:dyDescent="0.2">
      <c r="A57" s="235">
        <v>11</v>
      </c>
      <c r="B57" s="236" t="s">
        <v>810</v>
      </c>
      <c r="C57" s="252" t="s">
        <v>811</v>
      </c>
      <c r="D57" s="237" t="s">
        <v>302</v>
      </c>
      <c r="E57" s="238">
        <v>32.585999999999999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 t="s">
        <v>303</v>
      </c>
      <c r="S57" s="240" t="s">
        <v>250</v>
      </c>
      <c r="T57" s="241" t="s">
        <v>250</v>
      </c>
      <c r="U57" s="223">
        <v>0.20200000000000001</v>
      </c>
      <c r="V57" s="223">
        <f>ROUND(E57*U57,2)</f>
        <v>6.58</v>
      </c>
      <c r="W57" s="223"/>
      <c r="X57" s="223" t="s">
        <v>294</v>
      </c>
      <c r="Y57" s="223" t="s">
        <v>252</v>
      </c>
      <c r="Z57" s="213"/>
      <c r="AA57" s="213"/>
      <c r="AB57" s="213"/>
      <c r="AC57" s="213"/>
      <c r="AD57" s="213"/>
      <c r="AE57" s="213"/>
      <c r="AF57" s="213"/>
      <c r="AG57" s="213" t="s">
        <v>295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7" t="s">
        <v>812</v>
      </c>
      <c r="D58" s="264"/>
      <c r="E58" s="264"/>
      <c r="F58" s="264"/>
      <c r="G58" s="26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305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68" t="s">
        <v>813</v>
      </c>
      <c r="D59" s="265"/>
      <c r="E59" s="265"/>
      <c r="F59" s="265"/>
      <c r="G59" s="265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255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6" t="s">
        <v>2397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2991</v>
      </c>
      <c r="D61" s="258"/>
      <c r="E61" s="259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6" t="s">
        <v>3000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3001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3002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3003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352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3004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2992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3005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3006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3007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352</v>
      </c>
      <c r="D72" s="258"/>
      <c r="E72" s="259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6" t="s">
        <v>3008</v>
      </c>
      <c r="D73" s="258"/>
      <c r="E73" s="259">
        <v>32.590000000000003</v>
      </c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1" x14ac:dyDescent="0.2">
      <c r="A74" s="235">
        <v>12</v>
      </c>
      <c r="B74" s="236" t="s">
        <v>3009</v>
      </c>
      <c r="C74" s="252" t="s">
        <v>3010</v>
      </c>
      <c r="D74" s="237" t="s">
        <v>302</v>
      </c>
      <c r="E74" s="238">
        <v>14.85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1.7</v>
      </c>
      <c r="O74" s="238">
        <f>ROUND(E74*N74,2)</f>
        <v>25.25</v>
      </c>
      <c r="P74" s="238">
        <v>0</v>
      </c>
      <c r="Q74" s="238">
        <f>ROUND(E74*P74,2)</f>
        <v>0</v>
      </c>
      <c r="R74" s="240" t="s">
        <v>303</v>
      </c>
      <c r="S74" s="240" t="s">
        <v>250</v>
      </c>
      <c r="T74" s="241" t="s">
        <v>250</v>
      </c>
      <c r="U74" s="223">
        <v>1.587</v>
      </c>
      <c r="V74" s="223">
        <f>ROUND(E74*U74,2)</f>
        <v>23.57</v>
      </c>
      <c r="W74" s="223"/>
      <c r="X74" s="223" t="s">
        <v>294</v>
      </c>
      <c r="Y74" s="223" t="s">
        <v>252</v>
      </c>
      <c r="Z74" s="213"/>
      <c r="AA74" s="213"/>
      <c r="AB74" s="213"/>
      <c r="AC74" s="213"/>
      <c r="AD74" s="213"/>
      <c r="AE74" s="213"/>
      <c r="AF74" s="213"/>
      <c r="AG74" s="213" t="s">
        <v>295</v>
      </c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ht="22.5" outlineLevel="2" x14ac:dyDescent="0.2">
      <c r="A75" s="220"/>
      <c r="B75" s="221"/>
      <c r="C75" s="267" t="s">
        <v>881</v>
      </c>
      <c r="D75" s="264"/>
      <c r="E75" s="264"/>
      <c r="F75" s="264"/>
      <c r="G75" s="264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305</v>
      </c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42" t="str">
        <f>C75</f>
        <v>sypaninou z vhodných hornin tř. 1 - 4 nebo materiálem připraveným podél výkopu ve vzdálenosti do 3 m od jeho kraje, pro jakoukoliv hloubku výkopu a jakoukoliv míru zhutnění,</v>
      </c>
      <c r="BB75" s="213"/>
      <c r="BC75" s="213"/>
      <c r="BD75" s="213"/>
      <c r="BE75" s="213"/>
      <c r="BF75" s="213"/>
      <c r="BG75" s="213"/>
      <c r="BH75" s="213"/>
    </row>
    <row r="76" spans="1:60" outlineLevel="2" x14ac:dyDescent="0.2">
      <c r="A76" s="220"/>
      <c r="B76" s="221"/>
      <c r="C76" s="266" t="s">
        <v>3011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3012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3013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3014</v>
      </c>
      <c r="D79" s="258"/>
      <c r="E79" s="259">
        <v>14.85</v>
      </c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1" x14ac:dyDescent="0.2">
      <c r="A80" s="235">
        <v>13</v>
      </c>
      <c r="B80" s="236" t="s">
        <v>816</v>
      </c>
      <c r="C80" s="252" t="s">
        <v>817</v>
      </c>
      <c r="D80" s="237" t="s">
        <v>292</v>
      </c>
      <c r="E80" s="238">
        <v>43.2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 t="s">
        <v>303</v>
      </c>
      <c r="S80" s="240" t="s">
        <v>250</v>
      </c>
      <c r="T80" s="241" t="s">
        <v>250</v>
      </c>
      <c r="U80" s="223">
        <v>1.7999999999999999E-2</v>
      </c>
      <c r="V80" s="223">
        <f>ROUND(E80*U80,2)</f>
        <v>0.78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295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2" x14ac:dyDescent="0.2">
      <c r="A81" s="220"/>
      <c r="B81" s="221"/>
      <c r="C81" s="267" t="s">
        <v>818</v>
      </c>
      <c r="D81" s="264"/>
      <c r="E81" s="264"/>
      <c r="F81" s="264"/>
      <c r="G81" s="264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305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3015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3016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3017</v>
      </c>
      <c r="D84" s="258"/>
      <c r="E84" s="259">
        <v>43.2</v>
      </c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ht="22.5" outlineLevel="1" x14ac:dyDescent="0.2">
      <c r="A85" s="235">
        <v>14</v>
      </c>
      <c r="B85" s="236" t="s">
        <v>823</v>
      </c>
      <c r="C85" s="252" t="s">
        <v>824</v>
      </c>
      <c r="D85" s="237" t="s">
        <v>292</v>
      </c>
      <c r="E85" s="238">
        <v>69.5</v>
      </c>
      <c r="F85" s="239"/>
      <c r="G85" s="240">
        <f>ROUND(E85*F85,2)</f>
        <v>0</v>
      </c>
      <c r="H85" s="239"/>
      <c r="I85" s="240">
        <f>ROUND(E85*H85,2)</f>
        <v>0</v>
      </c>
      <c r="J85" s="239"/>
      <c r="K85" s="240">
        <f>ROUND(E85*J85,2)</f>
        <v>0</v>
      </c>
      <c r="L85" s="240">
        <v>21</v>
      </c>
      <c r="M85" s="240">
        <f>G85*(1+L85/100)</f>
        <v>0</v>
      </c>
      <c r="N85" s="238">
        <v>0</v>
      </c>
      <c r="O85" s="238">
        <f>ROUND(E85*N85,2)</f>
        <v>0</v>
      </c>
      <c r="P85" s="238">
        <v>0</v>
      </c>
      <c r="Q85" s="238">
        <f>ROUND(E85*P85,2)</f>
        <v>0</v>
      </c>
      <c r="R85" s="240" t="s">
        <v>825</v>
      </c>
      <c r="S85" s="240" t="s">
        <v>250</v>
      </c>
      <c r="T85" s="241" t="s">
        <v>250</v>
      </c>
      <c r="U85" s="223">
        <v>0.09</v>
      </c>
      <c r="V85" s="223">
        <f>ROUND(E85*U85,2)</f>
        <v>6.26</v>
      </c>
      <c r="W85" s="223"/>
      <c r="X85" s="223" t="s">
        <v>294</v>
      </c>
      <c r="Y85" s="223" t="s">
        <v>252</v>
      </c>
      <c r="Z85" s="213"/>
      <c r="AA85" s="213"/>
      <c r="AB85" s="213"/>
      <c r="AC85" s="213"/>
      <c r="AD85" s="213"/>
      <c r="AE85" s="213"/>
      <c r="AF85" s="213"/>
      <c r="AG85" s="213" t="s">
        <v>295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67" t="s">
        <v>826</v>
      </c>
      <c r="D86" s="264"/>
      <c r="E86" s="264"/>
      <c r="F86" s="264"/>
      <c r="G86" s="264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305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6" t="s">
        <v>3018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3019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3020</v>
      </c>
      <c r="D89" s="258"/>
      <c r="E89" s="259">
        <v>69.5</v>
      </c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5">
        <v>15</v>
      </c>
      <c r="B90" s="236" t="s">
        <v>828</v>
      </c>
      <c r="C90" s="252" t="s">
        <v>829</v>
      </c>
      <c r="D90" s="237" t="s">
        <v>302</v>
      </c>
      <c r="E90" s="238">
        <v>38.234000000000002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303</v>
      </c>
      <c r="S90" s="240" t="s">
        <v>250</v>
      </c>
      <c r="T90" s="241" t="s">
        <v>250</v>
      </c>
      <c r="U90" s="223">
        <v>0</v>
      </c>
      <c r="V90" s="223">
        <f>ROUND(E90*U90,2)</f>
        <v>0</v>
      </c>
      <c r="W90" s="223"/>
      <c r="X90" s="223" t="s">
        <v>294</v>
      </c>
      <c r="Y90" s="223" t="s">
        <v>252</v>
      </c>
      <c r="Z90" s="213"/>
      <c r="AA90" s="213"/>
      <c r="AB90" s="213"/>
      <c r="AC90" s="213"/>
      <c r="AD90" s="213"/>
      <c r="AE90" s="213"/>
      <c r="AF90" s="213"/>
      <c r="AG90" s="213" t="s">
        <v>295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66" t="s">
        <v>2999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2998</v>
      </c>
      <c r="D92" s="258"/>
      <c r="E92" s="259">
        <v>38.229999999999997</v>
      </c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x14ac:dyDescent="0.2">
      <c r="A93" s="228" t="s">
        <v>245</v>
      </c>
      <c r="B93" s="229" t="s">
        <v>110</v>
      </c>
      <c r="C93" s="251" t="s">
        <v>111</v>
      </c>
      <c r="D93" s="230"/>
      <c r="E93" s="231"/>
      <c r="F93" s="232"/>
      <c r="G93" s="232">
        <f>SUMIF(AG94:AG97,"&lt;&gt;NOR",G94:G97)</f>
        <v>0</v>
      </c>
      <c r="H93" s="232"/>
      <c r="I93" s="232">
        <f>SUM(I94:I97)</f>
        <v>0</v>
      </c>
      <c r="J93" s="232"/>
      <c r="K93" s="232">
        <f>SUM(K94:K97)</f>
        <v>0</v>
      </c>
      <c r="L93" s="232"/>
      <c r="M93" s="232">
        <f>SUM(M94:M97)</f>
        <v>0</v>
      </c>
      <c r="N93" s="231"/>
      <c r="O93" s="231">
        <f>SUM(O94:O97)</f>
        <v>2.56</v>
      </c>
      <c r="P93" s="231"/>
      <c r="Q93" s="231">
        <f>SUM(Q94:Q97)</f>
        <v>0</v>
      </c>
      <c r="R93" s="232"/>
      <c r="S93" s="232"/>
      <c r="T93" s="233"/>
      <c r="U93" s="227"/>
      <c r="V93" s="227">
        <f>SUM(V94:V97)</f>
        <v>1.19</v>
      </c>
      <c r="W93" s="227"/>
      <c r="X93" s="227"/>
      <c r="Y93" s="227"/>
      <c r="AG93" t="s">
        <v>246</v>
      </c>
    </row>
    <row r="94" spans="1:60" outlineLevel="1" x14ac:dyDescent="0.2">
      <c r="A94" s="235">
        <v>16</v>
      </c>
      <c r="B94" s="236" t="s">
        <v>2416</v>
      </c>
      <c r="C94" s="252" t="s">
        <v>2417</v>
      </c>
      <c r="D94" s="237" t="s">
        <v>302</v>
      </c>
      <c r="E94" s="238">
        <v>1.014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2.5251399999999999</v>
      </c>
      <c r="O94" s="238">
        <f>ROUND(E94*N94,2)</f>
        <v>2.56</v>
      </c>
      <c r="P94" s="238">
        <v>0</v>
      </c>
      <c r="Q94" s="238">
        <f>ROUND(E94*P94,2)</f>
        <v>0</v>
      </c>
      <c r="R94" s="240" t="s">
        <v>841</v>
      </c>
      <c r="S94" s="240" t="s">
        <v>250</v>
      </c>
      <c r="T94" s="241" t="s">
        <v>250</v>
      </c>
      <c r="U94" s="223">
        <v>1.17</v>
      </c>
      <c r="V94" s="223">
        <f>ROUND(E94*U94,2)</f>
        <v>1.19</v>
      </c>
      <c r="W94" s="223"/>
      <c r="X94" s="223" t="s">
        <v>294</v>
      </c>
      <c r="Y94" s="223" t="s">
        <v>252</v>
      </c>
      <c r="Z94" s="213"/>
      <c r="AA94" s="213"/>
      <c r="AB94" s="213"/>
      <c r="AC94" s="213"/>
      <c r="AD94" s="213"/>
      <c r="AE94" s="213"/>
      <c r="AF94" s="213"/>
      <c r="AG94" s="213" t="s">
        <v>295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67" t="s">
        <v>2418</v>
      </c>
      <c r="D95" s="264"/>
      <c r="E95" s="264"/>
      <c r="F95" s="264"/>
      <c r="G95" s="264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305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66" t="s">
        <v>3021</v>
      </c>
      <c r="D96" s="258"/>
      <c r="E96" s="259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66" t="s">
        <v>3022</v>
      </c>
      <c r="D97" s="258"/>
      <c r="E97" s="259">
        <v>1.01</v>
      </c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x14ac:dyDescent="0.2">
      <c r="A98" s="228" t="s">
        <v>245</v>
      </c>
      <c r="B98" s="229" t="s">
        <v>116</v>
      </c>
      <c r="C98" s="251" t="s">
        <v>117</v>
      </c>
      <c r="D98" s="230"/>
      <c r="E98" s="231"/>
      <c r="F98" s="232"/>
      <c r="G98" s="232">
        <f>SUMIF(AG99:AG104,"&lt;&gt;NOR",G99:G104)</f>
        <v>0</v>
      </c>
      <c r="H98" s="232"/>
      <c r="I98" s="232">
        <f>SUM(I99:I104)</f>
        <v>0</v>
      </c>
      <c r="J98" s="232"/>
      <c r="K98" s="232">
        <f>SUM(K99:K104)</f>
        <v>0</v>
      </c>
      <c r="L98" s="232"/>
      <c r="M98" s="232">
        <f>SUM(M99:M104)</f>
        <v>0</v>
      </c>
      <c r="N98" s="231"/>
      <c r="O98" s="231">
        <f>SUM(O99:O104)</f>
        <v>5.62</v>
      </c>
      <c r="P98" s="231"/>
      <c r="Q98" s="231">
        <f>SUM(Q99:Q104)</f>
        <v>0</v>
      </c>
      <c r="R98" s="232"/>
      <c r="S98" s="232"/>
      <c r="T98" s="233"/>
      <c r="U98" s="227"/>
      <c r="V98" s="227">
        <f>SUM(V99:V104)</f>
        <v>3.91</v>
      </c>
      <c r="W98" s="227"/>
      <c r="X98" s="227"/>
      <c r="Y98" s="227"/>
      <c r="AG98" t="s">
        <v>246</v>
      </c>
    </row>
    <row r="99" spans="1:60" outlineLevel="1" x14ac:dyDescent="0.2">
      <c r="A99" s="235">
        <v>17</v>
      </c>
      <c r="B99" s="236" t="s">
        <v>3023</v>
      </c>
      <c r="C99" s="252" t="s">
        <v>3024</v>
      </c>
      <c r="D99" s="237" t="s">
        <v>302</v>
      </c>
      <c r="E99" s="238">
        <v>2.97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1.8907700000000001</v>
      </c>
      <c r="O99" s="238">
        <f>ROUND(E99*N99,2)</f>
        <v>5.62</v>
      </c>
      <c r="P99" s="238">
        <v>0</v>
      </c>
      <c r="Q99" s="238">
        <f>ROUND(E99*P99,2)</f>
        <v>0</v>
      </c>
      <c r="R99" s="240" t="s">
        <v>3025</v>
      </c>
      <c r="S99" s="240" t="s">
        <v>250</v>
      </c>
      <c r="T99" s="241" t="s">
        <v>250</v>
      </c>
      <c r="U99" s="223">
        <v>1.3169999999999999</v>
      </c>
      <c r="V99" s="223">
        <f>ROUND(E99*U99,2)</f>
        <v>3.91</v>
      </c>
      <c r="W99" s="223"/>
      <c r="X99" s="223" t="s">
        <v>294</v>
      </c>
      <c r="Y99" s="223" t="s">
        <v>252</v>
      </c>
      <c r="Z99" s="213"/>
      <c r="AA99" s="213"/>
      <c r="AB99" s="213"/>
      <c r="AC99" s="213"/>
      <c r="AD99" s="213"/>
      <c r="AE99" s="213"/>
      <c r="AF99" s="213"/>
      <c r="AG99" s="213" t="s">
        <v>295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67" t="s">
        <v>3026</v>
      </c>
      <c r="D100" s="264"/>
      <c r="E100" s="264"/>
      <c r="F100" s="264"/>
      <c r="G100" s="264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305</v>
      </c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2" x14ac:dyDescent="0.2">
      <c r="A101" s="220"/>
      <c r="B101" s="221"/>
      <c r="C101" s="266" t="s">
        <v>3027</v>
      </c>
      <c r="D101" s="258"/>
      <c r="E101" s="259"/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3028</v>
      </c>
      <c r="D102" s="258"/>
      <c r="E102" s="259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3" x14ac:dyDescent="0.2">
      <c r="A103" s="220"/>
      <c r="B103" s="221"/>
      <c r="C103" s="266" t="s">
        <v>3029</v>
      </c>
      <c r="D103" s="258"/>
      <c r="E103" s="259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66" t="s">
        <v>3030</v>
      </c>
      <c r="D104" s="258"/>
      <c r="E104" s="259">
        <v>2.97</v>
      </c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x14ac:dyDescent="0.2">
      <c r="A105" s="228" t="s">
        <v>245</v>
      </c>
      <c r="B105" s="229" t="s">
        <v>132</v>
      </c>
      <c r="C105" s="251" t="s">
        <v>133</v>
      </c>
      <c r="D105" s="230"/>
      <c r="E105" s="231"/>
      <c r="F105" s="232"/>
      <c r="G105" s="232">
        <f>SUMIF(AG106:AG118,"&lt;&gt;NOR",G106:G118)</f>
        <v>0</v>
      </c>
      <c r="H105" s="232"/>
      <c r="I105" s="232">
        <f>SUM(I106:I118)</f>
        <v>0</v>
      </c>
      <c r="J105" s="232"/>
      <c r="K105" s="232">
        <f>SUM(K106:K118)</f>
        <v>0</v>
      </c>
      <c r="L105" s="232"/>
      <c r="M105" s="232">
        <f>SUM(M106:M118)</f>
        <v>0</v>
      </c>
      <c r="N105" s="231"/>
      <c r="O105" s="231">
        <f>SUM(O106:O118)</f>
        <v>22.46</v>
      </c>
      <c r="P105" s="231"/>
      <c r="Q105" s="231">
        <f>SUM(Q106:Q118)</f>
        <v>0</v>
      </c>
      <c r="R105" s="232"/>
      <c r="S105" s="232"/>
      <c r="T105" s="233"/>
      <c r="U105" s="227"/>
      <c r="V105" s="227">
        <f>SUM(V106:V118)</f>
        <v>137.27000000000001</v>
      </c>
      <c r="W105" s="227"/>
      <c r="X105" s="227"/>
      <c r="Y105" s="227"/>
      <c r="AG105" t="s">
        <v>246</v>
      </c>
    </row>
    <row r="106" spans="1:60" ht="22.5" outlineLevel="1" x14ac:dyDescent="0.2">
      <c r="A106" s="235">
        <v>18</v>
      </c>
      <c r="B106" s="236" t="s">
        <v>3031</v>
      </c>
      <c r="C106" s="252" t="s">
        <v>3032</v>
      </c>
      <c r="D106" s="237" t="s">
        <v>458</v>
      </c>
      <c r="E106" s="238">
        <v>1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</v>
      </c>
      <c r="O106" s="238">
        <f>ROUND(E106*N106,2)</f>
        <v>0</v>
      </c>
      <c r="P106" s="238">
        <v>0</v>
      </c>
      <c r="Q106" s="238">
        <f>ROUND(E106*P106,2)</f>
        <v>0</v>
      </c>
      <c r="R106" s="240" t="s">
        <v>3025</v>
      </c>
      <c r="S106" s="240" t="s">
        <v>250</v>
      </c>
      <c r="T106" s="241" t="s">
        <v>250</v>
      </c>
      <c r="U106" s="223">
        <v>0.9</v>
      </c>
      <c r="V106" s="223">
        <f>ROUND(E106*U106,2)</f>
        <v>0.9</v>
      </c>
      <c r="W106" s="223"/>
      <c r="X106" s="223" t="s">
        <v>294</v>
      </c>
      <c r="Y106" s="223" t="s">
        <v>252</v>
      </c>
      <c r="Z106" s="213"/>
      <c r="AA106" s="213"/>
      <c r="AB106" s="213"/>
      <c r="AC106" s="213"/>
      <c r="AD106" s="213"/>
      <c r="AE106" s="213"/>
      <c r="AF106" s="213"/>
      <c r="AG106" s="213" t="s">
        <v>295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2" x14ac:dyDescent="0.2">
      <c r="A107" s="220"/>
      <c r="B107" s="221"/>
      <c r="C107" s="267" t="s">
        <v>3033</v>
      </c>
      <c r="D107" s="264"/>
      <c r="E107" s="264"/>
      <c r="F107" s="264"/>
      <c r="G107" s="264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305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ht="22.5" outlineLevel="1" x14ac:dyDescent="0.2">
      <c r="A108" s="244">
        <v>19</v>
      </c>
      <c r="B108" s="245" t="s">
        <v>3034</v>
      </c>
      <c r="C108" s="254" t="s">
        <v>3035</v>
      </c>
      <c r="D108" s="246" t="s">
        <v>458</v>
      </c>
      <c r="E108" s="247">
        <v>1</v>
      </c>
      <c r="F108" s="248"/>
      <c r="G108" s="249">
        <f>ROUND(E108*F108,2)</f>
        <v>0</v>
      </c>
      <c r="H108" s="248"/>
      <c r="I108" s="249">
        <f>ROUND(E108*H108,2)</f>
        <v>0</v>
      </c>
      <c r="J108" s="248"/>
      <c r="K108" s="249">
        <f>ROUND(E108*J108,2)</f>
        <v>0</v>
      </c>
      <c r="L108" s="249">
        <v>21</v>
      </c>
      <c r="M108" s="249">
        <f>G108*(1+L108/100)</f>
        <v>0</v>
      </c>
      <c r="N108" s="247">
        <v>0.16102</v>
      </c>
      <c r="O108" s="247">
        <f>ROUND(E108*N108,2)</f>
        <v>0.16</v>
      </c>
      <c r="P108" s="247">
        <v>0</v>
      </c>
      <c r="Q108" s="247">
        <f>ROUND(E108*P108,2)</f>
        <v>0</v>
      </c>
      <c r="R108" s="249" t="s">
        <v>3025</v>
      </c>
      <c r="S108" s="249" t="s">
        <v>250</v>
      </c>
      <c r="T108" s="250" t="s">
        <v>250</v>
      </c>
      <c r="U108" s="223">
        <v>1.694</v>
      </c>
      <c r="V108" s="223">
        <f>ROUND(E108*U108,2)</f>
        <v>1.69</v>
      </c>
      <c r="W108" s="223"/>
      <c r="X108" s="223" t="s">
        <v>294</v>
      </c>
      <c r="Y108" s="223" t="s">
        <v>252</v>
      </c>
      <c r="Z108" s="213"/>
      <c r="AA108" s="213"/>
      <c r="AB108" s="213"/>
      <c r="AC108" s="213"/>
      <c r="AD108" s="213"/>
      <c r="AE108" s="213"/>
      <c r="AF108" s="213"/>
      <c r="AG108" s="213" t="s">
        <v>295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5">
        <v>20</v>
      </c>
      <c r="B109" s="236" t="s">
        <v>3036</v>
      </c>
      <c r="C109" s="252" t="s">
        <v>3037</v>
      </c>
      <c r="D109" s="237" t="s">
        <v>420</v>
      </c>
      <c r="E109" s="238">
        <v>29.7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4.0299999999999997E-3</v>
      </c>
      <c r="O109" s="238">
        <f>ROUND(E109*N109,2)</f>
        <v>0.12</v>
      </c>
      <c r="P109" s="238">
        <v>0</v>
      </c>
      <c r="Q109" s="238">
        <f>ROUND(E109*P109,2)</f>
        <v>0</v>
      </c>
      <c r="R109" s="240" t="s">
        <v>570</v>
      </c>
      <c r="S109" s="240" t="s">
        <v>250</v>
      </c>
      <c r="T109" s="241" t="s">
        <v>250</v>
      </c>
      <c r="U109" s="223">
        <v>0.6</v>
      </c>
      <c r="V109" s="223">
        <f>ROUND(E109*U109,2)</f>
        <v>17.82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331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67" t="s">
        <v>1351</v>
      </c>
      <c r="D110" s="264"/>
      <c r="E110" s="264"/>
      <c r="F110" s="264"/>
      <c r="G110" s="264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305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1" x14ac:dyDescent="0.2">
      <c r="A111" s="244">
        <v>21</v>
      </c>
      <c r="B111" s="245" t="s">
        <v>2571</v>
      </c>
      <c r="C111" s="254" t="s">
        <v>2572</v>
      </c>
      <c r="D111" s="246" t="s">
        <v>420</v>
      </c>
      <c r="E111" s="247">
        <v>29.7</v>
      </c>
      <c r="F111" s="248"/>
      <c r="G111" s="249">
        <f>ROUND(E111*F111,2)</f>
        <v>0</v>
      </c>
      <c r="H111" s="248"/>
      <c r="I111" s="249">
        <f>ROUND(E111*H111,2)</f>
        <v>0</v>
      </c>
      <c r="J111" s="248"/>
      <c r="K111" s="249">
        <f>ROUND(E111*J111,2)</f>
        <v>0</v>
      </c>
      <c r="L111" s="249">
        <v>21</v>
      </c>
      <c r="M111" s="249">
        <f>G111*(1+L111/100)</f>
        <v>0</v>
      </c>
      <c r="N111" s="247">
        <v>0</v>
      </c>
      <c r="O111" s="247">
        <f>ROUND(E111*N111,2)</f>
        <v>0</v>
      </c>
      <c r="P111" s="247">
        <v>0</v>
      </c>
      <c r="Q111" s="247">
        <f>ROUND(E111*P111,2)</f>
        <v>0</v>
      </c>
      <c r="R111" s="249" t="s">
        <v>570</v>
      </c>
      <c r="S111" s="249" t="s">
        <v>250</v>
      </c>
      <c r="T111" s="250" t="s">
        <v>250</v>
      </c>
      <c r="U111" s="223">
        <v>5.8999999999999997E-2</v>
      </c>
      <c r="V111" s="223">
        <f>ROUND(E111*U111,2)</f>
        <v>1.75</v>
      </c>
      <c r="W111" s="223"/>
      <c r="X111" s="223" t="s">
        <v>294</v>
      </c>
      <c r="Y111" s="223" t="s">
        <v>252</v>
      </c>
      <c r="Z111" s="213"/>
      <c r="AA111" s="213"/>
      <c r="AB111" s="213"/>
      <c r="AC111" s="213"/>
      <c r="AD111" s="213"/>
      <c r="AE111" s="213"/>
      <c r="AF111" s="213"/>
      <c r="AG111" s="213" t="s">
        <v>571</v>
      </c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1" x14ac:dyDescent="0.2">
      <c r="A112" s="235">
        <v>22</v>
      </c>
      <c r="B112" s="236" t="s">
        <v>3038</v>
      </c>
      <c r="C112" s="252" t="s">
        <v>3039</v>
      </c>
      <c r="D112" s="237" t="s">
        <v>3040</v>
      </c>
      <c r="E112" s="238">
        <v>15.9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1.35781</v>
      </c>
      <c r="O112" s="238">
        <f>ROUND(E112*N112,2)</f>
        <v>21.59</v>
      </c>
      <c r="P112" s="238">
        <v>0</v>
      </c>
      <c r="Q112" s="238">
        <f>ROUND(E112*P112,2)</f>
        <v>0</v>
      </c>
      <c r="R112" s="240" t="s">
        <v>2412</v>
      </c>
      <c r="S112" s="240" t="s">
        <v>250</v>
      </c>
      <c r="T112" s="241" t="s">
        <v>250</v>
      </c>
      <c r="U112" s="223">
        <v>7.23942</v>
      </c>
      <c r="V112" s="223">
        <f>ROUND(E112*U112,2)</f>
        <v>115.11</v>
      </c>
      <c r="W112" s="223"/>
      <c r="X112" s="223" t="s">
        <v>596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2413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ht="22.5" outlineLevel="2" x14ac:dyDescent="0.2">
      <c r="A113" s="220"/>
      <c r="B113" s="221"/>
      <c r="C113" s="267" t="s">
        <v>3041</v>
      </c>
      <c r="D113" s="264"/>
      <c r="E113" s="264"/>
      <c r="F113" s="264"/>
      <c r="G113" s="264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305</v>
      </c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42" t="str">
        <f>C113</f>
        <v>beton kompletních konstrukcí C 20/25, bednění a odbednění, výztuž 10 505, omítka stěn vnitřní cementová hladká, potěr dna pískocementový ( 400 kg cementu/m3) hlazený ocelovým hladítkem tloušťky 20 mm.</v>
      </c>
      <c r="BB113" s="213"/>
      <c r="BC113" s="213"/>
      <c r="BD113" s="213"/>
      <c r="BE113" s="213"/>
      <c r="BF113" s="213"/>
      <c r="BG113" s="213"/>
      <c r="BH113" s="213"/>
    </row>
    <row r="114" spans="1:60" outlineLevel="2" x14ac:dyDescent="0.2">
      <c r="A114" s="220"/>
      <c r="B114" s="221"/>
      <c r="C114" s="266" t="s">
        <v>3042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3043</v>
      </c>
      <c r="D115" s="258"/>
      <c r="E115" s="259">
        <v>15.9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ht="22.5" outlineLevel="1" x14ac:dyDescent="0.2">
      <c r="A116" s="235">
        <v>23</v>
      </c>
      <c r="B116" s="236" t="s">
        <v>3044</v>
      </c>
      <c r="C116" s="252" t="s">
        <v>3045</v>
      </c>
      <c r="D116" s="237" t="s">
        <v>458</v>
      </c>
      <c r="E116" s="238">
        <v>1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0.58499999999999996</v>
      </c>
      <c r="O116" s="238">
        <f>ROUND(E116*N116,2)</f>
        <v>0.59</v>
      </c>
      <c r="P116" s="238">
        <v>0</v>
      </c>
      <c r="Q116" s="238">
        <f>ROUND(E116*P116,2)</f>
        <v>0</v>
      </c>
      <c r="R116" s="240" t="s">
        <v>870</v>
      </c>
      <c r="S116" s="240" t="s">
        <v>250</v>
      </c>
      <c r="T116" s="241" t="s">
        <v>250</v>
      </c>
      <c r="U116" s="223">
        <v>0</v>
      </c>
      <c r="V116" s="223">
        <f>ROUND(E116*U116,2)</f>
        <v>0</v>
      </c>
      <c r="W116" s="223"/>
      <c r="X116" s="223" t="s">
        <v>871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872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66" t="s">
        <v>3046</v>
      </c>
      <c r="D117" s="258"/>
      <c r="E117" s="259"/>
      <c r="F117" s="223"/>
      <c r="G117" s="22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297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3" x14ac:dyDescent="0.2">
      <c r="A118" s="220"/>
      <c r="B118" s="221"/>
      <c r="C118" s="266" t="s">
        <v>108</v>
      </c>
      <c r="D118" s="258"/>
      <c r="E118" s="259">
        <v>1</v>
      </c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297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28" t="s">
        <v>245</v>
      </c>
      <c r="B119" s="229" t="s">
        <v>142</v>
      </c>
      <c r="C119" s="251" t="s">
        <v>143</v>
      </c>
      <c r="D119" s="230"/>
      <c r="E119" s="231"/>
      <c r="F119" s="232"/>
      <c r="G119" s="232">
        <f>SUMIF(AG120:AG122,"&lt;&gt;NOR",G120:G122)</f>
        <v>0</v>
      </c>
      <c r="H119" s="232"/>
      <c r="I119" s="232">
        <f>SUM(I120:I122)</f>
        <v>0</v>
      </c>
      <c r="J119" s="232"/>
      <c r="K119" s="232">
        <f>SUM(K120:K122)</f>
        <v>0</v>
      </c>
      <c r="L119" s="232"/>
      <c r="M119" s="232">
        <f>SUM(M120:M122)</f>
        <v>0</v>
      </c>
      <c r="N119" s="231"/>
      <c r="O119" s="231">
        <f>SUM(O120:O122)</f>
        <v>0</v>
      </c>
      <c r="P119" s="231"/>
      <c r="Q119" s="231">
        <f>SUM(Q120:Q122)</f>
        <v>0</v>
      </c>
      <c r="R119" s="232"/>
      <c r="S119" s="232"/>
      <c r="T119" s="233"/>
      <c r="U119" s="227"/>
      <c r="V119" s="227">
        <f>SUM(V120:V122)</f>
        <v>7.25</v>
      </c>
      <c r="W119" s="227"/>
      <c r="X119" s="227"/>
      <c r="Y119" s="227"/>
      <c r="AG119" t="s">
        <v>246</v>
      </c>
    </row>
    <row r="120" spans="1:60" ht="22.5" outlineLevel="1" x14ac:dyDescent="0.2">
      <c r="A120" s="235">
        <v>24</v>
      </c>
      <c r="B120" s="236" t="s">
        <v>3047</v>
      </c>
      <c r="C120" s="252" t="s">
        <v>3048</v>
      </c>
      <c r="D120" s="237" t="s">
        <v>562</v>
      </c>
      <c r="E120" s="238">
        <v>34.286790000000003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 t="s">
        <v>3025</v>
      </c>
      <c r="S120" s="240" t="s">
        <v>250</v>
      </c>
      <c r="T120" s="241" t="s">
        <v>250</v>
      </c>
      <c r="U120" s="223">
        <v>0.21149999999999999</v>
      </c>
      <c r="V120" s="223">
        <f>ROUND(E120*U120,2)</f>
        <v>7.25</v>
      </c>
      <c r="W120" s="223"/>
      <c r="X120" s="223" t="s">
        <v>564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565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7" t="s">
        <v>3049</v>
      </c>
      <c r="D121" s="264"/>
      <c r="E121" s="264"/>
      <c r="F121" s="264"/>
      <c r="G121" s="264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305</v>
      </c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2" x14ac:dyDescent="0.2">
      <c r="A122" s="220"/>
      <c r="B122" s="221"/>
      <c r="C122" s="268" t="s">
        <v>3050</v>
      </c>
      <c r="D122" s="265"/>
      <c r="E122" s="265"/>
      <c r="F122" s="265"/>
      <c r="G122" s="265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255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x14ac:dyDescent="0.2">
      <c r="A123" s="228" t="s">
        <v>245</v>
      </c>
      <c r="B123" s="229" t="s">
        <v>199</v>
      </c>
      <c r="C123" s="251" t="s">
        <v>200</v>
      </c>
      <c r="D123" s="230"/>
      <c r="E123" s="231"/>
      <c r="F123" s="232"/>
      <c r="G123" s="232">
        <f>SUMIF(AG124:AG124,"&lt;&gt;NOR",G124:G124)</f>
        <v>0</v>
      </c>
      <c r="H123" s="232"/>
      <c r="I123" s="232">
        <f>SUM(I124:I124)</f>
        <v>0</v>
      </c>
      <c r="J123" s="232"/>
      <c r="K123" s="232">
        <f>SUM(K124:K124)</f>
        <v>0</v>
      </c>
      <c r="L123" s="232"/>
      <c r="M123" s="232">
        <f>SUM(M124:M124)</f>
        <v>0</v>
      </c>
      <c r="N123" s="231"/>
      <c r="O123" s="231">
        <f>SUM(O124:O124)</f>
        <v>0</v>
      </c>
      <c r="P123" s="231"/>
      <c r="Q123" s="231">
        <f>SUM(Q124:Q124)</f>
        <v>0</v>
      </c>
      <c r="R123" s="232"/>
      <c r="S123" s="232"/>
      <c r="T123" s="233"/>
      <c r="U123" s="227"/>
      <c r="V123" s="227">
        <f>SUM(V124:V124)</f>
        <v>8</v>
      </c>
      <c r="W123" s="227"/>
      <c r="X123" s="227"/>
      <c r="Y123" s="227"/>
      <c r="AG123" t="s">
        <v>246</v>
      </c>
    </row>
    <row r="124" spans="1:60" outlineLevel="1" x14ac:dyDescent="0.2">
      <c r="A124" s="235">
        <v>25</v>
      </c>
      <c r="B124" s="236" t="s">
        <v>1566</v>
      </c>
      <c r="C124" s="252" t="s">
        <v>1567</v>
      </c>
      <c r="D124" s="237" t="s">
        <v>1568</v>
      </c>
      <c r="E124" s="238">
        <v>8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</v>
      </c>
      <c r="O124" s="238">
        <f>ROUND(E124*N124,2)</f>
        <v>0</v>
      </c>
      <c r="P124" s="238">
        <v>0</v>
      </c>
      <c r="Q124" s="238">
        <f>ROUND(E124*P124,2)</f>
        <v>0</v>
      </c>
      <c r="R124" s="240" t="s">
        <v>1569</v>
      </c>
      <c r="S124" s="240" t="s">
        <v>250</v>
      </c>
      <c r="T124" s="241" t="s">
        <v>250</v>
      </c>
      <c r="U124" s="223">
        <v>1</v>
      </c>
      <c r="V124" s="223">
        <f>ROUND(E124*U124,2)</f>
        <v>8</v>
      </c>
      <c r="W124" s="223"/>
      <c r="X124" s="223" t="s">
        <v>1570</v>
      </c>
      <c r="Y124" s="223" t="s">
        <v>252</v>
      </c>
      <c r="Z124" s="213"/>
      <c r="AA124" s="213"/>
      <c r="AB124" s="213"/>
      <c r="AC124" s="213"/>
      <c r="AD124" s="213"/>
      <c r="AE124" s="213"/>
      <c r="AF124" s="213"/>
      <c r="AG124" s="213" t="s">
        <v>1571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x14ac:dyDescent="0.2">
      <c r="A125" s="3"/>
      <c r="B125" s="4"/>
      <c r="C125" s="255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v>12</v>
      </c>
      <c r="AF125">
        <v>21</v>
      </c>
      <c r="AG125" t="s">
        <v>231</v>
      </c>
    </row>
    <row r="126" spans="1:60" x14ac:dyDescent="0.2">
      <c r="A126" s="216"/>
      <c r="B126" s="217" t="s">
        <v>29</v>
      </c>
      <c r="C126" s="256"/>
      <c r="D126" s="218"/>
      <c r="E126" s="219"/>
      <c r="F126" s="219"/>
      <c r="G126" s="234">
        <f>G8+G93+G98+G105+G119+G123</f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f>SUMIF(L7:L124,AE125,G7:G124)</f>
        <v>0</v>
      </c>
      <c r="AF126">
        <f>SUMIF(L7:L124,AF125,G7:G124)</f>
        <v>0</v>
      </c>
      <c r="AG126" t="s">
        <v>287</v>
      </c>
    </row>
    <row r="127" spans="1:60" x14ac:dyDescent="0.2">
      <c r="C127" s="257"/>
      <c r="D127" s="10"/>
      <c r="AG127" t="s">
        <v>288</v>
      </c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AdoiOUrqpUtVJAzVl2kH41cXtF24gpmO4y+g7rfcTGl/lGIDo98mvNBQuMDEf8xCwnrTOB9UemrFExyj7Lkkw==" saltValue="Z1U30G7Fk1/wz16Xq+fgNg==" spinCount="100000" sheet="1" formatRows="0"/>
  <mergeCells count="25">
    <mergeCell ref="C122:G122"/>
    <mergeCell ref="C95:G95"/>
    <mergeCell ref="C100:G100"/>
    <mergeCell ref="C107:G107"/>
    <mergeCell ref="C110:G110"/>
    <mergeCell ref="C113:G113"/>
    <mergeCell ref="C121:G121"/>
    <mergeCell ref="C54:G54"/>
    <mergeCell ref="C58:G58"/>
    <mergeCell ref="C59:G59"/>
    <mergeCell ref="C75:G75"/>
    <mergeCell ref="C81:G81"/>
    <mergeCell ref="C86:G86"/>
    <mergeCell ref="C20:G20"/>
    <mergeCell ref="C25:G25"/>
    <mergeCell ref="C31:G31"/>
    <mergeCell ref="C36:G36"/>
    <mergeCell ref="C38:G38"/>
    <mergeCell ref="C44:G4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44"/>
  <sheetViews>
    <sheetView showGridLines="0" tabSelected="1" topLeftCell="B38" zoomScaleNormal="100" zoomScaleSheetLayoutView="75" workbookViewId="0">
      <selection activeCell="G59" sqref="G5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77" t="s">
        <v>41</v>
      </c>
      <c r="C1" s="78"/>
      <c r="D1" s="78"/>
      <c r="E1" s="78"/>
      <c r="F1" s="78"/>
      <c r="G1" s="78"/>
      <c r="H1" s="78"/>
      <c r="I1" s="78"/>
      <c r="J1" s="79"/>
    </row>
    <row r="2" spans="1:15" ht="36" customHeight="1" x14ac:dyDescent="0.2">
      <c r="A2" s="2"/>
      <c r="B2" s="111" t="s">
        <v>22</v>
      </c>
      <c r="C2" s="112"/>
      <c r="D2" s="113" t="s">
        <v>43</v>
      </c>
      <c r="E2" s="114" t="s">
        <v>44</v>
      </c>
      <c r="F2" s="115"/>
      <c r="G2" s="115"/>
      <c r="H2" s="115"/>
      <c r="I2" s="115"/>
      <c r="J2" s="116"/>
      <c r="O2" s="1"/>
    </row>
    <row r="3" spans="1:15" ht="27" hidden="1" customHeight="1" x14ac:dyDescent="0.2">
      <c r="A3" s="2"/>
      <c r="B3" s="117"/>
      <c r="C3" s="112"/>
      <c r="D3" s="118"/>
      <c r="E3" s="119"/>
      <c r="F3" s="120"/>
      <c r="G3" s="120"/>
      <c r="H3" s="120"/>
      <c r="I3" s="120"/>
      <c r="J3" s="121"/>
    </row>
    <row r="4" spans="1:15" ht="23.25" customHeight="1" x14ac:dyDescent="0.2">
      <c r="A4" s="2"/>
      <c r="B4" s="122"/>
      <c r="C4" s="123"/>
      <c r="D4" s="124"/>
      <c r="E4" s="125"/>
      <c r="F4" s="125"/>
      <c r="G4" s="125"/>
      <c r="H4" s="125"/>
      <c r="I4" s="125"/>
      <c r="J4" s="126"/>
    </row>
    <row r="5" spans="1:15" ht="24" customHeight="1" x14ac:dyDescent="0.2">
      <c r="A5" s="2"/>
      <c r="B5" s="31" t="s">
        <v>42</v>
      </c>
      <c r="D5" s="92"/>
      <c r="E5" s="93"/>
      <c r="F5" s="93"/>
      <c r="G5" s="93"/>
      <c r="H5" s="18" t="s">
        <v>40</v>
      </c>
      <c r="I5" s="22"/>
      <c r="J5" s="8"/>
    </row>
    <row r="6" spans="1:15" ht="15.75" customHeight="1" x14ac:dyDescent="0.2">
      <c r="A6" s="2"/>
      <c r="B6" s="28"/>
      <c r="C6" s="55"/>
      <c r="D6" s="86"/>
      <c r="E6" s="94"/>
      <c r="F6" s="94"/>
      <c r="G6" s="94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95"/>
      <c r="F7" s="96"/>
      <c r="G7" s="96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87"/>
      <c r="F15" s="87"/>
      <c r="G15" s="88"/>
      <c r="H15" s="88"/>
      <c r="I15" s="88" t="s">
        <v>29</v>
      </c>
      <c r="J15" s="89"/>
    </row>
    <row r="16" spans="1:15" ht="23.25" customHeight="1" x14ac:dyDescent="0.2">
      <c r="A16" s="197" t="s">
        <v>24</v>
      </c>
      <c r="B16" s="38" t="s">
        <v>24</v>
      </c>
      <c r="C16" s="62"/>
      <c r="D16" s="63"/>
      <c r="E16" s="83"/>
      <c r="F16" s="84"/>
      <c r="G16" s="83"/>
      <c r="H16" s="84"/>
      <c r="I16" s="83">
        <f>SUMIF(F85:F140,A16,I85:I140)+SUMIF(F85:F140,"PSU",I85:I140)</f>
        <v>0</v>
      </c>
      <c r="J16" s="85"/>
    </row>
    <row r="17" spans="1:10" ht="23.25" customHeight="1" x14ac:dyDescent="0.2">
      <c r="A17" s="197" t="s">
        <v>25</v>
      </c>
      <c r="B17" s="38" t="s">
        <v>25</v>
      </c>
      <c r="C17" s="62"/>
      <c r="D17" s="63"/>
      <c r="E17" s="83"/>
      <c r="F17" s="84"/>
      <c r="G17" s="83"/>
      <c r="H17" s="84"/>
      <c r="I17" s="83">
        <f>SUMIF(F85:F140,A17,I85:I140)</f>
        <v>0</v>
      </c>
      <c r="J17" s="85"/>
    </row>
    <row r="18" spans="1:10" ht="23.25" customHeight="1" x14ac:dyDescent="0.2">
      <c r="A18" s="197" t="s">
        <v>26</v>
      </c>
      <c r="B18" s="38" t="s">
        <v>26</v>
      </c>
      <c r="C18" s="62"/>
      <c r="D18" s="63"/>
      <c r="E18" s="83"/>
      <c r="F18" s="84"/>
      <c r="G18" s="83"/>
      <c r="H18" s="84"/>
      <c r="I18" s="83">
        <f>SUMIF(F85:F140,A18,I85:I140)</f>
        <v>0</v>
      </c>
      <c r="J18" s="85"/>
    </row>
    <row r="19" spans="1:10" ht="23.25" customHeight="1" x14ac:dyDescent="0.2">
      <c r="A19" s="197" t="s">
        <v>215</v>
      </c>
      <c r="B19" s="38" t="s">
        <v>27</v>
      </c>
      <c r="C19" s="62"/>
      <c r="D19" s="63"/>
      <c r="E19" s="83"/>
      <c r="F19" s="84"/>
      <c r="G19" s="83"/>
      <c r="H19" s="84"/>
      <c r="I19" s="83">
        <f>SUMIF(F85:F140,A19,I85:I140)</f>
        <v>0</v>
      </c>
      <c r="J19" s="85"/>
    </row>
    <row r="20" spans="1:10" ht="23.25" customHeight="1" x14ac:dyDescent="0.2">
      <c r="A20" s="197" t="s">
        <v>216</v>
      </c>
      <c r="B20" s="38" t="s">
        <v>28</v>
      </c>
      <c r="C20" s="62"/>
      <c r="D20" s="63"/>
      <c r="E20" s="83"/>
      <c r="F20" s="84"/>
      <c r="G20" s="83"/>
      <c r="H20" s="84"/>
      <c r="I20" s="83">
        <f>SUMIF(F85:F140,A20,I85:I140)</f>
        <v>0</v>
      </c>
      <c r="J20" s="85"/>
    </row>
    <row r="21" spans="1:10" ht="23.25" customHeight="1" x14ac:dyDescent="0.2">
      <c r="A21" s="2"/>
      <c r="B21" s="48" t="s">
        <v>29</v>
      </c>
      <c r="C21" s="64"/>
      <c r="D21" s="65"/>
      <c r="E21" s="90"/>
      <c r="F21" s="91"/>
      <c r="G21" s="90"/>
      <c r="H21" s="91"/>
      <c r="I21" s="90">
        <f>SUM(I16:J20)</f>
        <v>0</v>
      </c>
      <c r="J21" s="102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/>
      <c r="B23" s="38" t="s">
        <v>12</v>
      </c>
      <c r="C23" s="62"/>
      <c r="D23" s="63"/>
      <c r="E23" s="67">
        <v>12</v>
      </c>
      <c r="F23" s="39" t="s">
        <v>0</v>
      </c>
      <c r="G23" s="100">
        <f>ZakladDPHSniVypocet</f>
        <v>0</v>
      </c>
      <c r="H23" s="101"/>
      <c r="I23" s="101"/>
      <c r="J23" s="40" t="str">
        <f t="shared" ref="J23:J28" si="0">Mena</f>
        <v>CZK</v>
      </c>
    </row>
    <row r="24" spans="1:10" ht="23.25" hidden="1" customHeight="1" x14ac:dyDescent="0.2">
      <c r="A24" s="2"/>
      <c r="B24" s="38" t="s">
        <v>13</v>
      </c>
      <c r="C24" s="62"/>
      <c r="D24" s="63"/>
      <c r="E24" s="67">
        <f>SazbaDPH1</f>
        <v>12</v>
      </c>
      <c r="F24" s="39" t="s">
        <v>0</v>
      </c>
      <c r="G24" s="98">
        <f>I23*E23/100</f>
        <v>0</v>
      </c>
      <c r="H24" s="99"/>
      <c r="I24" s="99"/>
      <c r="J24" s="40" t="str">
        <f t="shared" si="0"/>
        <v>CZK</v>
      </c>
    </row>
    <row r="25" spans="1:10" ht="23.25" customHeight="1" x14ac:dyDescent="0.2">
      <c r="A25" s="2"/>
      <c r="B25" s="38" t="s">
        <v>14</v>
      </c>
      <c r="C25" s="62"/>
      <c r="D25" s="63"/>
      <c r="E25" s="67">
        <v>21</v>
      </c>
      <c r="F25" s="39" t="s">
        <v>0</v>
      </c>
      <c r="G25" s="100">
        <f>ZakladDPHZaklVypocet</f>
        <v>0</v>
      </c>
      <c r="H25" s="101"/>
      <c r="I25" s="101"/>
      <c r="J25" s="40" t="str">
        <f t="shared" si="0"/>
        <v>CZK</v>
      </c>
    </row>
    <row r="26" spans="1:10" ht="23.25" hidden="1" customHeight="1" x14ac:dyDescent="0.2">
      <c r="A26" s="2"/>
      <c r="B26" s="32" t="s">
        <v>15</v>
      </c>
      <c r="C26" s="68"/>
      <c r="D26" s="54"/>
      <c r="E26" s="69">
        <f>SazbaDPH2</f>
        <v>21</v>
      </c>
      <c r="F26" s="30" t="s">
        <v>0</v>
      </c>
      <c r="G26" s="80">
        <f>I25*E25/100</f>
        <v>0</v>
      </c>
      <c r="H26" s="81"/>
      <c r="I26" s="81"/>
      <c r="J26" s="37" t="str">
        <f t="shared" si="0"/>
        <v>CZK</v>
      </c>
    </row>
    <row r="27" spans="1:10" ht="23.25" customHeight="1" thickBot="1" x14ac:dyDescent="0.25">
      <c r="A27" s="2">
        <f>ZakladDPHSni+ZakladDPHZakl</f>
        <v>0</v>
      </c>
      <c r="B27" s="31" t="s">
        <v>4</v>
      </c>
      <c r="C27" s="70"/>
      <c r="D27" s="71"/>
      <c r="E27" s="70"/>
      <c r="F27" s="16"/>
      <c r="G27" s="82">
        <f>CenaCelkemBezDPH-(ZakladDPHSni+ZakladDPHZakl)</f>
        <v>0</v>
      </c>
      <c r="H27" s="82"/>
      <c r="I27" s="82"/>
      <c r="J27" s="41" t="str">
        <f t="shared" si="0"/>
        <v>CZK</v>
      </c>
    </row>
    <row r="28" spans="1:10" ht="27.75" customHeight="1" thickBot="1" x14ac:dyDescent="0.25">
      <c r="A28" s="2">
        <f>(A27-INT(A27))*100</f>
        <v>0</v>
      </c>
      <c r="B28" s="166" t="s">
        <v>23</v>
      </c>
      <c r="C28" s="167"/>
      <c r="D28" s="167"/>
      <c r="E28" s="168"/>
      <c r="F28" s="169"/>
      <c r="G28" s="170">
        <f>A27</f>
        <v>0</v>
      </c>
      <c r="H28" s="170"/>
      <c r="I28" s="170"/>
      <c r="J28" s="171" t="str">
        <f t="shared" si="0"/>
        <v>CZK</v>
      </c>
    </row>
    <row r="29" spans="1:10" ht="27.75" hidden="1" customHeight="1" thickBot="1" x14ac:dyDescent="0.25">
      <c r="A29" s="2"/>
      <c r="B29" s="166" t="s">
        <v>35</v>
      </c>
      <c r="C29" s="172"/>
      <c r="D29" s="172"/>
      <c r="E29" s="172"/>
      <c r="F29" s="173"/>
      <c r="G29" s="174">
        <f>ZakladDPHSni+DPHSni+ZakladDPHZakl+DPHZakl+Zaokrouhleni</f>
        <v>0</v>
      </c>
      <c r="H29" s="174"/>
      <c r="I29" s="174"/>
      <c r="J29" s="175" t="s">
        <v>83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103"/>
      <c r="E34" s="104"/>
      <c r="G34" s="105"/>
      <c r="H34" s="106"/>
      <c r="I34" s="106"/>
      <c r="J34" s="25"/>
    </row>
    <row r="35" spans="1:10" ht="12.75" customHeight="1" x14ac:dyDescent="0.2">
      <c r="A35" s="2"/>
      <c r="B35" s="2"/>
      <c r="D35" s="97" t="s">
        <v>2</v>
      </c>
      <c r="E35" s="9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3" t="s">
        <v>1</v>
      </c>
      <c r="J38" s="144" t="s">
        <v>0</v>
      </c>
    </row>
    <row r="39" spans="1:10" ht="25.5" hidden="1" customHeight="1" x14ac:dyDescent="0.2">
      <c r="A39" s="134">
        <v>1</v>
      </c>
      <c r="B39" s="145" t="s">
        <v>45</v>
      </c>
      <c r="C39" s="146"/>
      <c r="D39" s="146"/>
      <c r="E39" s="146"/>
      <c r="F39" s="147">
        <f>'VRN VRN Naklady'!AE32+'SO-01_A 01a_096 Pol'!AE515+'SO-01_A 01a_111 Pol'!AE897+'SO-01_B 01b_096 Pol'!AE284+'SO-01_B 01b_111 Pol'!AE962+'SO-01_D 01d_114 Pol'!AE125+'SO-02 02_111 Pol'!AE267+'SO-03 03_001 Pol'!AE128+'SO-03 03_002 Pol'!AE77+'SO-03 03_003.01 Pol'!AE143+'SO-04 04_001 Pol'!AE126</f>
        <v>0</v>
      </c>
      <c r="G39" s="148">
        <f>'VRN VRN Naklady'!AF32+'SO-01_A 01a_096 Pol'!AF515+'SO-01_A 01a_111 Pol'!AF897+'SO-01_B 01b_096 Pol'!AF284+'SO-01_B 01b_111 Pol'!AF962+'SO-01_D 01d_114 Pol'!AF125+'SO-02 02_111 Pol'!AF267+'SO-03 03_001 Pol'!AF128+'SO-03 03_002 Pol'!AF77+'SO-03 03_003.01 Pol'!AF143+'SO-04 04_001 Pol'!AF126</f>
        <v>0</v>
      </c>
      <c r="H39" s="149"/>
      <c r="I39" s="150">
        <f>F39+G39+H39</f>
        <v>0</v>
      </c>
      <c r="J39" s="151" t="str">
        <f>IF(CenaCelkemVypocet=0,"",I39/CenaCelkemVypocet*100)</f>
        <v/>
      </c>
    </row>
    <row r="40" spans="1:10" ht="25.5" customHeight="1" x14ac:dyDescent="0.2">
      <c r="A40" s="134">
        <v>2</v>
      </c>
      <c r="B40" s="152"/>
      <c r="C40" s="153" t="s">
        <v>46</v>
      </c>
      <c r="D40" s="153"/>
      <c r="E40" s="153"/>
      <c r="F40" s="154">
        <f>'VRN VRN Naklady'!AE32</f>
        <v>0</v>
      </c>
      <c r="G40" s="155">
        <f>'VRN VRN Naklady'!AF32</f>
        <v>0</v>
      </c>
      <c r="H40" s="155"/>
      <c r="I40" s="156">
        <f>F40+G40+H40</f>
        <v>0</v>
      </c>
      <c r="J40" s="157" t="str">
        <f>IF(CenaCelkemVypocet=0,"",I40/CenaCelkemVypocet*100)</f>
        <v/>
      </c>
    </row>
    <row r="41" spans="1:10" ht="25.5" customHeight="1" x14ac:dyDescent="0.2">
      <c r="A41" s="134">
        <v>3</v>
      </c>
      <c r="B41" s="158" t="s">
        <v>47</v>
      </c>
      <c r="C41" s="146" t="s">
        <v>48</v>
      </c>
      <c r="D41" s="146"/>
      <c r="E41" s="146"/>
      <c r="F41" s="159">
        <f>'VRN VRN Naklady'!AE32</f>
        <v>0</v>
      </c>
      <c r="G41" s="149">
        <f>'VRN VRN Naklady'!AF32</f>
        <v>0</v>
      </c>
      <c r="H41" s="149"/>
      <c r="I41" s="150">
        <f>F41+G41+H41</f>
        <v>0</v>
      </c>
      <c r="J41" s="151" t="str">
        <f>IF(CenaCelkemVypocet=0,"",I41/CenaCelkemVypocet*100)</f>
        <v/>
      </c>
    </row>
    <row r="42" spans="1:10" ht="25.5" customHeight="1" x14ac:dyDescent="0.2">
      <c r="A42" s="134">
        <v>2</v>
      </c>
      <c r="B42" s="152"/>
      <c r="C42" s="153" t="s">
        <v>49</v>
      </c>
      <c r="D42" s="153"/>
      <c r="E42" s="153"/>
      <c r="F42" s="154"/>
      <c r="G42" s="155"/>
      <c r="H42" s="155"/>
      <c r="I42" s="156"/>
      <c r="J42" s="157"/>
    </row>
    <row r="43" spans="1:10" ht="25.5" customHeight="1" x14ac:dyDescent="0.2">
      <c r="A43" s="134">
        <v>2</v>
      </c>
      <c r="B43" s="152" t="s">
        <v>50</v>
      </c>
      <c r="C43" s="153" t="s">
        <v>51</v>
      </c>
      <c r="D43" s="153"/>
      <c r="E43" s="153"/>
      <c r="F43" s="154">
        <f>'SO-01_A 01a_096 Pol'!AE515+'SO-01_A 01a_111 Pol'!AE897</f>
        <v>0</v>
      </c>
      <c r="G43" s="155">
        <f>'SO-01_A 01a_096 Pol'!AF515+'SO-01_A 01a_111 Pol'!AF897</f>
        <v>0</v>
      </c>
      <c r="H43" s="155"/>
      <c r="I43" s="156">
        <f>F43+G43+H43</f>
        <v>0</v>
      </c>
      <c r="J43" s="157" t="str">
        <f>IF(CenaCelkemVypocet=0,"",I43/CenaCelkemVypocet*100)</f>
        <v/>
      </c>
    </row>
    <row r="44" spans="1:10" ht="25.5" customHeight="1" x14ac:dyDescent="0.2">
      <c r="A44" s="134">
        <v>3</v>
      </c>
      <c r="B44" s="158" t="s">
        <v>52</v>
      </c>
      <c r="C44" s="146" t="s">
        <v>53</v>
      </c>
      <c r="D44" s="146"/>
      <c r="E44" s="146"/>
      <c r="F44" s="159">
        <f>'SO-01_A 01a_096 Pol'!AE515</f>
        <v>0</v>
      </c>
      <c r="G44" s="149">
        <f>'SO-01_A 01a_096 Pol'!AF515</f>
        <v>0</v>
      </c>
      <c r="H44" s="149"/>
      <c r="I44" s="150">
        <f>F44+G44+H44</f>
        <v>0</v>
      </c>
      <c r="J44" s="151" t="str">
        <f>IF(CenaCelkemVypocet=0,"",I44/CenaCelkemVypocet*100)</f>
        <v/>
      </c>
    </row>
    <row r="45" spans="1:10" ht="25.5" customHeight="1" x14ac:dyDescent="0.2">
      <c r="A45" s="134">
        <v>3</v>
      </c>
      <c r="B45" s="158" t="s">
        <v>54</v>
      </c>
      <c r="C45" s="146" t="s">
        <v>55</v>
      </c>
      <c r="D45" s="146"/>
      <c r="E45" s="146"/>
      <c r="F45" s="159">
        <f>'SO-01_A 01a_111 Pol'!AE897</f>
        <v>0</v>
      </c>
      <c r="G45" s="149">
        <f>'SO-01_A 01a_111 Pol'!AF897</f>
        <v>0</v>
      </c>
      <c r="H45" s="149"/>
      <c r="I45" s="150">
        <f>F45+G45+H45</f>
        <v>0</v>
      </c>
      <c r="J45" s="151" t="str">
        <f>IF(CenaCelkemVypocet=0,"",I45/CenaCelkemVypocet*100)</f>
        <v/>
      </c>
    </row>
    <row r="46" spans="1:10" ht="25.5" customHeight="1" x14ac:dyDescent="0.2">
      <c r="A46" s="134">
        <v>2</v>
      </c>
      <c r="B46" s="152" t="s">
        <v>56</v>
      </c>
      <c r="C46" s="153" t="s">
        <v>57</v>
      </c>
      <c r="D46" s="153"/>
      <c r="E46" s="153"/>
      <c r="F46" s="154">
        <f>'SO-01_B 01b_096 Pol'!AE284+'SO-01_B 01b_111 Pol'!AE962</f>
        <v>0</v>
      </c>
      <c r="G46" s="155">
        <f>'SO-01_B 01b_096 Pol'!AF284+'SO-01_B 01b_111 Pol'!AF962</f>
        <v>0</v>
      </c>
      <c r="H46" s="155"/>
      <c r="I46" s="156">
        <f>F46+G46+H46</f>
        <v>0</v>
      </c>
      <c r="J46" s="157" t="str">
        <f>IF(CenaCelkemVypocet=0,"",I46/CenaCelkemVypocet*100)</f>
        <v/>
      </c>
    </row>
    <row r="47" spans="1:10" ht="25.5" customHeight="1" x14ac:dyDescent="0.2">
      <c r="A47" s="134">
        <v>3</v>
      </c>
      <c r="B47" s="158" t="s">
        <v>58</v>
      </c>
      <c r="C47" s="146" t="s">
        <v>59</v>
      </c>
      <c r="D47" s="146"/>
      <c r="E47" s="146"/>
      <c r="F47" s="159">
        <f>'SO-01_B 01b_096 Pol'!AE284</f>
        <v>0</v>
      </c>
      <c r="G47" s="149">
        <f>'SO-01_B 01b_096 Pol'!AF284</f>
        <v>0</v>
      </c>
      <c r="H47" s="149"/>
      <c r="I47" s="150">
        <f>F47+G47+H47</f>
        <v>0</v>
      </c>
      <c r="J47" s="151" t="str">
        <f>IF(CenaCelkemVypocet=0,"",I47/CenaCelkemVypocet*100)</f>
        <v/>
      </c>
    </row>
    <row r="48" spans="1:10" ht="25.5" customHeight="1" x14ac:dyDescent="0.2">
      <c r="A48" s="134">
        <v>3</v>
      </c>
      <c r="B48" s="158" t="s">
        <v>60</v>
      </c>
      <c r="C48" s="146" t="s">
        <v>61</v>
      </c>
      <c r="D48" s="146"/>
      <c r="E48" s="146"/>
      <c r="F48" s="159">
        <f>'SO-01_B 01b_111 Pol'!AE962</f>
        <v>0</v>
      </c>
      <c r="G48" s="149">
        <f>'SO-01_B 01b_111 Pol'!AF962</f>
        <v>0</v>
      </c>
      <c r="H48" s="149"/>
      <c r="I48" s="150">
        <f>F48+G48+H48</f>
        <v>0</v>
      </c>
      <c r="J48" s="151" t="str">
        <f>IF(CenaCelkemVypocet=0,"",I48/CenaCelkemVypocet*100)</f>
        <v/>
      </c>
    </row>
    <row r="49" spans="1:10" ht="25.5" customHeight="1" x14ac:dyDescent="0.2">
      <c r="A49" s="134">
        <v>2</v>
      </c>
      <c r="B49" s="152" t="s">
        <v>62</v>
      </c>
      <c r="C49" s="153" t="s">
        <v>63</v>
      </c>
      <c r="D49" s="153"/>
      <c r="E49" s="153"/>
      <c r="F49" s="154">
        <f>'SO-01_D 01d_114 Pol'!AE125</f>
        <v>0</v>
      </c>
      <c r="G49" s="155">
        <f>'SO-01_D 01d_114 Pol'!AF125</f>
        <v>0</v>
      </c>
      <c r="H49" s="155"/>
      <c r="I49" s="156">
        <f>F49+G49+H49</f>
        <v>0</v>
      </c>
      <c r="J49" s="157" t="str">
        <f>IF(CenaCelkemVypocet=0,"",I49/CenaCelkemVypocet*100)</f>
        <v/>
      </c>
    </row>
    <row r="50" spans="1:10" ht="25.5" customHeight="1" x14ac:dyDescent="0.2">
      <c r="A50" s="134">
        <v>3</v>
      </c>
      <c r="B50" s="158" t="s">
        <v>64</v>
      </c>
      <c r="C50" s="146" t="s">
        <v>65</v>
      </c>
      <c r="D50" s="146"/>
      <c r="E50" s="146"/>
      <c r="F50" s="159">
        <f>'SO-01_D 01d_114 Pol'!AE125</f>
        <v>0</v>
      </c>
      <c r="G50" s="149">
        <f>'SO-01_D 01d_114 Pol'!AF125</f>
        <v>0</v>
      </c>
      <c r="H50" s="149"/>
      <c r="I50" s="150">
        <f>F50+G50+H50</f>
        <v>0</v>
      </c>
      <c r="J50" s="151" t="str">
        <f>IF(CenaCelkemVypocet=0,"",I50/CenaCelkemVypocet*100)</f>
        <v/>
      </c>
    </row>
    <row r="51" spans="1:10" ht="25.5" customHeight="1" x14ac:dyDescent="0.2">
      <c r="A51" s="134">
        <v>2</v>
      </c>
      <c r="B51" s="152" t="s">
        <v>66</v>
      </c>
      <c r="C51" s="153" t="s">
        <v>67</v>
      </c>
      <c r="D51" s="153"/>
      <c r="E51" s="153"/>
      <c r="F51" s="154">
        <f>'SO-02 02_111 Pol'!AE267</f>
        <v>0</v>
      </c>
      <c r="G51" s="155">
        <f>'SO-02 02_111 Pol'!AF267</f>
        <v>0</v>
      </c>
      <c r="H51" s="155"/>
      <c r="I51" s="156">
        <f>F51+G51+H51</f>
        <v>0</v>
      </c>
      <c r="J51" s="157" t="str">
        <f>IF(CenaCelkemVypocet=0,"",I51/CenaCelkemVypocet*100)</f>
        <v/>
      </c>
    </row>
    <row r="52" spans="1:10" ht="25.5" customHeight="1" x14ac:dyDescent="0.2">
      <c r="A52" s="134">
        <v>3</v>
      </c>
      <c r="B52" s="158" t="s">
        <v>68</v>
      </c>
      <c r="C52" s="146" t="s">
        <v>69</v>
      </c>
      <c r="D52" s="146"/>
      <c r="E52" s="146"/>
      <c r="F52" s="159">
        <f>'SO-02 02_111 Pol'!AE267</f>
        <v>0</v>
      </c>
      <c r="G52" s="149">
        <f>'SO-02 02_111 Pol'!AF267</f>
        <v>0</v>
      </c>
      <c r="H52" s="149"/>
      <c r="I52" s="150">
        <f>F52+G52+H52</f>
        <v>0</v>
      </c>
      <c r="J52" s="151" t="str">
        <f>IF(CenaCelkemVypocet=0,"",I52/CenaCelkemVypocet*100)</f>
        <v/>
      </c>
    </row>
    <row r="53" spans="1:10" ht="25.5" customHeight="1" x14ac:dyDescent="0.2">
      <c r="A53" s="134">
        <v>2</v>
      </c>
      <c r="B53" s="152" t="s">
        <v>70</v>
      </c>
      <c r="C53" s="153" t="s">
        <v>71</v>
      </c>
      <c r="D53" s="153"/>
      <c r="E53" s="153"/>
      <c r="F53" s="154">
        <f>'SO-03 03_001 Pol'!AE128+'SO-03 03_002 Pol'!AE77+'SO-03 03_003.01 Pol'!AE143</f>
        <v>0</v>
      </c>
      <c r="G53" s="155">
        <f>'SO-03 03_001 Pol'!AF128+'SO-03 03_002 Pol'!AF77+'SO-03 03_003.01 Pol'!AF143</f>
        <v>0</v>
      </c>
      <c r="H53" s="155"/>
      <c r="I53" s="156">
        <f>F53+G53+H53</f>
        <v>0</v>
      </c>
      <c r="J53" s="157" t="str">
        <f>IF(CenaCelkemVypocet=0,"",I53/CenaCelkemVypocet*100)</f>
        <v/>
      </c>
    </row>
    <row r="54" spans="1:10" ht="25.5" customHeight="1" x14ac:dyDescent="0.2">
      <c r="A54" s="134">
        <v>3</v>
      </c>
      <c r="B54" s="158" t="s">
        <v>72</v>
      </c>
      <c r="C54" s="146" t="s">
        <v>73</v>
      </c>
      <c r="D54" s="146"/>
      <c r="E54" s="146"/>
      <c r="F54" s="159">
        <f>'SO-03 03_001 Pol'!AE128</f>
        <v>0</v>
      </c>
      <c r="G54" s="149">
        <f>'SO-03 03_001 Pol'!AF128</f>
        <v>0</v>
      </c>
      <c r="H54" s="149"/>
      <c r="I54" s="150">
        <f>F54+G54+H54</f>
        <v>0</v>
      </c>
      <c r="J54" s="151" t="str">
        <f>IF(CenaCelkemVypocet=0,"",I54/CenaCelkemVypocet*100)</f>
        <v/>
      </c>
    </row>
    <row r="55" spans="1:10" ht="25.5" customHeight="1" x14ac:dyDescent="0.2">
      <c r="A55" s="134">
        <v>3</v>
      </c>
      <c r="B55" s="158" t="s">
        <v>74</v>
      </c>
      <c r="C55" s="146" t="s">
        <v>75</v>
      </c>
      <c r="D55" s="146"/>
      <c r="E55" s="146"/>
      <c r="F55" s="159">
        <f>'SO-03 03_002 Pol'!AE77</f>
        <v>0</v>
      </c>
      <c r="G55" s="149">
        <f>'SO-03 03_002 Pol'!AF77</f>
        <v>0</v>
      </c>
      <c r="H55" s="149"/>
      <c r="I55" s="150">
        <f>F55+G55+H55</f>
        <v>0</v>
      </c>
      <c r="J55" s="151" t="str">
        <f>IF(CenaCelkemVypocet=0,"",I55/CenaCelkemVypocet*100)</f>
        <v/>
      </c>
    </row>
    <row r="56" spans="1:10" ht="25.5" customHeight="1" x14ac:dyDescent="0.2">
      <c r="A56" s="134">
        <v>3</v>
      </c>
      <c r="B56" s="158" t="s">
        <v>76</v>
      </c>
      <c r="C56" s="146" t="s">
        <v>77</v>
      </c>
      <c r="D56" s="146"/>
      <c r="E56" s="146"/>
      <c r="F56" s="159">
        <f>'SO-03 03_003.01 Pol'!AE143</f>
        <v>0</v>
      </c>
      <c r="G56" s="149">
        <f>'SO-03 03_003.01 Pol'!AF143</f>
        <v>0</v>
      </c>
      <c r="H56" s="149"/>
      <c r="I56" s="150">
        <f>F56+G56+H56</f>
        <v>0</v>
      </c>
      <c r="J56" s="151" t="str">
        <f>IF(CenaCelkemVypocet=0,"",I56/CenaCelkemVypocet*100)</f>
        <v/>
      </c>
    </row>
    <row r="57" spans="1:10" ht="25.5" customHeight="1" x14ac:dyDescent="0.2">
      <c r="A57" s="134">
        <v>2</v>
      </c>
      <c r="B57" s="152" t="s">
        <v>78</v>
      </c>
      <c r="C57" s="153" t="s">
        <v>79</v>
      </c>
      <c r="D57" s="153"/>
      <c r="E57" s="153"/>
      <c r="F57" s="154">
        <f>'SO-04 04_001 Pol'!AE126</f>
        <v>0</v>
      </c>
      <c r="G57" s="155">
        <f>'SO-04 04_001 Pol'!AF126</f>
        <v>0</v>
      </c>
      <c r="H57" s="155"/>
      <c r="I57" s="156">
        <f>F57+G57+H57</f>
        <v>0</v>
      </c>
      <c r="J57" s="157" t="str">
        <f>IF(CenaCelkemVypocet=0,"",I57/CenaCelkemVypocet*100)</f>
        <v/>
      </c>
    </row>
    <row r="58" spans="1:10" ht="25.5" customHeight="1" x14ac:dyDescent="0.2">
      <c r="A58" s="134">
        <v>3</v>
      </c>
      <c r="B58" s="158" t="s">
        <v>80</v>
      </c>
      <c r="C58" s="146" t="s">
        <v>81</v>
      </c>
      <c r="D58" s="146"/>
      <c r="E58" s="146"/>
      <c r="F58" s="159">
        <f>'SO-04 04_001 Pol'!AE126</f>
        <v>0</v>
      </c>
      <c r="G58" s="149">
        <f>'SO-04 04_001 Pol'!AF126</f>
        <v>0</v>
      </c>
      <c r="H58" s="149"/>
      <c r="I58" s="150">
        <f>F58+G58+H58</f>
        <v>0</v>
      </c>
      <c r="J58" s="151" t="str">
        <f>IF(CenaCelkemVypocet=0,"",I58/CenaCelkemVypocet*100)</f>
        <v/>
      </c>
    </row>
    <row r="59" spans="1:10" ht="25.5" customHeight="1" x14ac:dyDescent="0.2">
      <c r="A59" s="134"/>
      <c r="B59" s="160" t="s">
        <v>82</v>
      </c>
      <c r="C59" s="161"/>
      <c r="D59" s="161"/>
      <c r="E59" s="161"/>
      <c r="F59" s="162">
        <f>SUMIF(A39:A58,"=1",F39:F58)</f>
        <v>0</v>
      </c>
      <c r="G59" s="163">
        <f>SUMIF(A39:A58,"=1",G39:G58)</f>
        <v>0</v>
      </c>
      <c r="H59" s="163">
        <f>SUMIF(A39:A58,"=1",H39:H58)</f>
        <v>0</v>
      </c>
      <c r="I59" s="164">
        <f>SUMIF(A39:A58,"=1",I39:I58)</f>
        <v>0</v>
      </c>
      <c r="J59" s="165">
        <f>SUMIF(A39:A58,"=1",J39:J58)</f>
        <v>0</v>
      </c>
    </row>
    <row r="61" spans="1:10" x14ac:dyDescent="0.2">
      <c r="A61" t="s">
        <v>84</v>
      </c>
      <c r="B61" t="s">
        <v>85</v>
      </c>
    </row>
    <row r="62" spans="1:10" x14ac:dyDescent="0.2">
      <c r="A62" t="s">
        <v>86</v>
      </c>
      <c r="B62" t="s">
        <v>87</v>
      </c>
    </row>
    <row r="63" spans="1:10" x14ac:dyDescent="0.2">
      <c r="A63" t="s">
        <v>88</v>
      </c>
      <c r="B63" t="s">
        <v>89</v>
      </c>
    </row>
    <row r="64" spans="1:10" x14ac:dyDescent="0.2">
      <c r="A64" t="s">
        <v>88</v>
      </c>
      <c r="B64" t="s">
        <v>90</v>
      </c>
    </row>
    <row r="65" spans="1:2" x14ac:dyDescent="0.2">
      <c r="A65" t="s">
        <v>86</v>
      </c>
      <c r="B65" t="s">
        <v>91</v>
      </c>
    </row>
    <row r="66" spans="1:2" x14ac:dyDescent="0.2">
      <c r="A66" t="s">
        <v>88</v>
      </c>
      <c r="B66" t="s">
        <v>92</v>
      </c>
    </row>
    <row r="67" spans="1:2" x14ac:dyDescent="0.2">
      <c r="A67" t="s">
        <v>88</v>
      </c>
      <c r="B67" t="s">
        <v>93</v>
      </c>
    </row>
    <row r="68" spans="1:2" x14ac:dyDescent="0.2">
      <c r="A68" t="s">
        <v>86</v>
      </c>
      <c r="B68" t="s">
        <v>94</v>
      </c>
    </row>
    <row r="69" spans="1:2" x14ac:dyDescent="0.2">
      <c r="A69" t="s">
        <v>88</v>
      </c>
      <c r="B69" t="s">
        <v>95</v>
      </c>
    </row>
    <row r="70" spans="1:2" x14ac:dyDescent="0.2">
      <c r="A70" t="s">
        <v>86</v>
      </c>
      <c r="B70" t="s">
        <v>96</v>
      </c>
    </row>
    <row r="71" spans="1:2" x14ac:dyDescent="0.2">
      <c r="A71" t="s">
        <v>88</v>
      </c>
      <c r="B71" t="s">
        <v>97</v>
      </c>
    </row>
    <row r="72" spans="1:2" x14ac:dyDescent="0.2">
      <c r="A72" t="s">
        <v>86</v>
      </c>
      <c r="B72" t="s">
        <v>98</v>
      </c>
    </row>
    <row r="73" spans="1:2" x14ac:dyDescent="0.2">
      <c r="A73" t="s">
        <v>88</v>
      </c>
      <c r="B73" t="s">
        <v>99</v>
      </c>
    </row>
    <row r="74" spans="1:2" x14ac:dyDescent="0.2">
      <c r="A74" t="s">
        <v>88</v>
      </c>
      <c r="B74" t="s">
        <v>100</v>
      </c>
    </row>
    <row r="75" spans="1:2" x14ac:dyDescent="0.2">
      <c r="A75" t="s">
        <v>88</v>
      </c>
      <c r="B75" t="s">
        <v>101</v>
      </c>
    </row>
    <row r="76" spans="1:2" x14ac:dyDescent="0.2">
      <c r="A76" t="s">
        <v>86</v>
      </c>
      <c r="B76" t="s">
        <v>102</v>
      </c>
    </row>
    <row r="77" spans="1:2" x14ac:dyDescent="0.2">
      <c r="A77" t="s">
        <v>88</v>
      </c>
      <c r="B77" t="s">
        <v>103</v>
      </c>
    </row>
    <row r="78" spans="1:2" x14ac:dyDescent="0.2">
      <c r="A78" t="s">
        <v>86</v>
      </c>
      <c r="B78" t="s">
        <v>104</v>
      </c>
    </row>
    <row r="79" spans="1:2" x14ac:dyDescent="0.2">
      <c r="A79" t="s">
        <v>88</v>
      </c>
      <c r="B79" t="s">
        <v>105</v>
      </c>
    </row>
    <row r="82" spans="1:10" ht="15.75" x14ac:dyDescent="0.25">
      <c r="B82" s="176" t="s">
        <v>106</v>
      </c>
    </row>
    <row r="84" spans="1:10" ht="25.5" customHeight="1" x14ac:dyDescent="0.2">
      <c r="A84" s="178"/>
      <c r="B84" s="181" t="s">
        <v>17</v>
      </c>
      <c r="C84" s="181" t="s">
        <v>5</v>
      </c>
      <c r="D84" s="182"/>
      <c r="E84" s="182"/>
      <c r="F84" s="183" t="s">
        <v>107</v>
      </c>
      <c r="G84" s="183"/>
      <c r="H84" s="183"/>
      <c r="I84" s="183" t="s">
        <v>29</v>
      </c>
      <c r="J84" s="183" t="s">
        <v>0</v>
      </c>
    </row>
    <row r="85" spans="1:10" ht="36.75" customHeight="1" x14ac:dyDescent="0.2">
      <c r="A85" s="179"/>
      <c r="B85" s="184" t="s">
        <v>108</v>
      </c>
      <c r="C85" s="185" t="s">
        <v>109</v>
      </c>
      <c r="D85" s="186"/>
      <c r="E85" s="186"/>
      <c r="F85" s="193" t="s">
        <v>24</v>
      </c>
      <c r="G85" s="194"/>
      <c r="H85" s="194"/>
      <c r="I85" s="194">
        <f>'SO-01_A 01a_096 Pol'!G8+'SO-01_A 01a_111 Pol'!G8+'SO-02 02_111 Pol'!G8+'SO-04 04_001 Pol'!G8</f>
        <v>0</v>
      </c>
      <c r="J85" s="190" t="str">
        <f>IF(I141=0,"",I85/I141*100)</f>
        <v/>
      </c>
    </row>
    <row r="86" spans="1:10" ht="36.75" customHeight="1" x14ac:dyDescent="0.2">
      <c r="A86" s="179"/>
      <c r="B86" s="184" t="s">
        <v>110</v>
      </c>
      <c r="C86" s="185" t="s">
        <v>111</v>
      </c>
      <c r="D86" s="186"/>
      <c r="E86" s="186"/>
      <c r="F86" s="193" t="s">
        <v>24</v>
      </c>
      <c r="G86" s="194"/>
      <c r="H86" s="194"/>
      <c r="I86" s="194">
        <f>'SO-01_A 01a_111 Pol'!G72+'SO-02 02_111 Pol'!G85+'SO-02 02_111 Pol'!G95+'SO-04 04_001 Pol'!G93</f>
        <v>0</v>
      </c>
      <c r="J86" s="190" t="str">
        <f>IF(I141=0,"",I86/I141*100)</f>
        <v/>
      </c>
    </row>
    <row r="87" spans="1:10" ht="36.75" customHeight="1" x14ac:dyDescent="0.2">
      <c r="A87" s="179"/>
      <c r="B87" s="184" t="s">
        <v>112</v>
      </c>
      <c r="C87" s="185" t="s">
        <v>113</v>
      </c>
      <c r="D87" s="186"/>
      <c r="E87" s="186"/>
      <c r="F87" s="193" t="s">
        <v>24</v>
      </c>
      <c r="G87" s="194"/>
      <c r="H87" s="194"/>
      <c r="I87" s="194">
        <f>'SO-01_A 01a_111 Pol'!G134+'SO-01_B 01b_111 Pol'!G8+'SO-02 02_111 Pol'!G110</f>
        <v>0</v>
      </c>
      <c r="J87" s="190" t="str">
        <f>IF(I141=0,"",I87/I141*100)</f>
        <v/>
      </c>
    </row>
    <row r="88" spans="1:10" ht="36.75" customHeight="1" x14ac:dyDescent="0.2">
      <c r="A88" s="179"/>
      <c r="B88" s="184" t="s">
        <v>114</v>
      </c>
      <c r="C88" s="185" t="s">
        <v>115</v>
      </c>
      <c r="D88" s="186"/>
      <c r="E88" s="186"/>
      <c r="F88" s="193" t="s">
        <v>24</v>
      </c>
      <c r="G88" s="194"/>
      <c r="H88" s="194"/>
      <c r="I88" s="194">
        <f>'SO-01_A 01a_111 Pol'!G220+'SO-01_B 01b_111 Pol'!G146</f>
        <v>0</v>
      </c>
      <c r="J88" s="190" t="str">
        <f>IF(I141=0,"",I88/I141*100)</f>
        <v/>
      </c>
    </row>
    <row r="89" spans="1:10" ht="36.75" customHeight="1" x14ac:dyDescent="0.2">
      <c r="A89" s="179"/>
      <c r="B89" s="184" t="s">
        <v>116</v>
      </c>
      <c r="C89" s="185" t="s">
        <v>117</v>
      </c>
      <c r="D89" s="186"/>
      <c r="E89" s="186"/>
      <c r="F89" s="193" t="s">
        <v>24</v>
      </c>
      <c r="G89" s="194"/>
      <c r="H89" s="194"/>
      <c r="I89" s="194">
        <f>'SO-01_A 01a_111 Pol'!G229+'SO-01_B 01b_111 Pol'!G175+'SO-04 04_001 Pol'!G98</f>
        <v>0</v>
      </c>
      <c r="J89" s="190" t="str">
        <f>IF(I141=0,"",I89/I141*100)</f>
        <v/>
      </c>
    </row>
    <row r="90" spans="1:10" ht="36.75" customHeight="1" x14ac:dyDescent="0.2">
      <c r="A90" s="179"/>
      <c r="B90" s="184" t="s">
        <v>118</v>
      </c>
      <c r="C90" s="185" t="s">
        <v>119</v>
      </c>
      <c r="D90" s="186"/>
      <c r="E90" s="186"/>
      <c r="F90" s="193" t="s">
        <v>24</v>
      </c>
      <c r="G90" s="194"/>
      <c r="H90" s="194"/>
      <c r="I90" s="194">
        <f>'SO-01_B 01b_111 Pol'!G187</f>
        <v>0</v>
      </c>
      <c r="J90" s="190" t="str">
        <f>IF(I141=0,"",I90/I141*100)</f>
        <v/>
      </c>
    </row>
    <row r="91" spans="1:10" ht="36.75" customHeight="1" x14ac:dyDescent="0.2">
      <c r="A91" s="179"/>
      <c r="B91" s="184" t="s">
        <v>120</v>
      </c>
      <c r="C91" s="185" t="s">
        <v>121</v>
      </c>
      <c r="D91" s="186"/>
      <c r="E91" s="186"/>
      <c r="F91" s="193" t="s">
        <v>24</v>
      </c>
      <c r="G91" s="194"/>
      <c r="H91" s="194"/>
      <c r="I91" s="194">
        <f>'SO-02 02_111 Pol'!G90+'SO-02 02_111 Pol'!G116</f>
        <v>0</v>
      </c>
      <c r="J91" s="190" t="str">
        <f>IF(I141=0,"",I91/I141*100)</f>
        <v/>
      </c>
    </row>
    <row r="92" spans="1:10" ht="36.75" customHeight="1" x14ac:dyDescent="0.2">
      <c r="A92" s="179"/>
      <c r="B92" s="184" t="s">
        <v>122</v>
      </c>
      <c r="C92" s="185" t="s">
        <v>123</v>
      </c>
      <c r="D92" s="186"/>
      <c r="E92" s="186"/>
      <c r="F92" s="193" t="s">
        <v>24</v>
      </c>
      <c r="G92" s="194"/>
      <c r="H92" s="194"/>
      <c r="I92" s="194">
        <f>'SO-01_A 01a_111 Pol'!G259+'SO-01_B 01b_111 Pol'!G207</f>
        <v>0</v>
      </c>
      <c r="J92" s="190" t="str">
        <f>IF(I141=0,"",I92/I141*100)</f>
        <v/>
      </c>
    </row>
    <row r="93" spans="1:10" ht="36.75" customHeight="1" x14ac:dyDescent="0.2">
      <c r="A93" s="179"/>
      <c r="B93" s="184" t="s">
        <v>124</v>
      </c>
      <c r="C93" s="185" t="s">
        <v>125</v>
      </c>
      <c r="D93" s="186"/>
      <c r="E93" s="186"/>
      <c r="F93" s="193" t="s">
        <v>24</v>
      </c>
      <c r="G93" s="194"/>
      <c r="H93" s="194"/>
      <c r="I93" s="194">
        <f>'SO-01_A 01a_111 Pol'!G335+'SO-01_B 01b_111 Pol'!G270+'SO-02 02_111 Pol'!G126</f>
        <v>0</v>
      </c>
      <c r="J93" s="190" t="str">
        <f>IF(I141=0,"",I93/I141*100)</f>
        <v/>
      </c>
    </row>
    <row r="94" spans="1:10" ht="36.75" customHeight="1" x14ac:dyDescent="0.2">
      <c r="A94" s="179"/>
      <c r="B94" s="184" t="s">
        <v>126</v>
      </c>
      <c r="C94" s="185" t="s">
        <v>127</v>
      </c>
      <c r="D94" s="186"/>
      <c r="E94" s="186"/>
      <c r="F94" s="193" t="s">
        <v>24</v>
      </c>
      <c r="G94" s="194"/>
      <c r="H94" s="194"/>
      <c r="I94" s="194">
        <f>'SO-01_A 01a_111 Pol'!G487+'SO-01_B 01b_111 Pol'!G372</f>
        <v>0</v>
      </c>
      <c r="J94" s="190" t="str">
        <f>IF(I141=0,"",I94/I141*100)</f>
        <v/>
      </c>
    </row>
    <row r="95" spans="1:10" ht="36.75" customHeight="1" x14ac:dyDescent="0.2">
      <c r="A95" s="179"/>
      <c r="B95" s="184" t="s">
        <v>128</v>
      </c>
      <c r="C95" s="185" t="s">
        <v>129</v>
      </c>
      <c r="D95" s="186"/>
      <c r="E95" s="186"/>
      <c r="F95" s="193" t="s">
        <v>24</v>
      </c>
      <c r="G95" s="194"/>
      <c r="H95" s="194"/>
      <c r="I95" s="194">
        <f>'SO-01_A 01a_111 Pol'!G493+'SO-01_B 01b_111 Pol'!G378</f>
        <v>0</v>
      </c>
      <c r="J95" s="190" t="str">
        <f>IF(I141=0,"",I95/I141*100)</f>
        <v/>
      </c>
    </row>
    <row r="96" spans="1:10" ht="36.75" customHeight="1" x14ac:dyDescent="0.2">
      <c r="A96" s="179"/>
      <c r="B96" s="184" t="s">
        <v>130</v>
      </c>
      <c r="C96" s="185" t="s">
        <v>131</v>
      </c>
      <c r="D96" s="186"/>
      <c r="E96" s="186"/>
      <c r="F96" s="193" t="s">
        <v>24</v>
      </c>
      <c r="G96" s="194"/>
      <c r="H96" s="194"/>
      <c r="I96" s="194">
        <f>'SO-01_A 01a_111 Pol'!G505+'SO-01_B 01b_111 Pol'!G395</f>
        <v>0</v>
      </c>
      <c r="J96" s="190" t="str">
        <f>IF(I141=0,"",I96/I141*100)</f>
        <v/>
      </c>
    </row>
    <row r="97" spans="1:10" ht="36.75" customHeight="1" x14ac:dyDescent="0.2">
      <c r="A97" s="179"/>
      <c r="B97" s="184" t="s">
        <v>132</v>
      </c>
      <c r="C97" s="185" t="s">
        <v>133</v>
      </c>
      <c r="D97" s="186"/>
      <c r="E97" s="186"/>
      <c r="F97" s="193" t="s">
        <v>24</v>
      </c>
      <c r="G97" s="194"/>
      <c r="H97" s="194"/>
      <c r="I97" s="194">
        <f>'SO-01_A 01a_111 Pol'!G509+'SO-04 04_001 Pol'!G105</f>
        <v>0</v>
      </c>
      <c r="J97" s="190" t="str">
        <f>IF(I141=0,"",I97/I141*100)</f>
        <v/>
      </c>
    </row>
    <row r="98" spans="1:10" ht="36.75" customHeight="1" x14ac:dyDescent="0.2">
      <c r="A98" s="179"/>
      <c r="B98" s="184" t="s">
        <v>134</v>
      </c>
      <c r="C98" s="185" t="s">
        <v>135</v>
      </c>
      <c r="D98" s="186"/>
      <c r="E98" s="186"/>
      <c r="F98" s="193" t="s">
        <v>24</v>
      </c>
      <c r="G98" s="194"/>
      <c r="H98" s="194"/>
      <c r="I98" s="194">
        <f>'SO-02 02_111 Pol'!G135</f>
        <v>0</v>
      </c>
      <c r="J98" s="190" t="str">
        <f>IF(I141=0,"",I98/I141*100)</f>
        <v/>
      </c>
    </row>
    <row r="99" spans="1:10" ht="36.75" customHeight="1" x14ac:dyDescent="0.2">
      <c r="A99" s="179"/>
      <c r="B99" s="184" t="s">
        <v>136</v>
      </c>
      <c r="C99" s="185" t="s">
        <v>137</v>
      </c>
      <c r="D99" s="186"/>
      <c r="E99" s="186"/>
      <c r="F99" s="193" t="s">
        <v>24</v>
      </c>
      <c r="G99" s="194"/>
      <c r="H99" s="194"/>
      <c r="I99" s="194">
        <f>'SO-01_A 01a_096 Pol'!G17+'SO-01_A 01a_111 Pol'!G511+'SO-01_B 01b_096 Pol'!G8+'SO-01_B 01b_111 Pol'!G399+'SO-01_D 01d_114 Pol'!G8+'SO-02 02_111 Pol'!G145</f>
        <v>0</v>
      </c>
      <c r="J99" s="190" t="str">
        <f>IF(I141=0,"",I99/I141*100)</f>
        <v/>
      </c>
    </row>
    <row r="100" spans="1:10" ht="36.75" customHeight="1" x14ac:dyDescent="0.2">
      <c r="A100" s="179"/>
      <c r="B100" s="184" t="s">
        <v>138</v>
      </c>
      <c r="C100" s="185" t="s">
        <v>139</v>
      </c>
      <c r="D100" s="186"/>
      <c r="E100" s="186"/>
      <c r="F100" s="193" t="s">
        <v>24</v>
      </c>
      <c r="G100" s="194"/>
      <c r="H100" s="194"/>
      <c r="I100" s="194">
        <f>'SO-01_A 01a_111 Pol'!G513+'SO-01_B 01b_111 Pol'!G401+'SO-01_D 01d_114 Pol'!G11+'SO-02 02_111 Pol'!G147</f>
        <v>0</v>
      </c>
      <c r="J100" s="190" t="str">
        <f>IF(I141=0,"",I100/I141*100)</f>
        <v/>
      </c>
    </row>
    <row r="101" spans="1:10" ht="36.75" customHeight="1" x14ac:dyDescent="0.2">
      <c r="A101" s="179"/>
      <c r="B101" s="184" t="s">
        <v>140</v>
      </c>
      <c r="C101" s="185" t="s">
        <v>141</v>
      </c>
      <c r="D101" s="186"/>
      <c r="E101" s="186"/>
      <c r="F101" s="193" t="s">
        <v>24</v>
      </c>
      <c r="G101" s="194"/>
      <c r="H101" s="194"/>
      <c r="I101" s="194">
        <f>'SO-01_A 01a_096 Pol'!G19+'SO-01_A 01a_111 Pol'!G515+'SO-01_B 01b_096 Pol'!G12+'SO-01_B 01b_111 Pol'!G403+'SO-01_D 01d_114 Pol'!G15</f>
        <v>0</v>
      </c>
      <c r="J101" s="190" t="str">
        <f>IF(I141=0,"",I101/I141*100)</f>
        <v/>
      </c>
    </row>
    <row r="102" spans="1:10" ht="36.75" customHeight="1" x14ac:dyDescent="0.2">
      <c r="A102" s="179"/>
      <c r="B102" s="184" t="s">
        <v>142</v>
      </c>
      <c r="C102" s="185" t="s">
        <v>143</v>
      </c>
      <c r="D102" s="186"/>
      <c r="E102" s="186"/>
      <c r="F102" s="193" t="s">
        <v>24</v>
      </c>
      <c r="G102" s="194"/>
      <c r="H102" s="194"/>
      <c r="I102" s="194">
        <f>'SO-01_A 01a_096 Pol'!G323+'SO-01_A 01a_111 Pol'!G524+'SO-01_B 01b_096 Pol'!G116+'SO-01_B 01b_111 Pol'!G410+'SO-01_D 01d_114 Pol'!G58+'SO-02 02_111 Pol'!G149+'SO-04 04_001 Pol'!G119</f>
        <v>0</v>
      </c>
      <c r="J102" s="190" t="str">
        <f>IF(I141=0,"",I102/I141*100)</f>
        <v/>
      </c>
    </row>
    <row r="103" spans="1:10" ht="36.75" customHeight="1" x14ac:dyDescent="0.2">
      <c r="A103" s="179"/>
      <c r="B103" s="184" t="s">
        <v>144</v>
      </c>
      <c r="C103" s="185" t="s">
        <v>145</v>
      </c>
      <c r="D103" s="186"/>
      <c r="E103" s="186"/>
      <c r="F103" s="193" t="s">
        <v>25</v>
      </c>
      <c r="G103" s="194"/>
      <c r="H103" s="194"/>
      <c r="I103" s="194">
        <f>'SO-01_A 01a_111 Pol'!G527+'SO-01_B 01b_111 Pol'!G413</f>
        <v>0</v>
      </c>
      <c r="J103" s="190" t="str">
        <f>IF(I141=0,"",I103/I141*100)</f>
        <v/>
      </c>
    </row>
    <row r="104" spans="1:10" ht="36.75" customHeight="1" x14ac:dyDescent="0.2">
      <c r="A104" s="179"/>
      <c r="B104" s="184" t="s">
        <v>146</v>
      </c>
      <c r="C104" s="185" t="s">
        <v>147</v>
      </c>
      <c r="D104" s="186"/>
      <c r="E104" s="186"/>
      <c r="F104" s="193" t="s">
        <v>25</v>
      </c>
      <c r="G104" s="194"/>
      <c r="H104" s="194"/>
      <c r="I104" s="194">
        <f>'SO-01_A 01a_111 Pol'!G602+'SO-01_B 01b_096 Pol'!G119+'SO-01_B 01b_111 Pol'!G441</f>
        <v>0</v>
      </c>
      <c r="J104" s="190" t="str">
        <f>IF(I141=0,"",I104/I141*100)</f>
        <v/>
      </c>
    </row>
    <row r="105" spans="1:10" ht="36.75" customHeight="1" x14ac:dyDescent="0.2">
      <c r="A105" s="179"/>
      <c r="B105" s="184" t="s">
        <v>148</v>
      </c>
      <c r="C105" s="185" t="s">
        <v>149</v>
      </c>
      <c r="D105" s="186"/>
      <c r="E105" s="186"/>
      <c r="F105" s="193" t="s">
        <v>25</v>
      </c>
      <c r="G105" s="194"/>
      <c r="H105" s="194"/>
      <c r="I105" s="194">
        <f>'SO-01_A 01a_111 Pol'!G646+'SO-03 03_001 Pol'!G8</f>
        <v>0</v>
      </c>
      <c r="J105" s="190" t="str">
        <f>IF(I141=0,"",I105/I141*100)</f>
        <v/>
      </c>
    </row>
    <row r="106" spans="1:10" ht="36.75" customHeight="1" x14ac:dyDescent="0.2">
      <c r="A106" s="179"/>
      <c r="B106" s="184" t="s">
        <v>150</v>
      </c>
      <c r="C106" s="185" t="s">
        <v>151</v>
      </c>
      <c r="D106" s="186"/>
      <c r="E106" s="186"/>
      <c r="F106" s="193" t="s">
        <v>25</v>
      </c>
      <c r="G106" s="194"/>
      <c r="H106" s="194"/>
      <c r="I106" s="194">
        <f>'SO-03 03_001 Pol'!G46</f>
        <v>0</v>
      </c>
      <c r="J106" s="190" t="str">
        <f>IF(I141=0,"",I106/I141*100)</f>
        <v/>
      </c>
    </row>
    <row r="107" spans="1:10" ht="36.75" customHeight="1" x14ac:dyDescent="0.2">
      <c r="A107" s="179"/>
      <c r="B107" s="184" t="s">
        <v>152</v>
      </c>
      <c r="C107" s="185" t="s">
        <v>153</v>
      </c>
      <c r="D107" s="186"/>
      <c r="E107" s="186"/>
      <c r="F107" s="193" t="s">
        <v>25</v>
      </c>
      <c r="G107" s="194"/>
      <c r="H107" s="194"/>
      <c r="I107" s="194">
        <f>'SO-01_A 01a_096 Pol'!G326+'SO-01_B 01b_096 Pol'!G126+'SO-03 03_001 Pol'!G91</f>
        <v>0</v>
      </c>
      <c r="J107" s="190" t="str">
        <f>IF(I141=0,"",I107/I141*100)</f>
        <v/>
      </c>
    </row>
    <row r="108" spans="1:10" ht="36.75" customHeight="1" x14ac:dyDescent="0.2">
      <c r="A108" s="179"/>
      <c r="B108" s="184" t="s">
        <v>154</v>
      </c>
      <c r="C108" s="185" t="s">
        <v>155</v>
      </c>
      <c r="D108" s="186"/>
      <c r="E108" s="186"/>
      <c r="F108" s="193" t="s">
        <v>25</v>
      </c>
      <c r="G108" s="194"/>
      <c r="H108" s="194"/>
      <c r="I108" s="194">
        <f>'SO-03 03_001 Pol'!G117</f>
        <v>0</v>
      </c>
      <c r="J108" s="190" t="str">
        <f>IF(I141=0,"",I108/I141*100)</f>
        <v/>
      </c>
    </row>
    <row r="109" spans="1:10" ht="36.75" customHeight="1" x14ac:dyDescent="0.2">
      <c r="A109" s="179"/>
      <c r="B109" s="184" t="s">
        <v>156</v>
      </c>
      <c r="C109" s="185" t="s">
        <v>157</v>
      </c>
      <c r="D109" s="186"/>
      <c r="E109" s="186"/>
      <c r="F109" s="193" t="s">
        <v>25</v>
      </c>
      <c r="G109" s="194"/>
      <c r="H109" s="194"/>
      <c r="I109" s="194">
        <f>'SO-01_A 01a_096 Pol'!G333+'SO-01_B 01b_096 Pol'!G133+'SO-03 03_002 Pol'!G8</f>
        <v>0</v>
      </c>
      <c r="J109" s="190" t="str">
        <f>IF(I141=0,"",I109/I141*100)</f>
        <v/>
      </c>
    </row>
    <row r="110" spans="1:10" ht="36.75" customHeight="1" x14ac:dyDescent="0.2">
      <c r="A110" s="179"/>
      <c r="B110" s="184" t="s">
        <v>158</v>
      </c>
      <c r="C110" s="185" t="s">
        <v>159</v>
      </c>
      <c r="D110" s="186"/>
      <c r="E110" s="186"/>
      <c r="F110" s="193" t="s">
        <v>25</v>
      </c>
      <c r="G110" s="194"/>
      <c r="H110" s="194"/>
      <c r="I110" s="194">
        <f>'SO-03 03_002 Pol'!G22</f>
        <v>0</v>
      </c>
      <c r="J110" s="190" t="str">
        <f>IF(I141=0,"",I110/I141*100)</f>
        <v/>
      </c>
    </row>
    <row r="111" spans="1:10" ht="36.75" customHeight="1" x14ac:dyDescent="0.2">
      <c r="A111" s="179"/>
      <c r="B111" s="184" t="s">
        <v>160</v>
      </c>
      <c r="C111" s="185" t="s">
        <v>161</v>
      </c>
      <c r="D111" s="186"/>
      <c r="E111" s="186"/>
      <c r="F111" s="193" t="s">
        <v>25</v>
      </c>
      <c r="G111" s="194"/>
      <c r="H111" s="194"/>
      <c r="I111" s="194">
        <f>'SO-03 03_002 Pol'!G39</f>
        <v>0</v>
      </c>
      <c r="J111" s="190" t="str">
        <f>IF(I141=0,"",I111/I141*100)</f>
        <v/>
      </c>
    </row>
    <row r="112" spans="1:10" ht="36.75" customHeight="1" x14ac:dyDescent="0.2">
      <c r="A112" s="179"/>
      <c r="B112" s="184" t="s">
        <v>162</v>
      </c>
      <c r="C112" s="185" t="s">
        <v>163</v>
      </c>
      <c r="D112" s="186"/>
      <c r="E112" s="186"/>
      <c r="F112" s="193" t="s">
        <v>25</v>
      </c>
      <c r="G112" s="194"/>
      <c r="H112" s="194"/>
      <c r="I112" s="194">
        <f>'SO-01_A 01a_096 Pol'!G335+'SO-01_B 01b_096 Pol'!G135</f>
        <v>0</v>
      </c>
      <c r="J112" s="190" t="str">
        <f>IF(I141=0,"",I112/I141*100)</f>
        <v/>
      </c>
    </row>
    <row r="113" spans="1:10" ht="36.75" customHeight="1" x14ac:dyDescent="0.2">
      <c r="A113" s="179"/>
      <c r="B113" s="184" t="s">
        <v>164</v>
      </c>
      <c r="C113" s="185" t="s">
        <v>165</v>
      </c>
      <c r="D113" s="186"/>
      <c r="E113" s="186"/>
      <c r="F113" s="193" t="s">
        <v>25</v>
      </c>
      <c r="G113" s="194"/>
      <c r="H113" s="194"/>
      <c r="I113" s="194">
        <f>'SO-01_A 01a_111 Pol'!G655+'SO-01_B 01b_111 Pol'!G539+'SO-03 03_002 Pol'!G54</f>
        <v>0</v>
      </c>
      <c r="J113" s="190" t="str">
        <f>IF(I141=0,"",I113/I141*100)</f>
        <v/>
      </c>
    </row>
    <row r="114" spans="1:10" ht="36.75" customHeight="1" x14ac:dyDescent="0.2">
      <c r="A114" s="179"/>
      <c r="B114" s="184" t="s">
        <v>166</v>
      </c>
      <c r="C114" s="185" t="s">
        <v>167</v>
      </c>
      <c r="D114" s="186"/>
      <c r="E114" s="186"/>
      <c r="F114" s="193" t="s">
        <v>25</v>
      </c>
      <c r="G114" s="194"/>
      <c r="H114" s="194"/>
      <c r="I114" s="194">
        <f>'SO-01_A 01a_096 Pol'!G337+'SO-01_B 01b_096 Pol'!G137+'SO-01_B 01b_111 Pol'!G552+'SO-02 02_111 Pol'!G152</f>
        <v>0</v>
      </c>
      <c r="J114" s="190" t="str">
        <f>IF(I141=0,"",I114/I141*100)</f>
        <v/>
      </c>
    </row>
    <row r="115" spans="1:10" ht="36.75" customHeight="1" x14ac:dyDescent="0.2">
      <c r="A115" s="179"/>
      <c r="B115" s="184" t="s">
        <v>168</v>
      </c>
      <c r="C115" s="185" t="s">
        <v>169</v>
      </c>
      <c r="D115" s="186"/>
      <c r="E115" s="186"/>
      <c r="F115" s="193" t="s">
        <v>25</v>
      </c>
      <c r="G115" s="194"/>
      <c r="H115" s="194"/>
      <c r="I115" s="194">
        <f>'SO-01_B 01b_111 Pol'!G639</f>
        <v>0</v>
      </c>
      <c r="J115" s="190" t="str">
        <f>IF(I141=0,"",I115/I141*100)</f>
        <v/>
      </c>
    </row>
    <row r="116" spans="1:10" ht="36.75" customHeight="1" x14ac:dyDescent="0.2">
      <c r="A116" s="179"/>
      <c r="B116" s="184" t="s">
        <v>170</v>
      </c>
      <c r="C116" s="185" t="s">
        <v>171</v>
      </c>
      <c r="D116" s="186"/>
      <c r="E116" s="186"/>
      <c r="F116" s="193" t="s">
        <v>25</v>
      </c>
      <c r="G116" s="194"/>
      <c r="H116" s="194"/>
      <c r="I116" s="194">
        <f>'SO-01_A 01a_096 Pol'!G352+'SO-01_B 01b_096 Pol'!G143+'SO-01_B 01b_111 Pol'!G652+'SO-01_D 01d_114 Pol'!G61+'SO-02 02_111 Pol'!G209</f>
        <v>0</v>
      </c>
      <c r="J116" s="190" t="str">
        <f>IF(I141=0,"",I116/I141*100)</f>
        <v/>
      </c>
    </row>
    <row r="117" spans="1:10" ht="36.75" customHeight="1" x14ac:dyDescent="0.2">
      <c r="A117" s="179"/>
      <c r="B117" s="184" t="s">
        <v>172</v>
      </c>
      <c r="C117" s="185" t="s">
        <v>173</v>
      </c>
      <c r="D117" s="186"/>
      <c r="E117" s="186"/>
      <c r="F117" s="193" t="s">
        <v>25</v>
      </c>
      <c r="G117" s="194"/>
      <c r="H117" s="194"/>
      <c r="I117" s="194">
        <f>'SO-01_A 01a_096 Pol'!G377+'SO-01_B 01b_096 Pol'!G151+'SO-01_B 01b_111 Pol'!G700+'SO-02 02_111 Pol'!G236</f>
        <v>0</v>
      </c>
      <c r="J117" s="190" t="str">
        <f>IF(I141=0,"",I117/I141*100)</f>
        <v/>
      </c>
    </row>
    <row r="118" spans="1:10" ht="36.75" customHeight="1" x14ac:dyDescent="0.2">
      <c r="A118" s="179"/>
      <c r="B118" s="184" t="s">
        <v>174</v>
      </c>
      <c r="C118" s="185" t="s">
        <v>175</v>
      </c>
      <c r="D118" s="186"/>
      <c r="E118" s="186"/>
      <c r="F118" s="193" t="s">
        <v>25</v>
      </c>
      <c r="G118" s="194"/>
      <c r="H118" s="194"/>
      <c r="I118" s="194">
        <f>'SO-01_A 01a_096 Pol'!G386+'SO-01_B 01b_096 Pol'!G162+'SO-01_B 01b_111 Pol'!G717+'SO-01_D 01d_114 Pol'!G79</f>
        <v>0</v>
      </c>
      <c r="J118" s="190" t="str">
        <f>IF(I141=0,"",I118/I141*100)</f>
        <v/>
      </c>
    </row>
    <row r="119" spans="1:10" ht="36.75" customHeight="1" x14ac:dyDescent="0.2">
      <c r="A119" s="179"/>
      <c r="B119" s="184" t="s">
        <v>176</v>
      </c>
      <c r="C119" s="185" t="s">
        <v>177</v>
      </c>
      <c r="D119" s="186"/>
      <c r="E119" s="186"/>
      <c r="F119" s="193" t="s">
        <v>25</v>
      </c>
      <c r="G119" s="194"/>
      <c r="H119" s="194"/>
      <c r="I119" s="194">
        <f>'SO-02 02_111 Pol'!G247</f>
        <v>0</v>
      </c>
      <c r="J119" s="190" t="str">
        <f>IF(I141=0,"",I119/I141*100)</f>
        <v/>
      </c>
    </row>
    <row r="120" spans="1:10" ht="36.75" customHeight="1" x14ac:dyDescent="0.2">
      <c r="A120" s="179"/>
      <c r="B120" s="184" t="s">
        <v>178</v>
      </c>
      <c r="C120" s="185" t="s">
        <v>179</v>
      </c>
      <c r="D120" s="186"/>
      <c r="E120" s="186"/>
      <c r="F120" s="193" t="s">
        <v>25</v>
      </c>
      <c r="G120" s="194"/>
      <c r="H120" s="194"/>
      <c r="I120" s="194">
        <f>'SO-01_D 01d_114 Pol'!G92</f>
        <v>0</v>
      </c>
      <c r="J120" s="190" t="str">
        <f>IF(I141=0,"",I120/I141*100)</f>
        <v/>
      </c>
    </row>
    <row r="121" spans="1:10" ht="36.75" customHeight="1" x14ac:dyDescent="0.2">
      <c r="A121" s="179"/>
      <c r="B121" s="184" t="s">
        <v>180</v>
      </c>
      <c r="C121" s="185" t="s">
        <v>181</v>
      </c>
      <c r="D121" s="186"/>
      <c r="E121" s="186"/>
      <c r="F121" s="193" t="s">
        <v>25</v>
      </c>
      <c r="G121" s="194"/>
      <c r="H121" s="194"/>
      <c r="I121" s="194">
        <f>'SO-01_A 01a_111 Pol'!G670+'SO-01_B 01b_111 Pol'!G728</f>
        <v>0</v>
      </c>
      <c r="J121" s="190" t="str">
        <f>IF(I141=0,"",I121/I141*100)</f>
        <v/>
      </c>
    </row>
    <row r="122" spans="1:10" ht="36.75" customHeight="1" x14ac:dyDescent="0.2">
      <c r="A122" s="179"/>
      <c r="B122" s="184" t="s">
        <v>182</v>
      </c>
      <c r="C122" s="185" t="s">
        <v>183</v>
      </c>
      <c r="D122" s="186"/>
      <c r="E122" s="186"/>
      <c r="F122" s="193" t="s">
        <v>25</v>
      </c>
      <c r="G122" s="194"/>
      <c r="H122" s="194"/>
      <c r="I122" s="194">
        <f>'SO-01_B 01b_111 Pol'!G755</f>
        <v>0</v>
      </c>
      <c r="J122" s="190" t="str">
        <f>IF(I141=0,"",I122/I141*100)</f>
        <v/>
      </c>
    </row>
    <row r="123" spans="1:10" ht="36.75" customHeight="1" x14ac:dyDescent="0.2">
      <c r="A123" s="179"/>
      <c r="B123" s="184" t="s">
        <v>184</v>
      </c>
      <c r="C123" s="185" t="s">
        <v>185</v>
      </c>
      <c r="D123" s="186"/>
      <c r="E123" s="186"/>
      <c r="F123" s="193" t="s">
        <v>25</v>
      </c>
      <c r="G123" s="194"/>
      <c r="H123" s="194"/>
      <c r="I123" s="194">
        <f>'SO-01_D 01d_114 Pol'!G97</f>
        <v>0</v>
      </c>
      <c r="J123" s="190" t="str">
        <f>IF(I141=0,"",I123/I141*100)</f>
        <v/>
      </c>
    </row>
    <row r="124" spans="1:10" ht="36.75" customHeight="1" x14ac:dyDescent="0.2">
      <c r="A124" s="179"/>
      <c r="B124" s="184" t="s">
        <v>186</v>
      </c>
      <c r="C124" s="185" t="s">
        <v>187</v>
      </c>
      <c r="D124" s="186"/>
      <c r="E124" s="186"/>
      <c r="F124" s="193" t="s">
        <v>25</v>
      </c>
      <c r="G124" s="194"/>
      <c r="H124" s="194"/>
      <c r="I124" s="194">
        <f>'SO-01_A 01a_111 Pol'!G693+'SO-01_B 01b_111 Pol'!G759</f>
        <v>0</v>
      </c>
      <c r="J124" s="190" t="str">
        <f>IF(I141=0,"",I124/I141*100)</f>
        <v/>
      </c>
    </row>
    <row r="125" spans="1:10" ht="36.75" customHeight="1" x14ac:dyDescent="0.2">
      <c r="A125" s="179"/>
      <c r="B125" s="184" t="s">
        <v>188</v>
      </c>
      <c r="C125" s="185" t="s">
        <v>189</v>
      </c>
      <c r="D125" s="186"/>
      <c r="E125" s="186"/>
      <c r="F125" s="193" t="s">
        <v>25</v>
      </c>
      <c r="G125" s="194"/>
      <c r="H125" s="194"/>
      <c r="I125" s="194">
        <f>'SO-01_A 01a_111 Pol'!G726+'SO-01_B 01b_111 Pol'!G791</f>
        <v>0</v>
      </c>
      <c r="J125" s="190" t="str">
        <f>IF(I141=0,"",I125/I141*100)</f>
        <v/>
      </c>
    </row>
    <row r="126" spans="1:10" ht="36.75" customHeight="1" x14ac:dyDescent="0.2">
      <c r="A126" s="179"/>
      <c r="B126" s="184" t="s">
        <v>188</v>
      </c>
      <c r="C126" s="185" t="s">
        <v>190</v>
      </c>
      <c r="D126" s="186"/>
      <c r="E126" s="186"/>
      <c r="F126" s="193" t="s">
        <v>25</v>
      </c>
      <c r="G126" s="194"/>
      <c r="H126" s="194"/>
      <c r="I126" s="194">
        <f>'SO-01_A 01a_096 Pol'!G395+'SO-01_B 01b_096 Pol'!G167</f>
        <v>0</v>
      </c>
      <c r="J126" s="190" t="str">
        <f>IF(I141=0,"",I126/I141*100)</f>
        <v/>
      </c>
    </row>
    <row r="127" spans="1:10" ht="36.75" customHeight="1" x14ac:dyDescent="0.2">
      <c r="A127" s="179"/>
      <c r="B127" s="184" t="s">
        <v>191</v>
      </c>
      <c r="C127" s="185" t="s">
        <v>192</v>
      </c>
      <c r="D127" s="186"/>
      <c r="E127" s="186"/>
      <c r="F127" s="193" t="s">
        <v>25</v>
      </c>
      <c r="G127" s="194"/>
      <c r="H127" s="194"/>
      <c r="I127" s="194">
        <f>'SO-01_A 01a_111 Pol'!G760+'SO-01_B 01b_111 Pol'!G826</f>
        <v>0</v>
      </c>
      <c r="J127" s="190" t="str">
        <f>IF(I141=0,"",I127/I141*100)</f>
        <v/>
      </c>
    </row>
    <row r="128" spans="1:10" ht="36.75" customHeight="1" x14ac:dyDescent="0.2">
      <c r="A128" s="179"/>
      <c r="B128" s="184" t="s">
        <v>193</v>
      </c>
      <c r="C128" s="185" t="s">
        <v>194</v>
      </c>
      <c r="D128" s="186"/>
      <c r="E128" s="186"/>
      <c r="F128" s="193" t="s">
        <v>25</v>
      </c>
      <c r="G128" s="194"/>
      <c r="H128" s="194"/>
      <c r="I128" s="194">
        <f>'SO-01_A 01a_111 Pol'!G770+'SO-01_B 01b_111 Pol'!G836</f>
        <v>0</v>
      </c>
      <c r="J128" s="190" t="str">
        <f>IF(I141=0,"",I128/I141*100)</f>
        <v/>
      </c>
    </row>
    <row r="129" spans="1:10" ht="36.75" customHeight="1" x14ac:dyDescent="0.2">
      <c r="A129" s="179"/>
      <c r="B129" s="184" t="s">
        <v>195</v>
      </c>
      <c r="C129" s="185" t="s">
        <v>196</v>
      </c>
      <c r="D129" s="186"/>
      <c r="E129" s="186"/>
      <c r="F129" s="193" t="s">
        <v>25</v>
      </c>
      <c r="G129" s="194"/>
      <c r="H129" s="194"/>
      <c r="I129" s="194">
        <f>'SO-02 02_111 Pol'!G250</f>
        <v>0</v>
      </c>
      <c r="J129" s="190" t="str">
        <f>IF(I141=0,"",I129/I141*100)</f>
        <v/>
      </c>
    </row>
    <row r="130" spans="1:10" ht="36.75" customHeight="1" x14ac:dyDescent="0.2">
      <c r="A130" s="179"/>
      <c r="B130" s="184" t="s">
        <v>197</v>
      </c>
      <c r="C130" s="185" t="s">
        <v>198</v>
      </c>
      <c r="D130" s="186"/>
      <c r="E130" s="186"/>
      <c r="F130" s="193" t="s">
        <v>25</v>
      </c>
      <c r="G130" s="194"/>
      <c r="H130" s="194"/>
      <c r="I130" s="194">
        <f>'SO-01_A 01a_111 Pol'!G840+'SO-01_B 01b_111 Pol'!G921</f>
        <v>0</v>
      </c>
      <c r="J130" s="190" t="str">
        <f>IF(I141=0,"",I130/I141*100)</f>
        <v/>
      </c>
    </row>
    <row r="131" spans="1:10" ht="36.75" customHeight="1" x14ac:dyDescent="0.2">
      <c r="A131" s="179"/>
      <c r="B131" s="184" t="s">
        <v>199</v>
      </c>
      <c r="C131" s="185" t="s">
        <v>200</v>
      </c>
      <c r="D131" s="186"/>
      <c r="E131" s="186"/>
      <c r="F131" s="193" t="s">
        <v>25</v>
      </c>
      <c r="G131" s="194"/>
      <c r="H131" s="194"/>
      <c r="I131" s="194">
        <f>'SO-01_A 01a_096 Pol'!G410+'SO-01_A 01a_111 Pol'!G887+'SO-01_B 01b_096 Pol'!G190+'SO-01_B 01b_111 Pol'!G951+'SO-01_D 01d_114 Pol'!G111+'SO-02 02_111 Pol'!G264+'SO-03 03_002 Pol'!G74+'SO-04 04_001 Pol'!G123</f>
        <v>0</v>
      </c>
      <c r="J131" s="190" t="str">
        <f>IF(I141=0,"",I131/I141*100)</f>
        <v/>
      </c>
    </row>
    <row r="132" spans="1:10" ht="36.75" customHeight="1" x14ac:dyDescent="0.2">
      <c r="A132" s="179"/>
      <c r="B132" s="184" t="s">
        <v>201</v>
      </c>
      <c r="C132" s="185" t="s">
        <v>202</v>
      </c>
      <c r="D132" s="186"/>
      <c r="E132" s="186"/>
      <c r="F132" s="193" t="s">
        <v>26</v>
      </c>
      <c r="G132" s="194"/>
      <c r="H132" s="194"/>
      <c r="I132" s="194">
        <f>'SO-03 03_003.01 Pol'!G8</f>
        <v>0</v>
      </c>
      <c r="J132" s="190" t="str">
        <f>IF(I141=0,"",I132/I141*100)</f>
        <v/>
      </c>
    </row>
    <row r="133" spans="1:10" ht="36.75" customHeight="1" x14ac:dyDescent="0.2">
      <c r="A133" s="179"/>
      <c r="B133" s="184" t="s">
        <v>201</v>
      </c>
      <c r="C133" s="185" t="s">
        <v>203</v>
      </c>
      <c r="D133" s="186"/>
      <c r="E133" s="186"/>
      <c r="F133" s="193" t="s">
        <v>26</v>
      </c>
      <c r="G133" s="194"/>
      <c r="H133" s="194"/>
      <c r="I133" s="194">
        <f>'SO-01_A 01a_111 Pol'!G889</f>
        <v>0</v>
      </c>
      <c r="J133" s="190" t="str">
        <f>IF(I141=0,"",I133/I141*100)</f>
        <v/>
      </c>
    </row>
    <row r="134" spans="1:10" ht="36.75" customHeight="1" x14ac:dyDescent="0.2">
      <c r="A134" s="179"/>
      <c r="B134" s="184" t="s">
        <v>204</v>
      </c>
      <c r="C134" s="185" t="s">
        <v>205</v>
      </c>
      <c r="D134" s="186"/>
      <c r="E134" s="186"/>
      <c r="F134" s="193" t="s">
        <v>26</v>
      </c>
      <c r="G134" s="194"/>
      <c r="H134" s="194"/>
      <c r="I134" s="194">
        <f>'SO-03 03_003.01 Pol'!G84</f>
        <v>0</v>
      </c>
      <c r="J134" s="190" t="str">
        <f>IF(I141=0,"",I134/I141*100)</f>
        <v/>
      </c>
    </row>
    <row r="135" spans="1:10" ht="36.75" customHeight="1" x14ac:dyDescent="0.2">
      <c r="A135" s="179"/>
      <c r="B135" s="184" t="s">
        <v>206</v>
      </c>
      <c r="C135" s="185" t="s">
        <v>207</v>
      </c>
      <c r="D135" s="186"/>
      <c r="E135" s="186"/>
      <c r="F135" s="193" t="s">
        <v>26</v>
      </c>
      <c r="G135" s="194"/>
      <c r="H135" s="194"/>
      <c r="I135" s="194">
        <f>'SO-03 03_003.01 Pol'!G105</f>
        <v>0</v>
      </c>
      <c r="J135" s="190" t="str">
        <f>IF(I141=0,"",I135/I141*100)</f>
        <v/>
      </c>
    </row>
    <row r="136" spans="1:10" ht="36.75" customHeight="1" x14ac:dyDescent="0.2">
      <c r="A136" s="179"/>
      <c r="B136" s="184" t="s">
        <v>208</v>
      </c>
      <c r="C136" s="185" t="s">
        <v>209</v>
      </c>
      <c r="D136" s="186"/>
      <c r="E136" s="186"/>
      <c r="F136" s="193" t="s">
        <v>26</v>
      </c>
      <c r="G136" s="194"/>
      <c r="H136" s="194"/>
      <c r="I136" s="194">
        <f>'SO-01_A 01a_096 Pol'!G412</f>
        <v>0</v>
      </c>
      <c r="J136" s="190" t="str">
        <f>IF(I141=0,"",I136/I141*100)</f>
        <v/>
      </c>
    </row>
    <row r="137" spans="1:10" ht="36.75" customHeight="1" x14ac:dyDescent="0.2">
      <c r="A137" s="179"/>
      <c r="B137" s="184" t="s">
        <v>210</v>
      </c>
      <c r="C137" s="185" t="s">
        <v>211</v>
      </c>
      <c r="D137" s="186"/>
      <c r="E137" s="186"/>
      <c r="F137" s="193" t="s">
        <v>26</v>
      </c>
      <c r="G137" s="194"/>
      <c r="H137" s="194"/>
      <c r="I137" s="194">
        <f>'SO-01_A 01a_096 Pol'!G415+'SO-01_B 01b_096 Pol'!G193</f>
        <v>0</v>
      </c>
      <c r="J137" s="190" t="str">
        <f>IF(I141=0,"",I137/I141*100)</f>
        <v/>
      </c>
    </row>
    <row r="138" spans="1:10" ht="36.75" customHeight="1" x14ac:dyDescent="0.2">
      <c r="A138" s="179"/>
      <c r="B138" s="184" t="s">
        <v>212</v>
      </c>
      <c r="C138" s="185" t="s">
        <v>213</v>
      </c>
      <c r="D138" s="186"/>
      <c r="E138" s="186"/>
      <c r="F138" s="193" t="s">
        <v>214</v>
      </c>
      <c r="G138" s="194"/>
      <c r="H138" s="194"/>
      <c r="I138" s="194">
        <f>'SO-01_A 01a_096 Pol'!G417+'SO-01_B 01b_096 Pol'!G195+'SO-01_B 01b_111 Pol'!G953+'SO-01_D 01d_114 Pol'!G113</f>
        <v>0</v>
      </c>
      <c r="J138" s="190" t="str">
        <f>IF(I141=0,"",I138/I141*100)</f>
        <v/>
      </c>
    </row>
    <row r="139" spans="1:10" ht="36.75" customHeight="1" x14ac:dyDescent="0.2">
      <c r="A139" s="179"/>
      <c r="B139" s="184" t="s">
        <v>215</v>
      </c>
      <c r="C139" s="185" t="s">
        <v>27</v>
      </c>
      <c r="D139" s="186"/>
      <c r="E139" s="186"/>
      <c r="F139" s="193" t="s">
        <v>215</v>
      </c>
      <c r="G139" s="194"/>
      <c r="H139" s="194"/>
      <c r="I139" s="194">
        <f>'VRN VRN Naklady'!G8</f>
        <v>0</v>
      </c>
      <c r="J139" s="190" t="str">
        <f>IF(I141=0,"",I139/I141*100)</f>
        <v/>
      </c>
    </row>
    <row r="140" spans="1:10" ht="36.75" customHeight="1" x14ac:dyDescent="0.2">
      <c r="A140" s="179"/>
      <c r="B140" s="184" t="s">
        <v>216</v>
      </c>
      <c r="C140" s="185" t="s">
        <v>28</v>
      </c>
      <c r="D140" s="186"/>
      <c r="E140" s="186"/>
      <c r="F140" s="193" t="s">
        <v>216</v>
      </c>
      <c r="G140" s="194"/>
      <c r="H140" s="194"/>
      <c r="I140" s="194">
        <f>'VRN VRN Naklady'!G15</f>
        <v>0</v>
      </c>
      <c r="J140" s="190" t="str">
        <f>IF(I141=0,"",I140/I141*100)</f>
        <v/>
      </c>
    </row>
    <row r="141" spans="1:10" ht="25.5" customHeight="1" x14ac:dyDescent="0.2">
      <c r="A141" s="180"/>
      <c r="B141" s="187" t="s">
        <v>1</v>
      </c>
      <c r="C141" s="188"/>
      <c r="D141" s="189"/>
      <c r="E141" s="189"/>
      <c r="F141" s="195"/>
      <c r="G141" s="196"/>
      <c r="H141" s="196"/>
      <c r="I141" s="196">
        <f>SUM(I85:I140)</f>
        <v>0</v>
      </c>
      <c r="J141" s="191">
        <f>SUM(J85:J140)</f>
        <v>0</v>
      </c>
    </row>
    <row r="142" spans="1:10" x14ac:dyDescent="0.2">
      <c r="F142" s="133"/>
      <c r="G142" s="133"/>
      <c r="H142" s="133"/>
      <c r="I142" s="133"/>
      <c r="J142" s="192"/>
    </row>
    <row r="143" spans="1:10" x14ac:dyDescent="0.2">
      <c r="F143" s="133"/>
      <c r="G143" s="133"/>
      <c r="H143" s="133"/>
      <c r="I143" s="133"/>
      <c r="J143" s="192"/>
    </row>
    <row r="144" spans="1:10" x14ac:dyDescent="0.2">
      <c r="F144" s="133"/>
      <c r="G144" s="133"/>
      <c r="H144" s="133"/>
      <c r="I144" s="133"/>
      <c r="J144" s="192"/>
    </row>
  </sheetData>
  <sheetProtection algorithmName="SHA-512" hashValue="fUZ3I+oTe0ZFgS3cLhm940iSZwKUuWCO6/YdKnqRWoDC7oguHlHP2+Y0Qv4gUuPdOxUy+5I4g7gDDcThoC3d1A==" saltValue="8tnpdx1gOzVRLtMz3dtaA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18">
    <mergeCell ref="C139:E139"/>
    <mergeCell ref="C140:E140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104:E104"/>
    <mergeCell ref="C105:E105"/>
    <mergeCell ref="C106:E106"/>
    <mergeCell ref="C107:E107"/>
    <mergeCell ref="C108:E108"/>
    <mergeCell ref="C99:E99"/>
    <mergeCell ref="C100:E100"/>
    <mergeCell ref="C101:E101"/>
    <mergeCell ref="C102:E102"/>
    <mergeCell ref="C103:E103"/>
    <mergeCell ref="C94:E94"/>
    <mergeCell ref="C95:E95"/>
    <mergeCell ref="C96:E96"/>
    <mergeCell ref="C97:E97"/>
    <mergeCell ref="C98:E98"/>
    <mergeCell ref="C89:E89"/>
    <mergeCell ref="C90:E90"/>
    <mergeCell ref="C91:E91"/>
    <mergeCell ref="C92:E92"/>
    <mergeCell ref="C93:E93"/>
    <mergeCell ref="B59:E59"/>
    <mergeCell ref="C85:E85"/>
    <mergeCell ref="C86:E86"/>
    <mergeCell ref="C87:E87"/>
    <mergeCell ref="C88:E88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9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7" t="s">
        <v>6</v>
      </c>
      <c r="B1" s="107"/>
      <c r="C1" s="108"/>
      <c r="D1" s="107"/>
      <c r="E1" s="107"/>
      <c r="F1" s="107"/>
      <c r="G1" s="107"/>
    </row>
    <row r="2" spans="1:7" ht="24.95" customHeight="1" x14ac:dyDescent="0.2">
      <c r="A2" s="50" t="s">
        <v>7</v>
      </c>
      <c r="B2" s="49"/>
      <c r="C2" s="109"/>
      <c r="D2" s="109"/>
      <c r="E2" s="109"/>
      <c r="F2" s="109"/>
      <c r="G2" s="110"/>
    </row>
    <row r="3" spans="1:7" ht="24.95" customHeight="1" x14ac:dyDescent="0.2">
      <c r="A3" s="50" t="s">
        <v>8</v>
      </c>
      <c r="B3" s="49"/>
      <c r="C3" s="109"/>
      <c r="D3" s="109"/>
      <c r="E3" s="109"/>
      <c r="F3" s="109"/>
      <c r="G3" s="110"/>
    </row>
    <row r="4" spans="1:7" ht="24.95" customHeight="1" x14ac:dyDescent="0.2">
      <c r="A4" s="50" t="s">
        <v>9</v>
      </c>
      <c r="B4" s="49"/>
      <c r="C4" s="109"/>
      <c r="D4" s="109"/>
      <c r="E4" s="109"/>
      <c r="F4" s="109"/>
      <c r="G4" s="110"/>
    </row>
    <row r="5" spans="1:7" x14ac:dyDescent="0.2">
      <c r="B5" s="4"/>
      <c r="C5" s="5"/>
      <c r="D5" s="6"/>
    </row>
  </sheetData>
  <sheetProtection algorithmName="SHA-512" hashValue="ax8er995FsyXJRVWUjEsR1+0IxolfIIqs04PghEGW47cMhWTgsdGaGkAoPIxV7QQzRcz/qBSJW8//YrnMETaZg==" saltValue="1krV0Rk9gaM3s/50zYL0fQ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4AC7-A1EC-4019-9062-013F14715C2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217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47</v>
      </c>
      <c r="C3" s="202" t="s">
        <v>48</v>
      </c>
      <c r="D3" s="200"/>
      <c r="E3" s="200"/>
      <c r="F3" s="200"/>
      <c r="G3" s="201"/>
      <c r="AC3" s="177" t="s">
        <v>220</v>
      </c>
      <c r="AG3" t="s">
        <v>221</v>
      </c>
    </row>
    <row r="4" spans="1:60" ht="24.95" customHeight="1" x14ac:dyDescent="0.2">
      <c r="A4" s="203" t="s">
        <v>9</v>
      </c>
      <c r="B4" s="204" t="s">
        <v>47</v>
      </c>
      <c r="C4" s="205" t="s">
        <v>48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215</v>
      </c>
      <c r="C8" s="251" t="s">
        <v>27</v>
      </c>
      <c r="D8" s="230"/>
      <c r="E8" s="231"/>
      <c r="F8" s="232"/>
      <c r="G8" s="232">
        <f>SUMIF(AG9:AG14,"&lt;&gt;NOR",G9:G14)</f>
        <v>0</v>
      </c>
      <c r="H8" s="232"/>
      <c r="I8" s="232">
        <f>SUM(I9:I14)</f>
        <v>0</v>
      </c>
      <c r="J8" s="232"/>
      <c r="K8" s="232">
        <f>SUM(K9:K14)</f>
        <v>0</v>
      </c>
      <c r="L8" s="232"/>
      <c r="M8" s="232">
        <f>SUM(M9:M14)</f>
        <v>0</v>
      </c>
      <c r="N8" s="231"/>
      <c r="O8" s="231">
        <f>SUM(O9:O14)</f>
        <v>0</v>
      </c>
      <c r="P8" s="231"/>
      <c r="Q8" s="231">
        <f>SUM(Q9:Q14)</f>
        <v>0</v>
      </c>
      <c r="R8" s="232"/>
      <c r="S8" s="232"/>
      <c r="T8" s="233"/>
      <c r="U8" s="227"/>
      <c r="V8" s="227">
        <f>SUM(V9:V14)</f>
        <v>0</v>
      </c>
      <c r="W8" s="227"/>
      <c r="X8" s="227"/>
      <c r="Y8" s="227"/>
      <c r="AG8" t="s">
        <v>246</v>
      </c>
    </row>
    <row r="9" spans="1:60" outlineLevel="1" x14ac:dyDescent="0.2">
      <c r="A9" s="235">
        <v>1</v>
      </c>
      <c r="B9" s="236" t="s">
        <v>247</v>
      </c>
      <c r="C9" s="252" t="s">
        <v>248</v>
      </c>
      <c r="D9" s="237" t="s">
        <v>249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250</v>
      </c>
      <c r="T9" s="241" t="s">
        <v>251</v>
      </c>
      <c r="U9" s="223">
        <v>0</v>
      </c>
      <c r="V9" s="223">
        <f>ROUND(E9*U9,2)</f>
        <v>0</v>
      </c>
      <c r="W9" s="223"/>
      <c r="X9" s="223" t="s">
        <v>47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253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53" t="s">
        <v>254</v>
      </c>
      <c r="D10" s="243"/>
      <c r="E10" s="243"/>
      <c r="F10" s="243"/>
      <c r="G10" s="24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255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Zaměření a vytýčení stávajících inženýrských sítí v místě stavby z hlediska jejich ochrany při provádění stavby.</v>
      </c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35">
        <v>2</v>
      </c>
      <c r="B11" s="236" t="s">
        <v>256</v>
      </c>
      <c r="C11" s="252" t="s">
        <v>257</v>
      </c>
      <c r="D11" s="237" t="s">
        <v>249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250</v>
      </c>
      <c r="T11" s="241" t="s">
        <v>251</v>
      </c>
      <c r="U11" s="223">
        <v>0</v>
      </c>
      <c r="V11" s="223">
        <f>ROUND(E11*U11,2)</f>
        <v>0</v>
      </c>
      <c r="W11" s="223"/>
      <c r="X11" s="223" t="s">
        <v>47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253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53" t="s">
        <v>258</v>
      </c>
      <c r="D12" s="243"/>
      <c r="E12" s="243"/>
      <c r="F12" s="243"/>
      <c r="G12" s="24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255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3</v>
      </c>
      <c r="B13" s="236" t="s">
        <v>259</v>
      </c>
      <c r="C13" s="252" t="s">
        <v>260</v>
      </c>
      <c r="D13" s="237" t="s">
        <v>249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250</v>
      </c>
      <c r="T13" s="241" t="s">
        <v>251</v>
      </c>
      <c r="U13" s="223">
        <v>0</v>
      </c>
      <c r="V13" s="223">
        <f>ROUND(E13*U13,2)</f>
        <v>0</v>
      </c>
      <c r="W13" s="223"/>
      <c r="X13" s="223" t="s">
        <v>47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253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53" t="s">
        <v>261</v>
      </c>
      <c r="D14" s="243"/>
      <c r="E14" s="243"/>
      <c r="F14" s="243"/>
      <c r="G14" s="24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255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x14ac:dyDescent="0.2">
      <c r="A15" s="228" t="s">
        <v>245</v>
      </c>
      <c r="B15" s="229" t="s">
        <v>216</v>
      </c>
      <c r="C15" s="251" t="s">
        <v>28</v>
      </c>
      <c r="D15" s="230"/>
      <c r="E15" s="231"/>
      <c r="F15" s="232"/>
      <c r="G15" s="232">
        <f>SUMIF(AG16:AG30,"&lt;&gt;NOR",G16:G30)</f>
        <v>0</v>
      </c>
      <c r="H15" s="232"/>
      <c r="I15" s="232">
        <f>SUM(I16:I30)</f>
        <v>0</v>
      </c>
      <c r="J15" s="232"/>
      <c r="K15" s="232">
        <f>SUM(K16:K30)</f>
        <v>0</v>
      </c>
      <c r="L15" s="232"/>
      <c r="M15" s="232">
        <f>SUM(M16:M30)</f>
        <v>0</v>
      </c>
      <c r="N15" s="231"/>
      <c r="O15" s="231">
        <f>SUM(O16:O30)</f>
        <v>0</v>
      </c>
      <c r="P15" s="231"/>
      <c r="Q15" s="231">
        <f>SUM(Q16:Q30)</f>
        <v>0</v>
      </c>
      <c r="R15" s="232"/>
      <c r="S15" s="232"/>
      <c r="T15" s="233"/>
      <c r="U15" s="227"/>
      <c r="V15" s="227">
        <f>SUM(V16:V30)</f>
        <v>0</v>
      </c>
      <c r="W15" s="227"/>
      <c r="X15" s="227"/>
      <c r="Y15" s="227"/>
      <c r="AG15" t="s">
        <v>246</v>
      </c>
    </row>
    <row r="16" spans="1:60" outlineLevel="1" x14ac:dyDescent="0.2">
      <c r="A16" s="235">
        <v>4</v>
      </c>
      <c r="B16" s="236" t="s">
        <v>262</v>
      </c>
      <c r="C16" s="252" t="s">
        <v>263</v>
      </c>
      <c r="D16" s="237" t="s">
        <v>249</v>
      </c>
      <c r="E16" s="238">
        <v>1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/>
      <c r="S16" s="240" t="s">
        <v>250</v>
      </c>
      <c r="T16" s="241" t="s">
        <v>251</v>
      </c>
      <c r="U16" s="223">
        <v>0</v>
      </c>
      <c r="V16" s="223">
        <f>ROUND(E16*U16,2)</f>
        <v>0</v>
      </c>
      <c r="W16" s="223"/>
      <c r="X16" s="223" t="s">
        <v>47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253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33.75" outlineLevel="2" x14ac:dyDescent="0.2">
      <c r="A17" s="220"/>
      <c r="B17" s="221"/>
      <c r="C17" s="253" t="s">
        <v>264</v>
      </c>
      <c r="D17" s="243"/>
      <c r="E17" s="243"/>
      <c r="F17" s="243"/>
      <c r="G17" s="24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255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42" t="str">
        <f>C17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5">
        <v>5</v>
      </c>
      <c r="B18" s="236" t="s">
        <v>265</v>
      </c>
      <c r="C18" s="252" t="s">
        <v>266</v>
      </c>
      <c r="D18" s="237" t="s">
        <v>249</v>
      </c>
      <c r="E18" s="238">
        <v>1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0</v>
      </c>
      <c r="O18" s="238">
        <f>ROUND(E18*N18,2)</f>
        <v>0</v>
      </c>
      <c r="P18" s="238">
        <v>0</v>
      </c>
      <c r="Q18" s="238">
        <f>ROUND(E18*P18,2)</f>
        <v>0</v>
      </c>
      <c r="R18" s="240"/>
      <c r="S18" s="240" t="s">
        <v>250</v>
      </c>
      <c r="T18" s="241" t="s">
        <v>251</v>
      </c>
      <c r="U18" s="223">
        <v>0</v>
      </c>
      <c r="V18" s="223">
        <f>ROUND(E18*U18,2)</f>
        <v>0</v>
      </c>
      <c r="W18" s="223"/>
      <c r="X18" s="223" t="s">
        <v>47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253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2" x14ac:dyDescent="0.2">
      <c r="A19" s="220"/>
      <c r="B19" s="221"/>
      <c r="C19" s="253" t="s">
        <v>267</v>
      </c>
      <c r="D19" s="243"/>
      <c r="E19" s="243"/>
      <c r="F19" s="243"/>
      <c r="G19" s="24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255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42" t="str">
        <f>C19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5">
        <v>6</v>
      </c>
      <c r="B20" s="236" t="s">
        <v>268</v>
      </c>
      <c r="C20" s="252" t="s">
        <v>269</v>
      </c>
      <c r="D20" s="237" t="s">
        <v>249</v>
      </c>
      <c r="E20" s="238">
        <v>1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/>
      <c r="S20" s="240" t="s">
        <v>250</v>
      </c>
      <c r="T20" s="241" t="s">
        <v>251</v>
      </c>
      <c r="U20" s="223">
        <v>0</v>
      </c>
      <c r="V20" s="223">
        <f>ROUND(E20*U20,2)</f>
        <v>0</v>
      </c>
      <c r="W20" s="223"/>
      <c r="X20" s="223" t="s">
        <v>47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253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ht="33.75" outlineLevel="2" x14ac:dyDescent="0.2">
      <c r="A21" s="220"/>
      <c r="B21" s="221"/>
      <c r="C21" s="253" t="s">
        <v>270</v>
      </c>
      <c r="D21" s="243"/>
      <c r="E21" s="243"/>
      <c r="F21" s="243"/>
      <c r="G21" s="24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255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42" t="str">
        <f>C21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1" s="213"/>
      <c r="BC21" s="213"/>
      <c r="BD21" s="213"/>
      <c r="BE21" s="213"/>
      <c r="BF21" s="213"/>
      <c r="BG21" s="213"/>
      <c r="BH21" s="213"/>
    </row>
    <row r="22" spans="1:60" outlineLevel="1" x14ac:dyDescent="0.2">
      <c r="A22" s="235">
        <v>7</v>
      </c>
      <c r="B22" s="236" t="s">
        <v>271</v>
      </c>
      <c r="C22" s="252" t="s">
        <v>272</v>
      </c>
      <c r="D22" s="237" t="s">
        <v>249</v>
      </c>
      <c r="E22" s="238">
        <v>1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250</v>
      </c>
      <c r="T22" s="241" t="s">
        <v>251</v>
      </c>
      <c r="U22" s="223">
        <v>0</v>
      </c>
      <c r="V22" s="223">
        <f>ROUND(E22*U22,2)</f>
        <v>0</v>
      </c>
      <c r="W22" s="223"/>
      <c r="X22" s="223" t="s">
        <v>47</v>
      </c>
      <c r="Y22" s="223" t="s">
        <v>252</v>
      </c>
      <c r="Z22" s="213"/>
      <c r="AA22" s="213"/>
      <c r="AB22" s="213"/>
      <c r="AC22" s="213"/>
      <c r="AD22" s="213"/>
      <c r="AE22" s="213"/>
      <c r="AF22" s="213"/>
      <c r="AG22" s="213" t="s">
        <v>273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22.5" outlineLevel="2" x14ac:dyDescent="0.2">
      <c r="A23" s="220"/>
      <c r="B23" s="221"/>
      <c r="C23" s="253" t="s">
        <v>274</v>
      </c>
      <c r="D23" s="243"/>
      <c r="E23" s="243"/>
      <c r="F23" s="243"/>
      <c r="G23" s="24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255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42" t="str">
        <f>C23</f>
        <v>Náklady zhotovitele, související s prováděním zkoušek a revizí předepsaných technickými normami nebo objednatelem a které jsou pro provedení díla nezbytné.</v>
      </c>
      <c r="BB23" s="213"/>
      <c r="BC23" s="213"/>
      <c r="BD23" s="213"/>
      <c r="BE23" s="213"/>
      <c r="BF23" s="213"/>
      <c r="BG23" s="213"/>
      <c r="BH23" s="213"/>
    </row>
    <row r="24" spans="1:60" outlineLevel="1" x14ac:dyDescent="0.2">
      <c r="A24" s="244">
        <v>8</v>
      </c>
      <c r="B24" s="245" t="s">
        <v>275</v>
      </c>
      <c r="C24" s="254" t="s">
        <v>276</v>
      </c>
      <c r="D24" s="246" t="s">
        <v>249</v>
      </c>
      <c r="E24" s="247">
        <v>1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7">
        <v>0</v>
      </c>
      <c r="O24" s="247">
        <f>ROUND(E24*N24,2)</f>
        <v>0</v>
      </c>
      <c r="P24" s="247">
        <v>0</v>
      </c>
      <c r="Q24" s="247">
        <f>ROUND(E24*P24,2)</f>
        <v>0</v>
      </c>
      <c r="R24" s="249"/>
      <c r="S24" s="249" t="s">
        <v>277</v>
      </c>
      <c r="T24" s="250" t="s">
        <v>251</v>
      </c>
      <c r="U24" s="223">
        <v>0</v>
      </c>
      <c r="V24" s="223">
        <f>ROUND(E24*U24,2)</f>
        <v>0</v>
      </c>
      <c r="W24" s="223"/>
      <c r="X24" s="223" t="s">
        <v>47</v>
      </c>
      <c r="Y24" s="223" t="s">
        <v>252</v>
      </c>
      <c r="Z24" s="213"/>
      <c r="AA24" s="213"/>
      <c r="AB24" s="213"/>
      <c r="AC24" s="213"/>
      <c r="AD24" s="213"/>
      <c r="AE24" s="213"/>
      <c r="AF24" s="213"/>
      <c r="AG24" s="213" t="s">
        <v>253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1" x14ac:dyDescent="0.2">
      <c r="A25" s="235">
        <v>9</v>
      </c>
      <c r="B25" s="236" t="s">
        <v>278</v>
      </c>
      <c r="C25" s="252" t="s">
        <v>279</v>
      </c>
      <c r="D25" s="237" t="s">
        <v>249</v>
      </c>
      <c r="E25" s="238">
        <v>1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</v>
      </c>
      <c r="Q25" s="238">
        <f>ROUND(E25*P25,2)</f>
        <v>0</v>
      </c>
      <c r="R25" s="240"/>
      <c r="S25" s="240" t="s">
        <v>250</v>
      </c>
      <c r="T25" s="241" t="s">
        <v>251</v>
      </c>
      <c r="U25" s="223">
        <v>0</v>
      </c>
      <c r="V25" s="223">
        <f>ROUND(E25*U25,2)</f>
        <v>0</v>
      </c>
      <c r="W25" s="223"/>
      <c r="X25" s="223" t="s">
        <v>47</v>
      </c>
      <c r="Y25" s="223" t="s">
        <v>252</v>
      </c>
      <c r="Z25" s="213"/>
      <c r="AA25" s="213"/>
      <c r="AB25" s="213"/>
      <c r="AC25" s="213"/>
      <c r="AD25" s="213"/>
      <c r="AE25" s="213"/>
      <c r="AF25" s="213"/>
      <c r="AG25" s="213" t="s">
        <v>253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2" x14ac:dyDescent="0.2">
      <c r="A26" s="220"/>
      <c r="B26" s="221"/>
      <c r="C26" s="253" t="s">
        <v>280</v>
      </c>
      <c r="D26" s="243"/>
      <c r="E26" s="243"/>
      <c r="F26" s="243"/>
      <c r="G26" s="24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255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42" t="str">
        <f>C26</f>
        <v>Náklady na vyhotovení dokumentace skutečného provedení stavby a její předání objednateli v požadované formě a požadovaném počtu.</v>
      </c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5">
        <v>10</v>
      </c>
      <c r="B27" s="236" t="s">
        <v>281</v>
      </c>
      <c r="C27" s="252" t="s">
        <v>282</v>
      </c>
      <c r="D27" s="237" t="s">
        <v>249</v>
      </c>
      <c r="E27" s="238">
        <v>1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/>
      <c r="S27" s="240" t="s">
        <v>250</v>
      </c>
      <c r="T27" s="241" t="s">
        <v>251</v>
      </c>
      <c r="U27" s="223">
        <v>0</v>
      </c>
      <c r="V27" s="223">
        <f>ROUND(E27*U27,2)</f>
        <v>0</v>
      </c>
      <c r="W27" s="223"/>
      <c r="X27" s="223" t="s">
        <v>47</v>
      </c>
      <c r="Y27" s="223" t="s">
        <v>252</v>
      </c>
      <c r="Z27" s="213"/>
      <c r="AA27" s="213"/>
      <c r="AB27" s="213"/>
      <c r="AC27" s="213"/>
      <c r="AD27" s="213"/>
      <c r="AE27" s="213"/>
      <c r="AF27" s="213"/>
      <c r="AG27" s="213" t="s">
        <v>253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53" t="s">
        <v>283</v>
      </c>
      <c r="D28" s="243"/>
      <c r="E28" s="243"/>
      <c r="F28" s="243"/>
      <c r="G28" s="24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255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42" t="str">
        <f>C28</f>
        <v>Náklady na provedení skutečného zaměření stavby v rozsahu nezbytném pro zápis změny do katastru nemovitostí.</v>
      </c>
      <c r="BB28" s="213"/>
      <c r="BC28" s="213"/>
      <c r="BD28" s="213"/>
      <c r="BE28" s="213"/>
      <c r="BF28" s="213"/>
      <c r="BG28" s="213"/>
      <c r="BH28" s="213"/>
    </row>
    <row r="29" spans="1:60" outlineLevel="1" x14ac:dyDescent="0.2">
      <c r="A29" s="235">
        <v>11</v>
      </c>
      <c r="B29" s="236" t="s">
        <v>284</v>
      </c>
      <c r="C29" s="252" t="s">
        <v>285</v>
      </c>
      <c r="D29" s="237" t="s">
        <v>249</v>
      </c>
      <c r="E29" s="238">
        <v>1</v>
      </c>
      <c r="F29" s="239"/>
      <c r="G29" s="240">
        <f>ROUND(E29*F29,2)</f>
        <v>0</v>
      </c>
      <c r="H29" s="239"/>
      <c r="I29" s="240">
        <f>ROUND(E29*H29,2)</f>
        <v>0</v>
      </c>
      <c r="J29" s="239"/>
      <c r="K29" s="240">
        <f>ROUND(E29*J29,2)</f>
        <v>0</v>
      </c>
      <c r="L29" s="240">
        <v>21</v>
      </c>
      <c r="M29" s="240">
        <f>G29*(1+L29/100)</f>
        <v>0</v>
      </c>
      <c r="N29" s="238">
        <v>0</v>
      </c>
      <c r="O29" s="238">
        <f>ROUND(E29*N29,2)</f>
        <v>0</v>
      </c>
      <c r="P29" s="238">
        <v>0</v>
      </c>
      <c r="Q29" s="238">
        <f>ROUND(E29*P29,2)</f>
        <v>0</v>
      </c>
      <c r="R29" s="240"/>
      <c r="S29" s="240" t="s">
        <v>250</v>
      </c>
      <c r="T29" s="241" t="s">
        <v>251</v>
      </c>
      <c r="U29" s="223">
        <v>0</v>
      </c>
      <c r="V29" s="223">
        <f>ROUND(E29*U29,2)</f>
        <v>0</v>
      </c>
      <c r="W29" s="223"/>
      <c r="X29" s="223" t="s">
        <v>47</v>
      </c>
      <c r="Y29" s="223" t="s">
        <v>252</v>
      </c>
      <c r="Z29" s="213"/>
      <c r="AA29" s="213"/>
      <c r="AB29" s="213"/>
      <c r="AC29" s="213"/>
      <c r="AD29" s="213"/>
      <c r="AE29" s="213"/>
      <c r="AF29" s="213"/>
      <c r="AG29" s="213" t="s">
        <v>253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53" t="s">
        <v>286</v>
      </c>
      <c r="D30" s="243"/>
      <c r="E30" s="243"/>
      <c r="F30" s="243"/>
      <c r="G30" s="24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255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x14ac:dyDescent="0.2">
      <c r="A31" s="3"/>
      <c r="B31" s="4"/>
      <c r="C31" s="25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231</v>
      </c>
    </row>
    <row r="32" spans="1:60" x14ac:dyDescent="0.2">
      <c r="A32" s="216"/>
      <c r="B32" s="217" t="s">
        <v>29</v>
      </c>
      <c r="C32" s="256"/>
      <c r="D32" s="218"/>
      <c r="E32" s="219"/>
      <c r="F32" s="219"/>
      <c r="G32" s="234">
        <f>G8+G15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287</v>
      </c>
    </row>
    <row r="33" spans="3:33" x14ac:dyDescent="0.2">
      <c r="C33" s="257"/>
      <c r="D33" s="10"/>
      <c r="AG33" t="s">
        <v>288</v>
      </c>
    </row>
    <row r="34" spans="3:33" x14ac:dyDescent="0.2">
      <c r="D34" s="10"/>
    </row>
    <row r="35" spans="3:33" x14ac:dyDescent="0.2">
      <c r="D35" s="10"/>
    </row>
    <row r="36" spans="3:33" x14ac:dyDescent="0.2">
      <c r="D36" s="10"/>
    </row>
    <row r="37" spans="3:33" x14ac:dyDescent="0.2">
      <c r="D37" s="10"/>
    </row>
    <row r="38" spans="3:33" x14ac:dyDescent="0.2">
      <c r="D38" s="10"/>
    </row>
    <row r="39" spans="3:33" x14ac:dyDescent="0.2">
      <c r="D39" s="10"/>
    </row>
    <row r="40" spans="3:33" x14ac:dyDescent="0.2">
      <c r="D40" s="10"/>
    </row>
    <row r="41" spans="3:33" x14ac:dyDescent="0.2">
      <c r="D41" s="10"/>
    </row>
    <row r="42" spans="3:33" x14ac:dyDescent="0.2">
      <c r="D42" s="10"/>
    </row>
    <row r="43" spans="3:33" x14ac:dyDescent="0.2">
      <c r="D43" s="10"/>
    </row>
    <row r="44" spans="3:33" x14ac:dyDescent="0.2">
      <c r="D44" s="10"/>
    </row>
    <row r="45" spans="3:33" x14ac:dyDescent="0.2">
      <c r="D45" s="10"/>
    </row>
    <row r="46" spans="3:33" x14ac:dyDescent="0.2">
      <c r="D46" s="10"/>
    </row>
    <row r="47" spans="3:33" x14ac:dyDescent="0.2">
      <c r="D47" s="10"/>
    </row>
    <row r="48" spans="3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Dm5EpPkZNSNRdfaSLIrLdjTRgx4kZ5wyDOSYk6iEHq8/iGIDAMtJCBqqUVQZNk7dJTo6Sj+VMMGVufwL8gr4w==" saltValue="BvauUEdU+uEIAtySStahUw==" spinCount="100000" sheet="1" formatRows="0"/>
  <mergeCells count="14">
    <mergeCell ref="C28:G28"/>
    <mergeCell ref="C30:G30"/>
    <mergeCell ref="C14:G14"/>
    <mergeCell ref="C17:G17"/>
    <mergeCell ref="C19:G19"/>
    <mergeCell ref="C21:G21"/>
    <mergeCell ref="C23:G23"/>
    <mergeCell ref="C26:G26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54699-6630-4A19-89F9-A0CAD645A12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52</v>
      </c>
      <c r="C4" s="205" t="s">
        <v>53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SUMIF(AG9:AG16,"&lt;&gt;NOR",G9:G16)</f>
        <v>0</v>
      </c>
      <c r="H8" s="232"/>
      <c r="I8" s="232">
        <f>SUM(I9:I16)</f>
        <v>0</v>
      </c>
      <c r="J8" s="232"/>
      <c r="K8" s="232">
        <f>SUM(K9:K16)</f>
        <v>0</v>
      </c>
      <c r="L8" s="232"/>
      <c r="M8" s="232">
        <f>SUM(M9:M16)</f>
        <v>0</v>
      </c>
      <c r="N8" s="231"/>
      <c r="O8" s="231">
        <f>SUM(O9:O16)</f>
        <v>0</v>
      </c>
      <c r="P8" s="231"/>
      <c r="Q8" s="231">
        <f>SUM(Q9:Q16)</f>
        <v>5.39</v>
      </c>
      <c r="R8" s="232"/>
      <c r="S8" s="232"/>
      <c r="T8" s="233"/>
      <c r="U8" s="227"/>
      <c r="V8" s="227">
        <f>SUM(V9:V16)</f>
        <v>48.26</v>
      </c>
      <c r="W8" s="227"/>
      <c r="X8" s="227"/>
      <c r="Y8" s="227"/>
      <c r="AG8" t="s">
        <v>246</v>
      </c>
    </row>
    <row r="9" spans="1:60" ht="22.5" outlineLevel="1" x14ac:dyDescent="0.2">
      <c r="A9" s="235">
        <v>1</v>
      </c>
      <c r="B9" s="236" t="s">
        <v>290</v>
      </c>
      <c r="C9" s="252" t="s">
        <v>291</v>
      </c>
      <c r="D9" s="237" t="s">
        <v>292</v>
      </c>
      <c r="E9" s="238">
        <v>16.329999999999998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0.33</v>
      </c>
      <c r="Q9" s="238">
        <f>ROUND(E9*P9,2)</f>
        <v>5.39</v>
      </c>
      <c r="R9" s="240" t="s">
        <v>293</v>
      </c>
      <c r="S9" s="240" t="s">
        <v>250</v>
      </c>
      <c r="T9" s="241" t="s">
        <v>250</v>
      </c>
      <c r="U9" s="223">
        <v>0.06</v>
      </c>
      <c r="V9" s="223">
        <f>ROUND(E9*U9,2)</f>
        <v>0.98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66" t="s">
        <v>296</v>
      </c>
      <c r="D10" s="258"/>
      <c r="E10" s="259"/>
      <c r="F10" s="223"/>
      <c r="G10" s="223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297</v>
      </c>
      <c r="AH10" s="213">
        <v>0</v>
      </c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3" x14ac:dyDescent="0.2">
      <c r="A11" s="220"/>
      <c r="B11" s="221"/>
      <c r="C11" s="266" t="s">
        <v>298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299</v>
      </c>
      <c r="D12" s="258"/>
      <c r="E12" s="259">
        <v>16.329999999999998</v>
      </c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1" x14ac:dyDescent="0.2">
      <c r="A13" s="235">
        <v>2</v>
      </c>
      <c r="B13" s="236" t="s">
        <v>300</v>
      </c>
      <c r="C13" s="252" t="s">
        <v>301</v>
      </c>
      <c r="D13" s="237" t="s">
        <v>302</v>
      </c>
      <c r="E13" s="238">
        <v>10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 t="s">
        <v>303</v>
      </c>
      <c r="S13" s="240" t="s">
        <v>250</v>
      </c>
      <c r="T13" s="241" t="s">
        <v>250</v>
      </c>
      <c r="U13" s="223">
        <v>4.7279999999999998</v>
      </c>
      <c r="V13" s="223">
        <f>ROUND(E13*U13,2)</f>
        <v>47.28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67" t="s">
        <v>304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6" t="s">
        <v>306</v>
      </c>
      <c r="D15" s="258"/>
      <c r="E15" s="259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297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66" t="s">
        <v>307</v>
      </c>
      <c r="D16" s="258"/>
      <c r="E16" s="259">
        <v>10</v>
      </c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x14ac:dyDescent="0.2">
      <c r="A17" s="228" t="s">
        <v>245</v>
      </c>
      <c r="B17" s="229" t="s">
        <v>136</v>
      </c>
      <c r="C17" s="251" t="s">
        <v>137</v>
      </c>
      <c r="D17" s="230"/>
      <c r="E17" s="231"/>
      <c r="F17" s="232"/>
      <c r="G17" s="232">
        <f>SUMIF(AG18:AG18,"&lt;&gt;NOR",G18:G18)</f>
        <v>0</v>
      </c>
      <c r="H17" s="232"/>
      <c r="I17" s="232">
        <f>SUM(I18:I18)</f>
        <v>0</v>
      </c>
      <c r="J17" s="232"/>
      <c r="K17" s="232">
        <f>SUM(K18:K18)</f>
        <v>0</v>
      </c>
      <c r="L17" s="232"/>
      <c r="M17" s="232">
        <f>SUM(M18:M18)</f>
        <v>0</v>
      </c>
      <c r="N17" s="231"/>
      <c r="O17" s="231">
        <f>SUM(O18:O18)</f>
        <v>0.21</v>
      </c>
      <c r="P17" s="231"/>
      <c r="Q17" s="231">
        <f>SUM(Q18:Q18)</f>
        <v>0</v>
      </c>
      <c r="R17" s="232"/>
      <c r="S17" s="232"/>
      <c r="T17" s="233"/>
      <c r="U17" s="227"/>
      <c r="V17" s="227">
        <f>SUM(V18:V18)</f>
        <v>9.1</v>
      </c>
      <c r="W17" s="227"/>
      <c r="X17" s="227"/>
      <c r="Y17" s="227"/>
      <c r="AG17" t="s">
        <v>246</v>
      </c>
    </row>
    <row r="18" spans="1:60" outlineLevel="1" x14ac:dyDescent="0.2">
      <c r="A18" s="244">
        <v>3</v>
      </c>
      <c r="B18" s="245" t="s">
        <v>308</v>
      </c>
      <c r="C18" s="254" t="s">
        <v>309</v>
      </c>
      <c r="D18" s="246" t="s">
        <v>292</v>
      </c>
      <c r="E18" s="247">
        <v>35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7">
        <v>5.9100000000000003E-3</v>
      </c>
      <c r="O18" s="247">
        <f>ROUND(E18*N18,2)</f>
        <v>0.21</v>
      </c>
      <c r="P18" s="247">
        <v>0</v>
      </c>
      <c r="Q18" s="247">
        <f>ROUND(E18*P18,2)</f>
        <v>0</v>
      </c>
      <c r="R18" s="249" t="s">
        <v>310</v>
      </c>
      <c r="S18" s="249" t="s">
        <v>250</v>
      </c>
      <c r="T18" s="250" t="s">
        <v>250</v>
      </c>
      <c r="U18" s="223">
        <v>0.26</v>
      </c>
      <c r="V18" s="223">
        <f>ROUND(E18*U18,2)</f>
        <v>9.1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295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x14ac:dyDescent="0.2">
      <c r="A19" s="228" t="s">
        <v>245</v>
      </c>
      <c r="B19" s="229" t="s">
        <v>140</v>
      </c>
      <c r="C19" s="251" t="s">
        <v>141</v>
      </c>
      <c r="D19" s="230"/>
      <c r="E19" s="231"/>
      <c r="F19" s="232"/>
      <c r="G19" s="232">
        <f>SUMIF(AG20:AG322,"&lt;&gt;NOR",G20:G322)</f>
        <v>0</v>
      </c>
      <c r="H19" s="232"/>
      <c r="I19" s="232">
        <f>SUM(I20:I322)</f>
        <v>0</v>
      </c>
      <c r="J19" s="232"/>
      <c r="K19" s="232">
        <f>SUM(K20:K322)</f>
        <v>0</v>
      </c>
      <c r="L19" s="232"/>
      <c r="M19" s="232">
        <f>SUM(M20:M322)</f>
        <v>0</v>
      </c>
      <c r="N19" s="231"/>
      <c r="O19" s="231">
        <f>SUM(O20:O322)</f>
        <v>0.20000000000000004</v>
      </c>
      <c r="P19" s="231"/>
      <c r="Q19" s="231">
        <f>SUM(Q20:Q322)</f>
        <v>268.29000000000008</v>
      </c>
      <c r="R19" s="232"/>
      <c r="S19" s="232"/>
      <c r="T19" s="233"/>
      <c r="U19" s="227"/>
      <c r="V19" s="227">
        <f>SUM(V20:V322)</f>
        <v>804.38000000000011</v>
      </c>
      <c r="W19" s="227"/>
      <c r="X19" s="227"/>
      <c r="Y19" s="227"/>
      <c r="AG19" t="s">
        <v>246</v>
      </c>
    </row>
    <row r="20" spans="1:60" outlineLevel="1" x14ac:dyDescent="0.2">
      <c r="A20" s="235">
        <v>4</v>
      </c>
      <c r="B20" s="236" t="s">
        <v>311</v>
      </c>
      <c r="C20" s="252" t="s">
        <v>312</v>
      </c>
      <c r="D20" s="237" t="s">
        <v>302</v>
      </c>
      <c r="E20" s="238">
        <v>1.3728800000000001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2.85</v>
      </c>
      <c r="Q20" s="238">
        <f>ROUND(E20*P20,2)</f>
        <v>3.91</v>
      </c>
      <c r="R20" s="240" t="s">
        <v>313</v>
      </c>
      <c r="S20" s="240" t="s">
        <v>250</v>
      </c>
      <c r="T20" s="241" t="s">
        <v>250</v>
      </c>
      <c r="U20" s="223">
        <v>17.606999999999999</v>
      </c>
      <c r="V20" s="223">
        <f>ROUND(E20*U20,2)</f>
        <v>24.17</v>
      </c>
      <c r="W20" s="223"/>
      <c r="X20" s="223" t="s">
        <v>294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295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7" t="s">
        <v>314</v>
      </c>
      <c r="D21" s="264"/>
      <c r="E21" s="264"/>
      <c r="F21" s="264"/>
      <c r="G21" s="264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305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42" t="str">
        <f>C21</f>
        <v>s naložením vybouraných hmot a suti na dopravní prostředek nebo s odklizením na hromady do vzdálenosti 20 m</v>
      </c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68" t="s">
        <v>315</v>
      </c>
      <c r="D22" s="265"/>
      <c r="E22" s="265"/>
      <c r="F22" s="265"/>
      <c r="G22" s="265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255</v>
      </c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42" t="str">
        <f>C22</f>
        <v>Včetně bourání geotextilií, výplně otvorů tvárnic, drenáží, trubek a dilatačních prvků apod. zabudovaných v bouraných konstrukcích.</v>
      </c>
      <c r="BB22" s="213"/>
      <c r="BC22" s="213"/>
      <c r="BD22" s="213"/>
      <c r="BE22" s="213"/>
      <c r="BF22" s="213"/>
      <c r="BG22" s="213"/>
      <c r="BH22" s="213"/>
    </row>
    <row r="23" spans="1:60" outlineLevel="2" x14ac:dyDescent="0.2">
      <c r="A23" s="220"/>
      <c r="B23" s="221"/>
      <c r="C23" s="266" t="s">
        <v>296</v>
      </c>
      <c r="D23" s="258"/>
      <c r="E23" s="259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3" x14ac:dyDescent="0.2">
      <c r="A24" s="220"/>
      <c r="B24" s="221"/>
      <c r="C24" s="266" t="s">
        <v>316</v>
      </c>
      <c r="D24" s="258"/>
      <c r="E24" s="259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3" x14ac:dyDescent="0.2">
      <c r="A25" s="220"/>
      <c r="B25" s="221"/>
      <c r="C25" s="266" t="s">
        <v>317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318</v>
      </c>
      <c r="D26" s="258"/>
      <c r="E26" s="259">
        <v>1.3728800000000001</v>
      </c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1" x14ac:dyDescent="0.2">
      <c r="A27" s="235">
        <v>5</v>
      </c>
      <c r="B27" s="236" t="s">
        <v>311</v>
      </c>
      <c r="C27" s="252" t="s">
        <v>312</v>
      </c>
      <c r="D27" s="237" t="s">
        <v>302</v>
      </c>
      <c r="E27" s="238">
        <v>1.377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2.85</v>
      </c>
      <c r="Q27" s="238">
        <f>ROUND(E27*P27,2)</f>
        <v>3.92</v>
      </c>
      <c r="R27" s="240" t="s">
        <v>313</v>
      </c>
      <c r="S27" s="240" t="s">
        <v>250</v>
      </c>
      <c r="T27" s="241" t="s">
        <v>250</v>
      </c>
      <c r="U27" s="223">
        <v>17.606999999999999</v>
      </c>
      <c r="V27" s="223">
        <f>ROUND(E27*U27,2)</f>
        <v>24.24</v>
      </c>
      <c r="W27" s="223"/>
      <c r="X27" s="223" t="s">
        <v>294</v>
      </c>
      <c r="Y27" s="223" t="s">
        <v>252</v>
      </c>
      <c r="Z27" s="213"/>
      <c r="AA27" s="213"/>
      <c r="AB27" s="213"/>
      <c r="AC27" s="213"/>
      <c r="AD27" s="213"/>
      <c r="AE27" s="213"/>
      <c r="AF27" s="213"/>
      <c r="AG27" s="213" t="s">
        <v>295</v>
      </c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2" x14ac:dyDescent="0.2">
      <c r="A28" s="220"/>
      <c r="B28" s="221"/>
      <c r="C28" s="267" t="s">
        <v>314</v>
      </c>
      <c r="D28" s="264"/>
      <c r="E28" s="264"/>
      <c r="F28" s="264"/>
      <c r="G28" s="264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305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42" t="str">
        <f>C28</f>
        <v>s naložením vybouraných hmot a suti na dopravní prostředek nebo s odklizením na hromady do vzdálenosti 20 m</v>
      </c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68" t="s">
        <v>315</v>
      </c>
      <c r="D29" s="265"/>
      <c r="E29" s="265"/>
      <c r="F29" s="265"/>
      <c r="G29" s="265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42" t="str">
        <f>C29</f>
        <v>Včetně bourání geotextilií, výplně otvorů tvárnic, drenáží, trubek a dilatačních prvků apod. zabudovaných v bouraných konstrukcích.</v>
      </c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6" t="s">
        <v>319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320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321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322</v>
      </c>
      <c r="D33" s="258"/>
      <c r="E33" s="259">
        <v>1.377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1" x14ac:dyDescent="0.2">
      <c r="A34" s="235">
        <v>6</v>
      </c>
      <c r="B34" s="236" t="s">
        <v>323</v>
      </c>
      <c r="C34" s="252" t="s">
        <v>324</v>
      </c>
      <c r="D34" s="237" t="s">
        <v>302</v>
      </c>
      <c r="E34" s="238">
        <v>5.5505000000000004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0</v>
      </c>
      <c r="O34" s="238">
        <f>ROUND(E34*N34,2)</f>
        <v>0</v>
      </c>
      <c r="P34" s="238">
        <v>2</v>
      </c>
      <c r="Q34" s="238">
        <f>ROUND(E34*P34,2)</f>
        <v>11.1</v>
      </c>
      <c r="R34" s="240" t="s">
        <v>325</v>
      </c>
      <c r="S34" s="240" t="s">
        <v>250</v>
      </c>
      <c r="T34" s="241" t="s">
        <v>250</v>
      </c>
      <c r="U34" s="223">
        <v>6.4359999999999999</v>
      </c>
      <c r="V34" s="223">
        <f>ROUND(E34*U34,2)</f>
        <v>35.72</v>
      </c>
      <c r="W34" s="223"/>
      <c r="X34" s="223" t="s">
        <v>294</v>
      </c>
      <c r="Y34" s="223" t="s">
        <v>252</v>
      </c>
      <c r="Z34" s="213"/>
      <c r="AA34" s="213"/>
      <c r="AB34" s="213"/>
      <c r="AC34" s="213"/>
      <c r="AD34" s="213"/>
      <c r="AE34" s="213"/>
      <c r="AF34" s="213"/>
      <c r="AG34" s="213" t="s">
        <v>295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67" t="s">
        <v>326</v>
      </c>
      <c r="D35" s="264"/>
      <c r="E35" s="264"/>
      <c r="F35" s="264"/>
      <c r="G35" s="264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305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6" t="s">
        <v>296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327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328</v>
      </c>
      <c r="D38" s="258"/>
      <c r="E38" s="259">
        <v>5.5505000000000004</v>
      </c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ht="22.5" outlineLevel="1" x14ac:dyDescent="0.2">
      <c r="A39" s="235">
        <v>7</v>
      </c>
      <c r="B39" s="236" t="s">
        <v>329</v>
      </c>
      <c r="C39" s="252" t="s">
        <v>330</v>
      </c>
      <c r="D39" s="237" t="s">
        <v>302</v>
      </c>
      <c r="E39" s="238">
        <v>29.015999999999998</v>
      </c>
      <c r="F39" s="239"/>
      <c r="G39" s="240">
        <f>ROUND(E39*F39,2)</f>
        <v>0</v>
      </c>
      <c r="H39" s="239"/>
      <c r="I39" s="240">
        <f>ROUND(E39*H39,2)</f>
        <v>0</v>
      </c>
      <c r="J39" s="239"/>
      <c r="K39" s="240">
        <f>ROUND(E39*J39,2)</f>
        <v>0</v>
      </c>
      <c r="L39" s="240">
        <v>21</v>
      </c>
      <c r="M39" s="240">
        <f>G39*(1+L39/100)</f>
        <v>0</v>
      </c>
      <c r="N39" s="238">
        <v>0</v>
      </c>
      <c r="O39" s="238">
        <f>ROUND(E39*N39,2)</f>
        <v>0</v>
      </c>
      <c r="P39" s="238">
        <v>2.2000000000000002</v>
      </c>
      <c r="Q39" s="238">
        <f>ROUND(E39*P39,2)</f>
        <v>63.84</v>
      </c>
      <c r="R39" s="240" t="s">
        <v>325</v>
      </c>
      <c r="S39" s="240" t="s">
        <v>250</v>
      </c>
      <c r="T39" s="241" t="s">
        <v>250</v>
      </c>
      <c r="U39" s="223">
        <v>3.7669999999999999</v>
      </c>
      <c r="V39" s="223">
        <f>ROUND(E39*U39,2)</f>
        <v>109.3</v>
      </c>
      <c r="W39" s="223"/>
      <c r="X39" s="223" t="s">
        <v>294</v>
      </c>
      <c r="Y39" s="223" t="s">
        <v>252</v>
      </c>
      <c r="Z39" s="213"/>
      <c r="AA39" s="213"/>
      <c r="AB39" s="213"/>
      <c r="AC39" s="213"/>
      <c r="AD39" s="213"/>
      <c r="AE39" s="213"/>
      <c r="AF39" s="213"/>
      <c r="AG39" s="213" t="s">
        <v>331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6" t="s">
        <v>332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9" t="s">
        <v>333</v>
      </c>
      <c r="D41" s="260"/>
      <c r="E41" s="261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70" t="s">
        <v>334</v>
      </c>
      <c r="D42" s="260"/>
      <c r="E42" s="261">
        <v>30.48</v>
      </c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2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70" t="s">
        <v>335</v>
      </c>
      <c r="D43" s="260"/>
      <c r="E43" s="261">
        <v>30.18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2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ht="22.5" outlineLevel="3" x14ac:dyDescent="0.2">
      <c r="A44" s="220"/>
      <c r="B44" s="221"/>
      <c r="C44" s="270" t="s">
        <v>336</v>
      </c>
      <c r="D44" s="260"/>
      <c r="E44" s="261">
        <v>84.42</v>
      </c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2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70" t="s">
        <v>337</v>
      </c>
      <c r="D45" s="260"/>
      <c r="E45" s="261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2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71" t="s">
        <v>338</v>
      </c>
      <c r="D46" s="262"/>
      <c r="E46" s="263">
        <v>145.08000000000001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3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9" t="s">
        <v>339</v>
      </c>
      <c r="D47" s="260"/>
      <c r="E47" s="261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6" t="s">
        <v>340</v>
      </c>
      <c r="D48" s="258"/>
      <c r="E48" s="259">
        <v>29.015999999999998</v>
      </c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ht="22.5" outlineLevel="1" x14ac:dyDescent="0.2">
      <c r="A49" s="235">
        <v>8</v>
      </c>
      <c r="B49" s="236" t="s">
        <v>341</v>
      </c>
      <c r="C49" s="252" t="s">
        <v>342</v>
      </c>
      <c r="D49" s="237" t="s">
        <v>302</v>
      </c>
      <c r="E49" s="238">
        <v>29.015999999999998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 t="s">
        <v>325</v>
      </c>
      <c r="S49" s="240" t="s">
        <v>250</v>
      </c>
      <c r="T49" s="241" t="s">
        <v>250</v>
      </c>
      <c r="U49" s="223">
        <v>4.0289999999999999</v>
      </c>
      <c r="V49" s="223">
        <f>ROUND(E49*U49,2)</f>
        <v>116.91</v>
      </c>
      <c r="W49" s="223"/>
      <c r="X49" s="223" t="s">
        <v>294</v>
      </c>
      <c r="Y49" s="223" t="s">
        <v>252</v>
      </c>
      <c r="Z49" s="213"/>
      <c r="AA49" s="213"/>
      <c r="AB49" s="213"/>
      <c r="AC49" s="213"/>
      <c r="AD49" s="213"/>
      <c r="AE49" s="213"/>
      <c r="AF49" s="213"/>
      <c r="AG49" s="213" t="s">
        <v>331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66" t="s">
        <v>343</v>
      </c>
      <c r="D50" s="258"/>
      <c r="E50" s="259">
        <v>29.015999999999998</v>
      </c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5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1" x14ac:dyDescent="0.2">
      <c r="A51" s="235">
        <v>9</v>
      </c>
      <c r="B51" s="236" t="s">
        <v>344</v>
      </c>
      <c r="C51" s="252" t="s">
        <v>345</v>
      </c>
      <c r="D51" s="237" t="s">
        <v>292</v>
      </c>
      <c r="E51" s="238">
        <v>27.4148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6.7000000000000002E-4</v>
      </c>
      <c r="O51" s="238">
        <f>ROUND(E51*N51,2)</f>
        <v>0.02</v>
      </c>
      <c r="P51" s="238">
        <v>0.154</v>
      </c>
      <c r="Q51" s="238">
        <f>ROUND(E51*P51,2)</f>
        <v>4.22</v>
      </c>
      <c r="R51" s="240" t="s">
        <v>325</v>
      </c>
      <c r="S51" s="240" t="s">
        <v>250</v>
      </c>
      <c r="T51" s="241" t="s">
        <v>250</v>
      </c>
      <c r="U51" s="223">
        <v>0.21</v>
      </c>
      <c r="V51" s="223">
        <f>ROUND(E51*U51,2)</f>
        <v>5.76</v>
      </c>
      <c r="W51" s="223"/>
      <c r="X51" s="223" t="s">
        <v>294</v>
      </c>
      <c r="Y51" s="223" t="s">
        <v>252</v>
      </c>
      <c r="Z51" s="213"/>
      <c r="AA51" s="213"/>
      <c r="AB51" s="213"/>
      <c r="AC51" s="213"/>
      <c r="AD51" s="213"/>
      <c r="AE51" s="213"/>
      <c r="AF51" s="213"/>
      <c r="AG51" s="213" t="s">
        <v>295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2" x14ac:dyDescent="0.2">
      <c r="A52" s="220"/>
      <c r="B52" s="221"/>
      <c r="C52" s="267" t="s">
        <v>346</v>
      </c>
      <c r="D52" s="264"/>
      <c r="E52" s="264"/>
      <c r="F52" s="264"/>
      <c r="G52" s="264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305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42" t="str">
        <f>C52</f>
        <v>nebo vybourání otvorů průřezové plochy přes 4 m2 v příčkách, včetně pomocného lešení o výšce podlahy do 1900 mm a pro zatížení do 1,5 kPa  (150 kg/m2),</v>
      </c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6" t="s">
        <v>347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348</v>
      </c>
      <c r="D54" s="258"/>
      <c r="E54" s="259"/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66" t="s">
        <v>349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350</v>
      </c>
      <c r="D56" s="258"/>
      <c r="E56" s="259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66" t="s">
        <v>351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352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353</v>
      </c>
      <c r="D59" s="258"/>
      <c r="E59" s="259">
        <v>27.4148</v>
      </c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1" x14ac:dyDescent="0.2">
      <c r="A60" s="235">
        <v>10</v>
      </c>
      <c r="B60" s="236" t="s">
        <v>354</v>
      </c>
      <c r="C60" s="252" t="s">
        <v>355</v>
      </c>
      <c r="D60" s="237" t="s">
        <v>292</v>
      </c>
      <c r="E60" s="238">
        <v>7.49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6.7000000000000002E-4</v>
      </c>
      <c r="O60" s="238">
        <f>ROUND(E60*N60,2)</f>
        <v>0.01</v>
      </c>
      <c r="P60" s="238">
        <v>0.20399999999999999</v>
      </c>
      <c r="Q60" s="238">
        <f>ROUND(E60*P60,2)</f>
        <v>1.53</v>
      </c>
      <c r="R60" s="240" t="s">
        <v>325</v>
      </c>
      <c r="S60" s="240" t="s">
        <v>250</v>
      </c>
      <c r="T60" s="241" t="s">
        <v>250</v>
      </c>
      <c r="U60" s="223">
        <v>0.254</v>
      </c>
      <c r="V60" s="223">
        <f>ROUND(E60*U60,2)</f>
        <v>1.9</v>
      </c>
      <c r="W60" s="223"/>
      <c r="X60" s="223" t="s">
        <v>294</v>
      </c>
      <c r="Y60" s="223" t="s">
        <v>252</v>
      </c>
      <c r="Z60" s="213"/>
      <c r="AA60" s="213"/>
      <c r="AB60" s="213"/>
      <c r="AC60" s="213"/>
      <c r="AD60" s="213"/>
      <c r="AE60" s="213"/>
      <c r="AF60" s="213"/>
      <c r="AG60" s="213" t="s">
        <v>295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ht="22.5" outlineLevel="2" x14ac:dyDescent="0.2">
      <c r="A61" s="220"/>
      <c r="B61" s="221"/>
      <c r="C61" s="267" t="s">
        <v>346</v>
      </c>
      <c r="D61" s="264"/>
      <c r="E61" s="264"/>
      <c r="F61" s="264"/>
      <c r="G61" s="264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305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42" t="str">
        <f>C61</f>
        <v>nebo vybourání otvorů průřezové plochy přes 4 m2 v příčkách, včetně pomocného lešení o výšce podlahy do 1900 mm a pro zatížení do 1,5 kPa  (150 kg/m2),</v>
      </c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66" t="s">
        <v>296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356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357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358</v>
      </c>
      <c r="D65" s="258"/>
      <c r="E65" s="259">
        <v>7.49</v>
      </c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1" x14ac:dyDescent="0.2">
      <c r="A66" s="235">
        <v>11</v>
      </c>
      <c r="B66" s="236" t="s">
        <v>354</v>
      </c>
      <c r="C66" s="252" t="s">
        <v>355</v>
      </c>
      <c r="D66" s="237" t="s">
        <v>292</v>
      </c>
      <c r="E66" s="238">
        <v>15.019</v>
      </c>
      <c r="F66" s="239"/>
      <c r="G66" s="240">
        <f>ROUND(E66*F66,2)</f>
        <v>0</v>
      </c>
      <c r="H66" s="239"/>
      <c r="I66" s="240">
        <f>ROUND(E66*H66,2)</f>
        <v>0</v>
      </c>
      <c r="J66" s="239"/>
      <c r="K66" s="240">
        <f>ROUND(E66*J66,2)</f>
        <v>0</v>
      </c>
      <c r="L66" s="240">
        <v>21</v>
      </c>
      <c r="M66" s="240">
        <f>G66*(1+L66/100)</f>
        <v>0</v>
      </c>
      <c r="N66" s="238">
        <v>6.7000000000000002E-4</v>
      </c>
      <c r="O66" s="238">
        <f>ROUND(E66*N66,2)</f>
        <v>0.01</v>
      </c>
      <c r="P66" s="238">
        <v>0.20399999999999999</v>
      </c>
      <c r="Q66" s="238">
        <f>ROUND(E66*P66,2)</f>
        <v>3.06</v>
      </c>
      <c r="R66" s="240" t="s">
        <v>325</v>
      </c>
      <c r="S66" s="240" t="s">
        <v>250</v>
      </c>
      <c r="T66" s="241" t="s">
        <v>250</v>
      </c>
      <c r="U66" s="223">
        <v>0.254</v>
      </c>
      <c r="V66" s="223">
        <f>ROUND(E66*U66,2)</f>
        <v>3.81</v>
      </c>
      <c r="W66" s="223"/>
      <c r="X66" s="223" t="s">
        <v>294</v>
      </c>
      <c r="Y66" s="223" t="s">
        <v>252</v>
      </c>
      <c r="Z66" s="213"/>
      <c r="AA66" s="213"/>
      <c r="AB66" s="213"/>
      <c r="AC66" s="213"/>
      <c r="AD66" s="213"/>
      <c r="AE66" s="213"/>
      <c r="AF66" s="213"/>
      <c r="AG66" s="213" t="s">
        <v>295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2" x14ac:dyDescent="0.2">
      <c r="A67" s="220"/>
      <c r="B67" s="221"/>
      <c r="C67" s="267" t="s">
        <v>346</v>
      </c>
      <c r="D67" s="264"/>
      <c r="E67" s="264"/>
      <c r="F67" s="264"/>
      <c r="G67" s="264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305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42" t="str">
        <f>C67</f>
        <v>nebo vybourání otvorů průřezové plochy přes 4 m2 v příčkách, včetně pomocného lešení o výšce podlahy do 1900 mm a pro zatížení do 1,5 kPa  (150 kg/m2),</v>
      </c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66" t="s">
        <v>347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359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360</v>
      </c>
      <c r="D70" s="258"/>
      <c r="E70" s="259">
        <v>15.019</v>
      </c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ht="22.5" outlineLevel="1" x14ac:dyDescent="0.2">
      <c r="A71" s="235">
        <v>12</v>
      </c>
      <c r="B71" s="236" t="s">
        <v>361</v>
      </c>
      <c r="C71" s="252" t="s">
        <v>362</v>
      </c>
      <c r="D71" s="237" t="s">
        <v>302</v>
      </c>
      <c r="E71" s="238">
        <v>6.0420999999999996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1.1000000000000001E-3</v>
      </c>
      <c r="O71" s="238">
        <f>ROUND(E71*N71,2)</f>
        <v>0.01</v>
      </c>
      <c r="P71" s="238">
        <v>1.175</v>
      </c>
      <c r="Q71" s="238">
        <f>ROUND(E71*P71,2)</f>
        <v>7.1</v>
      </c>
      <c r="R71" s="240" t="s">
        <v>325</v>
      </c>
      <c r="S71" s="240" t="s">
        <v>250</v>
      </c>
      <c r="T71" s="241" t="s">
        <v>250</v>
      </c>
      <c r="U71" s="223">
        <v>1.2829999999999999</v>
      </c>
      <c r="V71" s="223">
        <f>ROUND(E71*U71,2)</f>
        <v>7.75</v>
      </c>
      <c r="W71" s="223"/>
      <c r="X71" s="223" t="s">
        <v>294</v>
      </c>
      <c r="Y71" s="223" t="s">
        <v>252</v>
      </c>
      <c r="Z71" s="213"/>
      <c r="AA71" s="213"/>
      <c r="AB71" s="213"/>
      <c r="AC71" s="213"/>
      <c r="AD71" s="213"/>
      <c r="AE71" s="213"/>
      <c r="AF71" s="213"/>
      <c r="AG71" s="213" t="s">
        <v>295</v>
      </c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ht="22.5" outlineLevel="2" x14ac:dyDescent="0.2">
      <c r="A72" s="220"/>
      <c r="B72" s="221"/>
      <c r="C72" s="267" t="s">
        <v>363</v>
      </c>
      <c r="D72" s="264"/>
      <c r="E72" s="264"/>
      <c r="F72" s="264"/>
      <c r="G72" s="264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305</v>
      </c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42" t="str">
        <f>C72</f>
        <v>nebo vybourání otvorů průřezové plochy přes 4 m2 ve zdivu nadzákladovém, včetně pomocného lešení o výšce podlahy do 1900 mm a pro zatížení do 1,5 kPa  (150 kg/m2)</v>
      </c>
      <c r="BB72" s="213"/>
      <c r="BC72" s="213"/>
      <c r="BD72" s="213"/>
      <c r="BE72" s="213"/>
      <c r="BF72" s="213"/>
      <c r="BG72" s="213"/>
      <c r="BH72" s="213"/>
    </row>
    <row r="73" spans="1:60" outlineLevel="2" x14ac:dyDescent="0.2">
      <c r="A73" s="220"/>
      <c r="B73" s="221"/>
      <c r="C73" s="266" t="s">
        <v>364</v>
      </c>
      <c r="D73" s="258"/>
      <c r="E73" s="259"/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6" t="s">
        <v>365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366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367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368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369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370</v>
      </c>
      <c r="D79" s="258"/>
      <c r="E79" s="259">
        <v>6.0420999999999996</v>
      </c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ht="22.5" outlineLevel="1" x14ac:dyDescent="0.2">
      <c r="A80" s="235">
        <v>13</v>
      </c>
      <c r="B80" s="236" t="s">
        <v>361</v>
      </c>
      <c r="C80" s="252" t="s">
        <v>362</v>
      </c>
      <c r="D80" s="237" t="s">
        <v>302</v>
      </c>
      <c r="E80" s="238">
        <v>14.426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1.1000000000000001E-3</v>
      </c>
      <c r="O80" s="238">
        <f>ROUND(E80*N80,2)</f>
        <v>0.02</v>
      </c>
      <c r="P80" s="238">
        <v>1.175</v>
      </c>
      <c r="Q80" s="238">
        <f>ROUND(E80*P80,2)</f>
        <v>16.95</v>
      </c>
      <c r="R80" s="240" t="s">
        <v>325</v>
      </c>
      <c r="S80" s="240" t="s">
        <v>250</v>
      </c>
      <c r="T80" s="241" t="s">
        <v>250</v>
      </c>
      <c r="U80" s="223">
        <v>1.2829999999999999</v>
      </c>
      <c r="V80" s="223">
        <f>ROUND(E80*U80,2)</f>
        <v>18.510000000000002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295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2" x14ac:dyDescent="0.2">
      <c r="A81" s="220"/>
      <c r="B81" s="221"/>
      <c r="C81" s="267" t="s">
        <v>363</v>
      </c>
      <c r="D81" s="264"/>
      <c r="E81" s="264"/>
      <c r="F81" s="264"/>
      <c r="G81" s="264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305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42" t="str">
        <f>C81</f>
        <v>nebo vybourání otvorů průřezové plochy přes 4 m2 ve zdivu nadzákladovém, včetně pomocného lešení o výšce podlahy do 1900 mm a pro zatížení do 1,5 kPa  (150 kg/m2)</v>
      </c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347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371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372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296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373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374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375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376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377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378</v>
      </c>
      <c r="D91" s="258"/>
      <c r="E91" s="259">
        <v>14.426</v>
      </c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ht="22.5" outlineLevel="1" x14ac:dyDescent="0.2">
      <c r="A92" s="235">
        <v>14</v>
      </c>
      <c r="B92" s="236" t="s">
        <v>379</v>
      </c>
      <c r="C92" s="252" t="s">
        <v>380</v>
      </c>
      <c r="D92" s="237" t="s">
        <v>302</v>
      </c>
      <c r="E92" s="238">
        <v>1.75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1.5940000000000001</v>
      </c>
      <c r="Q92" s="238">
        <f>ROUND(E92*P92,2)</f>
        <v>2.79</v>
      </c>
      <c r="R92" s="240" t="s">
        <v>325</v>
      </c>
      <c r="S92" s="240" t="s">
        <v>250</v>
      </c>
      <c r="T92" s="241" t="s">
        <v>250</v>
      </c>
      <c r="U92" s="223">
        <v>2.42</v>
      </c>
      <c r="V92" s="223">
        <f>ROUND(E92*U92,2)</f>
        <v>4.24</v>
      </c>
      <c r="W92" s="223"/>
      <c r="X92" s="223" t="s">
        <v>294</v>
      </c>
      <c r="Y92" s="223" t="s">
        <v>252</v>
      </c>
      <c r="Z92" s="213"/>
      <c r="AA92" s="213"/>
      <c r="AB92" s="213"/>
      <c r="AC92" s="213"/>
      <c r="AD92" s="213"/>
      <c r="AE92" s="213"/>
      <c r="AF92" s="213"/>
      <c r="AG92" s="213" t="s">
        <v>295</v>
      </c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ht="22.5" outlineLevel="2" x14ac:dyDescent="0.2">
      <c r="A93" s="220"/>
      <c r="B93" s="221"/>
      <c r="C93" s="267" t="s">
        <v>363</v>
      </c>
      <c r="D93" s="264"/>
      <c r="E93" s="264"/>
      <c r="F93" s="264"/>
      <c r="G93" s="264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305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42" t="str">
        <f>C93</f>
        <v>nebo vybourání otvorů průřezové plochy přes 4 m2 ve zdivu nadzákladovém, včetně pomocného lešení o výšce podlahy do 1900 mm a pro zatížení do 1,5 kPa  (150 kg/m2)</v>
      </c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66" t="s">
        <v>381</v>
      </c>
      <c r="D94" s="258"/>
      <c r="E94" s="259"/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3" x14ac:dyDescent="0.2">
      <c r="A95" s="220"/>
      <c r="B95" s="221"/>
      <c r="C95" s="266" t="s">
        <v>382</v>
      </c>
      <c r="D95" s="258"/>
      <c r="E95" s="259">
        <v>1.75</v>
      </c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297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5">
        <v>15</v>
      </c>
      <c r="B96" s="236" t="s">
        <v>383</v>
      </c>
      <c r="C96" s="252" t="s">
        <v>384</v>
      </c>
      <c r="D96" s="237" t="s">
        <v>292</v>
      </c>
      <c r="E96" s="238">
        <v>1.494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6.7000000000000002E-4</v>
      </c>
      <c r="O96" s="238">
        <f>ROUND(E96*N96,2)</f>
        <v>0</v>
      </c>
      <c r="P96" s="238">
        <v>5.5E-2</v>
      </c>
      <c r="Q96" s="238">
        <f>ROUND(E96*P96,2)</f>
        <v>0.08</v>
      </c>
      <c r="R96" s="240" t="s">
        <v>325</v>
      </c>
      <c r="S96" s="240" t="s">
        <v>250</v>
      </c>
      <c r="T96" s="241" t="s">
        <v>250</v>
      </c>
      <c r="U96" s="223">
        <v>0.38100000000000001</v>
      </c>
      <c r="V96" s="223">
        <f>ROUND(E96*U96,2)</f>
        <v>0.56999999999999995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295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ht="22.5" outlineLevel="2" x14ac:dyDescent="0.2">
      <c r="A97" s="220"/>
      <c r="B97" s="221"/>
      <c r="C97" s="267" t="s">
        <v>385</v>
      </c>
      <c r="D97" s="264"/>
      <c r="E97" s="264"/>
      <c r="F97" s="264"/>
      <c r="G97" s="264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305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42" t="str">
        <f>C97</f>
        <v>nebo vybourání otvorů jakýchkoliv rozměrů, včetně pomocného lešení o výšce podlahy do 1900 mm a pro zatížení do 1,5 kPa  (150 kg/m2),</v>
      </c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66" t="s">
        <v>347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386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387</v>
      </c>
      <c r="D100" s="258"/>
      <c r="E100" s="259">
        <v>1.494</v>
      </c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1" x14ac:dyDescent="0.2">
      <c r="A101" s="235">
        <v>16</v>
      </c>
      <c r="B101" s="236" t="s">
        <v>388</v>
      </c>
      <c r="C101" s="252" t="s">
        <v>389</v>
      </c>
      <c r="D101" s="237" t="s">
        <v>302</v>
      </c>
      <c r="E101" s="238">
        <v>11.74295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6.6600000000000001E-3</v>
      </c>
      <c r="O101" s="238">
        <f>ROUND(E101*N101,2)</f>
        <v>0.08</v>
      </c>
      <c r="P101" s="238">
        <v>2.4</v>
      </c>
      <c r="Q101" s="238">
        <f>ROUND(E101*P101,2)</f>
        <v>28.18</v>
      </c>
      <c r="R101" s="240" t="s">
        <v>325</v>
      </c>
      <c r="S101" s="240" t="s">
        <v>250</v>
      </c>
      <c r="T101" s="241" t="s">
        <v>250</v>
      </c>
      <c r="U101" s="223">
        <v>6.72</v>
      </c>
      <c r="V101" s="223">
        <f>ROUND(E101*U101,2)</f>
        <v>78.91</v>
      </c>
      <c r="W101" s="223"/>
      <c r="X101" s="223" t="s">
        <v>294</v>
      </c>
      <c r="Y101" s="223" t="s">
        <v>252</v>
      </c>
      <c r="Z101" s="213"/>
      <c r="AA101" s="213"/>
      <c r="AB101" s="213"/>
      <c r="AC101" s="213"/>
      <c r="AD101" s="213"/>
      <c r="AE101" s="213"/>
      <c r="AF101" s="213"/>
      <c r="AG101" s="213" t="s">
        <v>295</v>
      </c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2" x14ac:dyDescent="0.2">
      <c r="A102" s="220"/>
      <c r="B102" s="221"/>
      <c r="C102" s="267" t="s">
        <v>390</v>
      </c>
      <c r="D102" s="264"/>
      <c r="E102" s="264"/>
      <c r="F102" s="264"/>
      <c r="G102" s="264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305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66" t="s">
        <v>391</v>
      </c>
      <c r="D103" s="258"/>
      <c r="E103" s="259"/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3" x14ac:dyDescent="0.2">
      <c r="A104" s="220"/>
      <c r="B104" s="221"/>
      <c r="C104" s="266" t="s">
        <v>392</v>
      </c>
      <c r="D104" s="258"/>
      <c r="E104" s="259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3" x14ac:dyDescent="0.2">
      <c r="A105" s="220"/>
      <c r="B105" s="221"/>
      <c r="C105" s="266" t="s">
        <v>393</v>
      </c>
      <c r="D105" s="258"/>
      <c r="E105" s="259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394</v>
      </c>
      <c r="D106" s="258"/>
      <c r="E106" s="259">
        <v>11.74295</v>
      </c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ht="22.5" outlineLevel="1" x14ac:dyDescent="0.2">
      <c r="A107" s="235">
        <v>17</v>
      </c>
      <c r="B107" s="236" t="s">
        <v>395</v>
      </c>
      <c r="C107" s="252" t="s">
        <v>396</v>
      </c>
      <c r="D107" s="237" t="s">
        <v>302</v>
      </c>
      <c r="E107" s="238">
        <v>3.5880000000000001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2.2000000000000002</v>
      </c>
      <c r="Q107" s="238">
        <f>ROUND(E107*P107,2)</f>
        <v>7.89</v>
      </c>
      <c r="R107" s="240" t="s">
        <v>325</v>
      </c>
      <c r="S107" s="240" t="s">
        <v>250</v>
      </c>
      <c r="T107" s="241" t="s">
        <v>250</v>
      </c>
      <c r="U107" s="223">
        <v>9.07</v>
      </c>
      <c r="V107" s="223">
        <f>ROUND(E107*U107,2)</f>
        <v>32.54</v>
      </c>
      <c r="W107" s="223"/>
      <c r="X107" s="223" t="s">
        <v>294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295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66" t="s">
        <v>296</v>
      </c>
      <c r="D108" s="258"/>
      <c r="E108" s="259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397</v>
      </c>
      <c r="D109" s="258"/>
      <c r="E109" s="259"/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6" t="s">
        <v>398</v>
      </c>
      <c r="D110" s="258"/>
      <c r="E110" s="259"/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297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66" t="s">
        <v>399</v>
      </c>
      <c r="D111" s="258"/>
      <c r="E111" s="259">
        <v>3.5880000000000001</v>
      </c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ht="22.5" outlineLevel="1" x14ac:dyDescent="0.2">
      <c r="A112" s="235">
        <v>18</v>
      </c>
      <c r="B112" s="236" t="s">
        <v>400</v>
      </c>
      <c r="C112" s="252" t="s">
        <v>401</v>
      </c>
      <c r="D112" s="237" t="s">
        <v>302</v>
      </c>
      <c r="E112" s="238">
        <v>0.80959999999999999</v>
      </c>
      <c r="F112" s="239"/>
      <c r="G112" s="240">
        <f>ROUND(E112*F112,2)</f>
        <v>0</v>
      </c>
      <c r="H112" s="239"/>
      <c r="I112" s="240">
        <f>ROUND(E112*H112,2)</f>
        <v>0</v>
      </c>
      <c r="J112" s="239"/>
      <c r="K112" s="240">
        <f>ROUND(E112*J112,2)</f>
        <v>0</v>
      </c>
      <c r="L112" s="240">
        <v>21</v>
      </c>
      <c r="M112" s="240">
        <f>G112*(1+L112/100)</f>
        <v>0</v>
      </c>
      <c r="N112" s="238">
        <v>0</v>
      </c>
      <c r="O112" s="238">
        <f>ROUND(E112*N112,2)</f>
        <v>0</v>
      </c>
      <c r="P112" s="238">
        <v>2.2000000000000002</v>
      </c>
      <c r="Q112" s="238">
        <f>ROUND(E112*P112,2)</f>
        <v>1.78</v>
      </c>
      <c r="R112" s="240" t="s">
        <v>325</v>
      </c>
      <c r="S112" s="240" t="s">
        <v>250</v>
      </c>
      <c r="T112" s="241" t="s">
        <v>250</v>
      </c>
      <c r="U112" s="223">
        <v>5.23</v>
      </c>
      <c r="V112" s="223">
        <f>ROUND(E112*U112,2)</f>
        <v>4.2300000000000004</v>
      </c>
      <c r="W112" s="223"/>
      <c r="X112" s="223" t="s">
        <v>294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295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2" x14ac:dyDescent="0.2">
      <c r="A113" s="220"/>
      <c r="B113" s="221"/>
      <c r="C113" s="266" t="s">
        <v>296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402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403</v>
      </c>
      <c r="D115" s="258"/>
      <c r="E115" s="259"/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3" x14ac:dyDescent="0.2">
      <c r="A116" s="220"/>
      <c r="B116" s="221"/>
      <c r="C116" s="266" t="s">
        <v>404</v>
      </c>
      <c r="D116" s="258"/>
      <c r="E116" s="259">
        <v>0.80959999999999999</v>
      </c>
      <c r="F116" s="223"/>
      <c r="G116" s="223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297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5">
        <v>19</v>
      </c>
      <c r="B117" s="236" t="s">
        <v>400</v>
      </c>
      <c r="C117" s="252" t="s">
        <v>401</v>
      </c>
      <c r="D117" s="237" t="s">
        <v>302</v>
      </c>
      <c r="E117" s="238">
        <v>11.606400000000001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2.2000000000000002</v>
      </c>
      <c r="Q117" s="238">
        <f>ROUND(E117*P117,2)</f>
        <v>25.53</v>
      </c>
      <c r="R117" s="240" t="s">
        <v>325</v>
      </c>
      <c r="S117" s="240" t="s">
        <v>250</v>
      </c>
      <c r="T117" s="241" t="s">
        <v>250</v>
      </c>
      <c r="U117" s="223">
        <v>5.23</v>
      </c>
      <c r="V117" s="223">
        <f>ROUND(E117*U117,2)</f>
        <v>60.7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295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66" t="s">
        <v>347</v>
      </c>
      <c r="D118" s="258"/>
      <c r="E118" s="259"/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297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3" x14ac:dyDescent="0.2">
      <c r="A119" s="220"/>
      <c r="B119" s="221"/>
      <c r="C119" s="269" t="s">
        <v>333</v>
      </c>
      <c r="D119" s="260"/>
      <c r="E119" s="261"/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70" t="s">
        <v>334</v>
      </c>
      <c r="D120" s="260"/>
      <c r="E120" s="261">
        <v>30.48</v>
      </c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297</v>
      </c>
      <c r="AH120" s="213">
        <v>2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70" t="s">
        <v>335</v>
      </c>
      <c r="D121" s="260"/>
      <c r="E121" s="261">
        <v>30.18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2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ht="22.5" outlineLevel="3" x14ac:dyDescent="0.2">
      <c r="A122" s="220"/>
      <c r="B122" s="221"/>
      <c r="C122" s="270" t="s">
        <v>336</v>
      </c>
      <c r="D122" s="260"/>
      <c r="E122" s="261">
        <v>84.42</v>
      </c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297</v>
      </c>
      <c r="AH122" s="213">
        <v>2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71" t="s">
        <v>338</v>
      </c>
      <c r="D123" s="262"/>
      <c r="E123" s="263">
        <v>145.08000000000001</v>
      </c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3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9" t="s">
        <v>339</v>
      </c>
      <c r="D124" s="260"/>
      <c r="E124" s="261"/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6" t="s">
        <v>405</v>
      </c>
      <c r="D125" s="258"/>
      <c r="E125" s="259">
        <v>11.606400000000001</v>
      </c>
      <c r="F125" s="223"/>
      <c r="G125" s="22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297</v>
      </c>
      <c r="AH125" s="213">
        <v>0</v>
      </c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1" x14ac:dyDescent="0.2">
      <c r="A126" s="235">
        <v>20</v>
      </c>
      <c r="B126" s="236" t="s">
        <v>406</v>
      </c>
      <c r="C126" s="252" t="s">
        <v>407</v>
      </c>
      <c r="D126" s="237" t="s">
        <v>292</v>
      </c>
      <c r="E126" s="238">
        <v>38.880000000000003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0.02</v>
      </c>
      <c r="Q126" s="238">
        <f>ROUND(E126*P126,2)</f>
        <v>0.78</v>
      </c>
      <c r="R126" s="240" t="s">
        <v>325</v>
      </c>
      <c r="S126" s="240" t="s">
        <v>250</v>
      </c>
      <c r="T126" s="241" t="s">
        <v>250</v>
      </c>
      <c r="U126" s="223">
        <v>7.8E-2</v>
      </c>
      <c r="V126" s="223">
        <f>ROUND(E126*U126,2)</f>
        <v>3.03</v>
      </c>
      <c r="W126" s="223"/>
      <c r="X126" s="223" t="s">
        <v>294</v>
      </c>
      <c r="Y126" s="223" t="s">
        <v>252</v>
      </c>
      <c r="Z126" s="213"/>
      <c r="AA126" s="213"/>
      <c r="AB126" s="213"/>
      <c r="AC126" s="213"/>
      <c r="AD126" s="213"/>
      <c r="AE126" s="213"/>
      <c r="AF126" s="213"/>
      <c r="AG126" s="213" t="s">
        <v>295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67" t="s">
        <v>408</v>
      </c>
      <c r="D127" s="264"/>
      <c r="E127" s="264"/>
      <c r="F127" s="264"/>
      <c r="G127" s="264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305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66" t="s">
        <v>347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409</v>
      </c>
      <c r="D129" s="258"/>
      <c r="E129" s="259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6" t="s">
        <v>410</v>
      </c>
      <c r="D130" s="258"/>
      <c r="E130" s="259">
        <v>38.880000000000003</v>
      </c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297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5">
        <v>21</v>
      </c>
      <c r="B131" s="236" t="s">
        <v>411</v>
      </c>
      <c r="C131" s="252" t="s">
        <v>412</v>
      </c>
      <c r="D131" s="237" t="s">
        <v>292</v>
      </c>
      <c r="E131" s="238">
        <v>32.43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7.0000000000000007E-2</v>
      </c>
      <c r="Q131" s="238">
        <f>ROUND(E131*P131,2)</f>
        <v>2.27</v>
      </c>
      <c r="R131" s="240" t="s">
        <v>325</v>
      </c>
      <c r="S131" s="240" t="s">
        <v>250</v>
      </c>
      <c r="T131" s="241" t="s">
        <v>250</v>
      </c>
      <c r="U131" s="223">
        <v>0.15</v>
      </c>
      <c r="V131" s="223">
        <f>ROUND(E131*U131,2)</f>
        <v>4.8600000000000003</v>
      </c>
      <c r="W131" s="223"/>
      <c r="X131" s="223" t="s">
        <v>294</v>
      </c>
      <c r="Y131" s="223" t="s">
        <v>252</v>
      </c>
      <c r="Z131" s="213"/>
      <c r="AA131" s="213"/>
      <c r="AB131" s="213"/>
      <c r="AC131" s="213"/>
      <c r="AD131" s="213"/>
      <c r="AE131" s="213"/>
      <c r="AF131" s="213"/>
      <c r="AG131" s="213" t="s">
        <v>295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67" t="s">
        <v>408</v>
      </c>
      <c r="D132" s="264"/>
      <c r="E132" s="264"/>
      <c r="F132" s="264"/>
      <c r="G132" s="264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305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66" t="s">
        <v>413</v>
      </c>
      <c r="D133" s="258"/>
      <c r="E133" s="259"/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3" x14ac:dyDescent="0.2">
      <c r="A134" s="220"/>
      <c r="B134" s="221"/>
      <c r="C134" s="266" t="s">
        <v>347</v>
      </c>
      <c r="D134" s="258"/>
      <c r="E134" s="259"/>
      <c r="F134" s="223"/>
      <c r="G134" s="22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297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3" x14ac:dyDescent="0.2">
      <c r="A135" s="220"/>
      <c r="B135" s="221"/>
      <c r="C135" s="266" t="s">
        <v>414</v>
      </c>
      <c r="D135" s="258"/>
      <c r="E135" s="259"/>
      <c r="F135" s="223"/>
      <c r="G135" s="22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297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66" t="s">
        <v>415</v>
      </c>
      <c r="D136" s="258"/>
      <c r="E136" s="259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297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6" t="s">
        <v>413</v>
      </c>
      <c r="D137" s="258"/>
      <c r="E137" s="259"/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297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66" t="s">
        <v>296</v>
      </c>
      <c r="D138" s="258"/>
      <c r="E138" s="259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297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6" t="s">
        <v>414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416</v>
      </c>
      <c r="D140" s="258"/>
      <c r="E140" s="259"/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3" x14ac:dyDescent="0.2">
      <c r="A141" s="220"/>
      <c r="B141" s="221"/>
      <c r="C141" s="266" t="s">
        <v>417</v>
      </c>
      <c r="D141" s="258"/>
      <c r="E141" s="259">
        <v>32.43</v>
      </c>
      <c r="F141" s="223"/>
      <c r="G141" s="223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297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1" x14ac:dyDescent="0.2">
      <c r="A142" s="235">
        <v>22</v>
      </c>
      <c r="B142" s="236" t="s">
        <v>418</v>
      </c>
      <c r="C142" s="252" t="s">
        <v>419</v>
      </c>
      <c r="D142" s="237" t="s">
        <v>420</v>
      </c>
      <c r="E142" s="238">
        <v>42.15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4.0000000000000002E-4</v>
      </c>
      <c r="Q142" s="238">
        <f>ROUND(E142*P142,2)</f>
        <v>0.02</v>
      </c>
      <c r="R142" s="240" t="s">
        <v>325</v>
      </c>
      <c r="S142" s="240" t="s">
        <v>250</v>
      </c>
      <c r="T142" s="241" t="s">
        <v>250</v>
      </c>
      <c r="U142" s="223">
        <v>7.0000000000000007E-2</v>
      </c>
      <c r="V142" s="223">
        <f>ROUND(E142*U142,2)</f>
        <v>2.95</v>
      </c>
      <c r="W142" s="223"/>
      <c r="X142" s="223" t="s">
        <v>294</v>
      </c>
      <c r="Y142" s="223" t="s">
        <v>252</v>
      </c>
      <c r="Z142" s="213"/>
      <c r="AA142" s="213"/>
      <c r="AB142" s="213"/>
      <c r="AC142" s="213"/>
      <c r="AD142" s="213"/>
      <c r="AE142" s="213"/>
      <c r="AF142" s="213"/>
      <c r="AG142" s="213" t="s">
        <v>295</v>
      </c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2" x14ac:dyDescent="0.2">
      <c r="A143" s="220"/>
      <c r="B143" s="221"/>
      <c r="C143" s="267" t="s">
        <v>408</v>
      </c>
      <c r="D143" s="264"/>
      <c r="E143" s="264"/>
      <c r="F143" s="264"/>
      <c r="G143" s="264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305</v>
      </c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2" x14ac:dyDescent="0.2">
      <c r="A144" s="220"/>
      <c r="B144" s="221"/>
      <c r="C144" s="266" t="s">
        <v>347</v>
      </c>
      <c r="D144" s="258"/>
      <c r="E144" s="259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6" t="s">
        <v>365</v>
      </c>
      <c r="D145" s="258"/>
      <c r="E145" s="259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6" t="s">
        <v>421</v>
      </c>
      <c r="D146" s="258"/>
      <c r="E146" s="259"/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297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66" t="s">
        <v>422</v>
      </c>
      <c r="D147" s="258"/>
      <c r="E147" s="259"/>
      <c r="F147" s="223"/>
      <c r="G147" s="223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3"/>
      <c r="AA147" s="213"/>
      <c r="AB147" s="213"/>
      <c r="AC147" s="213"/>
      <c r="AD147" s="213"/>
      <c r="AE147" s="213"/>
      <c r="AF147" s="213"/>
      <c r="AG147" s="213" t="s">
        <v>297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3" x14ac:dyDescent="0.2">
      <c r="A148" s="220"/>
      <c r="B148" s="221"/>
      <c r="C148" s="266" t="s">
        <v>423</v>
      </c>
      <c r="D148" s="258"/>
      <c r="E148" s="259"/>
      <c r="F148" s="223"/>
      <c r="G148" s="223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297</v>
      </c>
      <c r="AH148" s="213">
        <v>0</v>
      </c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3" x14ac:dyDescent="0.2">
      <c r="A149" s="220"/>
      <c r="B149" s="221"/>
      <c r="C149" s="266" t="s">
        <v>424</v>
      </c>
      <c r="D149" s="258"/>
      <c r="E149" s="259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425</v>
      </c>
      <c r="D150" s="258"/>
      <c r="E150" s="259"/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3" x14ac:dyDescent="0.2">
      <c r="A151" s="220"/>
      <c r="B151" s="221"/>
      <c r="C151" s="266" t="s">
        <v>426</v>
      </c>
      <c r="D151" s="258"/>
      <c r="E151" s="259"/>
      <c r="F151" s="223"/>
      <c r="G151" s="223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297</v>
      </c>
      <c r="AH151" s="213">
        <v>0</v>
      </c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3" x14ac:dyDescent="0.2">
      <c r="A152" s="220"/>
      <c r="B152" s="221"/>
      <c r="C152" s="266" t="s">
        <v>427</v>
      </c>
      <c r="D152" s="258"/>
      <c r="E152" s="259"/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297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3" x14ac:dyDescent="0.2">
      <c r="A153" s="220"/>
      <c r="B153" s="221"/>
      <c r="C153" s="266" t="s">
        <v>428</v>
      </c>
      <c r="D153" s="258"/>
      <c r="E153" s="259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297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6" t="s">
        <v>429</v>
      </c>
      <c r="D154" s="258"/>
      <c r="E154" s="259">
        <v>42.15</v>
      </c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5">
        <v>23</v>
      </c>
      <c r="B155" s="236" t="s">
        <v>418</v>
      </c>
      <c r="C155" s="252" t="s">
        <v>419</v>
      </c>
      <c r="D155" s="237" t="s">
        <v>420</v>
      </c>
      <c r="E155" s="238">
        <v>9.26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4.0000000000000002E-4</v>
      </c>
      <c r="Q155" s="238">
        <f>ROUND(E155*P155,2)</f>
        <v>0</v>
      </c>
      <c r="R155" s="240" t="s">
        <v>325</v>
      </c>
      <c r="S155" s="240" t="s">
        <v>250</v>
      </c>
      <c r="T155" s="241" t="s">
        <v>250</v>
      </c>
      <c r="U155" s="223">
        <v>7.0000000000000007E-2</v>
      </c>
      <c r="V155" s="223">
        <f>ROUND(E155*U155,2)</f>
        <v>0.65</v>
      </c>
      <c r="W155" s="223"/>
      <c r="X155" s="223" t="s">
        <v>294</v>
      </c>
      <c r="Y155" s="223" t="s">
        <v>252</v>
      </c>
      <c r="Z155" s="213"/>
      <c r="AA155" s="213"/>
      <c r="AB155" s="213"/>
      <c r="AC155" s="213"/>
      <c r="AD155" s="213"/>
      <c r="AE155" s="213"/>
      <c r="AF155" s="213"/>
      <c r="AG155" s="213" t="s">
        <v>295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67" t="s">
        <v>408</v>
      </c>
      <c r="D156" s="264"/>
      <c r="E156" s="264"/>
      <c r="F156" s="264"/>
      <c r="G156" s="264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305</v>
      </c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2" x14ac:dyDescent="0.2">
      <c r="A157" s="220"/>
      <c r="B157" s="221"/>
      <c r="C157" s="266" t="s">
        <v>296</v>
      </c>
      <c r="D157" s="258"/>
      <c r="E157" s="259"/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66" t="s">
        <v>430</v>
      </c>
      <c r="D158" s="258"/>
      <c r="E158" s="259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6" t="s">
        <v>431</v>
      </c>
      <c r="D159" s="258"/>
      <c r="E159" s="259">
        <v>9.26</v>
      </c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1" x14ac:dyDescent="0.2">
      <c r="A160" s="235">
        <v>24</v>
      </c>
      <c r="B160" s="236" t="s">
        <v>432</v>
      </c>
      <c r="C160" s="252" t="s">
        <v>433</v>
      </c>
      <c r="D160" s="237" t="s">
        <v>420</v>
      </c>
      <c r="E160" s="238">
        <v>33.200000000000003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0</v>
      </c>
      <c r="O160" s="238">
        <f>ROUND(E160*N160,2)</f>
        <v>0</v>
      </c>
      <c r="P160" s="238">
        <v>8.2400000000000008E-3</v>
      </c>
      <c r="Q160" s="238">
        <f>ROUND(E160*P160,2)</f>
        <v>0.27</v>
      </c>
      <c r="R160" s="240" t="s">
        <v>325</v>
      </c>
      <c r="S160" s="240" t="s">
        <v>250</v>
      </c>
      <c r="T160" s="241" t="s">
        <v>250</v>
      </c>
      <c r="U160" s="223">
        <v>0.09</v>
      </c>
      <c r="V160" s="223">
        <f>ROUND(E160*U160,2)</f>
        <v>2.99</v>
      </c>
      <c r="W160" s="223"/>
      <c r="X160" s="223" t="s">
        <v>294</v>
      </c>
      <c r="Y160" s="223" t="s">
        <v>252</v>
      </c>
      <c r="Z160" s="213"/>
      <c r="AA160" s="213"/>
      <c r="AB160" s="213"/>
      <c r="AC160" s="213"/>
      <c r="AD160" s="213"/>
      <c r="AE160" s="213"/>
      <c r="AF160" s="213"/>
      <c r="AG160" s="213" t="s">
        <v>295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67" t="s">
        <v>408</v>
      </c>
      <c r="D161" s="264"/>
      <c r="E161" s="264"/>
      <c r="F161" s="264"/>
      <c r="G161" s="264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305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2" x14ac:dyDescent="0.2">
      <c r="A162" s="220"/>
      <c r="B162" s="221"/>
      <c r="C162" s="266" t="s">
        <v>347</v>
      </c>
      <c r="D162" s="258"/>
      <c r="E162" s="259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297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6" t="s">
        <v>365</v>
      </c>
      <c r="D163" s="258"/>
      <c r="E163" s="259"/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297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66" t="s">
        <v>434</v>
      </c>
      <c r="D164" s="258"/>
      <c r="E164" s="259"/>
      <c r="F164" s="223"/>
      <c r="G164" s="223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297</v>
      </c>
      <c r="AH164" s="213">
        <v>0</v>
      </c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3" x14ac:dyDescent="0.2">
      <c r="A165" s="220"/>
      <c r="B165" s="221"/>
      <c r="C165" s="266" t="s">
        <v>435</v>
      </c>
      <c r="D165" s="258"/>
      <c r="E165" s="259"/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297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3" x14ac:dyDescent="0.2">
      <c r="A166" s="220"/>
      <c r="B166" s="221"/>
      <c r="C166" s="266" t="s">
        <v>436</v>
      </c>
      <c r="D166" s="258"/>
      <c r="E166" s="259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297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6" t="s">
        <v>437</v>
      </c>
      <c r="D167" s="258"/>
      <c r="E167" s="259">
        <v>33.200000000000003</v>
      </c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ht="22.5" outlineLevel="1" x14ac:dyDescent="0.2">
      <c r="A168" s="235">
        <v>25</v>
      </c>
      <c r="B168" s="236" t="s">
        <v>438</v>
      </c>
      <c r="C168" s="252" t="s">
        <v>439</v>
      </c>
      <c r="D168" s="237" t="s">
        <v>302</v>
      </c>
      <c r="E168" s="238">
        <v>43.6905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1.4</v>
      </c>
      <c r="Q168" s="238">
        <f>ROUND(E168*P168,2)</f>
        <v>61.17</v>
      </c>
      <c r="R168" s="240" t="s">
        <v>325</v>
      </c>
      <c r="S168" s="240" t="s">
        <v>250</v>
      </c>
      <c r="T168" s="241" t="s">
        <v>250</v>
      </c>
      <c r="U168" s="223">
        <v>1.121</v>
      </c>
      <c r="V168" s="223">
        <f>ROUND(E168*U168,2)</f>
        <v>48.98</v>
      </c>
      <c r="W168" s="223"/>
      <c r="X168" s="223" t="s">
        <v>294</v>
      </c>
      <c r="Y168" s="223" t="s">
        <v>252</v>
      </c>
      <c r="Z168" s="213"/>
      <c r="AA168" s="213"/>
      <c r="AB168" s="213"/>
      <c r="AC168" s="213"/>
      <c r="AD168" s="213"/>
      <c r="AE168" s="213"/>
      <c r="AF168" s="213"/>
      <c r="AG168" s="213" t="s">
        <v>295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66" t="s">
        <v>347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9" t="s">
        <v>333</v>
      </c>
      <c r="D170" s="260"/>
      <c r="E170" s="261"/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70" t="s">
        <v>334</v>
      </c>
      <c r="D171" s="260"/>
      <c r="E171" s="261">
        <v>30.48</v>
      </c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2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70" t="s">
        <v>335</v>
      </c>
      <c r="D172" s="260"/>
      <c r="E172" s="261">
        <v>30.18</v>
      </c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2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ht="22.5" outlineLevel="3" x14ac:dyDescent="0.2">
      <c r="A173" s="220"/>
      <c r="B173" s="221"/>
      <c r="C173" s="270" t="s">
        <v>336</v>
      </c>
      <c r="D173" s="260"/>
      <c r="E173" s="261">
        <v>84.42</v>
      </c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297</v>
      </c>
      <c r="AH173" s="213">
        <v>2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71" t="s">
        <v>338</v>
      </c>
      <c r="D174" s="262"/>
      <c r="E174" s="263">
        <v>145.08000000000001</v>
      </c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3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9" t="s">
        <v>339</v>
      </c>
      <c r="D175" s="260"/>
      <c r="E175" s="261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297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6" t="s">
        <v>440</v>
      </c>
      <c r="D176" s="258"/>
      <c r="E176" s="259">
        <v>21.762</v>
      </c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296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441</v>
      </c>
      <c r="D178" s="258"/>
      <c r="E178" s="259"/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3" x14ac:dyDescent="0.2">
      <c r="A179" s="220"/>
      <c r="B179" s="221"/>
      <c r="C179" s="266" t="s">
        <v>442</v>
      </c>
      <c r="D179" s="258"/>
      <c r="E179" s="259">
        <v>21.9285</v>
      </c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297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ht="22.5" outlineLevel="1" x14ac:dyDescent="0.2">
      <c r="A180" s="235">
        <v>26</v>
      </c>
      <c r="B180" s="236" t="s">
        <v>443</v>
      </c>
      <c r="C180" s="252" t="s">
        <v>444</v>
      </c>
      <c r="D180" s="237" t="s">
        <v>292</v>
      </c>
      <c r="E180" s="238">
        <v>30.2742</v>
      </c>
      <c r="F180" s="239"/>
      <c r="G180" s="240">
        <f>ROUND(E180*F180,2)</f>
        <v>0</v>
      </c>
      <c r="H180" s="239"/>
      <c r="I180" s="240">
        <f>ROUND(E180*H180,2)</f>
        <v>0</v>
      </c>
      <c r="J180" s="239"/>
      <c r="K180" s="240">
        <f>ROUND(E180*J180,2)</f>
        <v>0</v>
      </c>
      <c r="L180" s="240">
        <v>21</v>
      </c>
      <c r="M180" s="240">
        <f>G180*(1+L180/100)</f>
        <v>0</v>
      </c>
      <c r="N180" s="238">
        <v>0</v>
      </c>
      <c r="O180" s="238">
        <f>ROUND(E180*N180,2)</f>
        <v>0</v>
      </c>
      <c r="P180" s="238">
        <v>1.2999999999999999E-2</v>
      </c>
      <c r="Q180" s="238">
        <f>ROUND(E180*P180,2)</f>
        <v>0.39</v>
      </c>
      <c r="R180" s="240" t="s">
        <v>445</v>
      </c>
      <c r="S180" s="240" t="s">
        <v>250</v>
      </c>
      <c r="T180" s="241" t="s">
        <v>250</v>
      </c>
      <c r="U180" s="223">
        <v>0.249</v>
      </c>
      <c r="V180" s="223">
        <f>ROUND(E180*U180,2)</f>
        <v>7.54</v>
      </c>
      <c r="W180" s="223"/>
      <c r="X180" s="223" t="s">
        <v>294</v>
      </c>
      <c r="Y180" s="223" t="s">
        <v>252</v>
      </c>
      <c r="Z180" s="213"/>
      <c r="AA180" s="213"/>
      <c r="AB180" s="213"/>
      <c r="AC180" s="213"/>
      <c r="AD180" s="213"/>
      <c r="AE180" s="213"/>
      <c r="AF180" s="213"/>
      <c r="AG180" s="213" t="s">
        <v>295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67" t="s">
        <v>446</v>
      </c>
      <c r="D181" s="264"/>
      <c r="E181" s="264"/>
      <c r="F181" s="264"/>
      <c r="G181" s="264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305</v>
      </c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2" x14ac:dyDescent="0.2">
      <c r="A182" s="220"/>
      <c r="B182" s="221"/>
      <c r="C182" s="266" t="s">
        <v>364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447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448</v>
      </c>
      <c r="D184" s="258"/>
      <c r="E184" s="259">
        <v>30.2742</v>
      </c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1" x14ac:dyDescent="0.2">
      <c r="A185" s="235">
        <v>27</v>
      </c>
      <c r="B185" s="236" t="s">
        <v>449</v>
      </c>
      <c r="C185" s="252" t="s">
        <v>450</v>
      </c>
      <c r="D185" s="237" t="s">
        <v>292</v>
      </c>
      <c r="E185" s="238">
        <v>36.9</v>
      </c>
      <c r="F185" s="239"/>
      <c r="G185" s="240">
        <f>ROUND(E185*F185,2)</f>
        <v>0</v>
      </c>
      <c r="H185" s="239"/>
      <c r="I185" s="240">
        <f>ROUND(E185*H185,2)</f>
        <v>0</v>
      </c>
      <c r="J185" s="239"/>
      <c r="K185" s="240">
        <f>ROUND(E185*J185,2)</f>
        <v>0</v>
      </c>
      <c r="L185" s="240">
        <v>21</v>
      </c>
      <c r="M185" s="240">
        <f>G185*(1+L185/100)</f>
        <v>0</v>
      </c>
      <c r="N185" s="238">
        <v>0</v>
      </c>
      <c r="O185" s="238">
        <f>ROUND(E185*N185,2)</f>
        <v>0</v>
      </c>
      <c r="P185" s="238">
        <v>7.4999999999999997E-2</v>
      </c>
      <c r="Q185" s="238">
        <f>ROUND(E185*P185,2)</f>
        <v>2.77</v>
      </c>
      <c r="R185" s="240" t="s">
        <v>325</v>
      </c>
      <c r="S185" s="240" t="s">
        <v>250</v>
      </c>
      <c r="T185" s="241" t="s">
        <v>250</v>
      </c>
      <c r="U185" s="223">
        <v>0.64300000000000002</v>
      </c>
      <c r="V185" s="223">
        <f>ROUND(E185*U185,2)</f>
        <v>23.73</v>
      </c>
      <c r="W185" s="223"/>
      <c r="X185" s="223" t="s">
        <v>294</v>
      </c>
      <c r="Y185" s="223" t="s">
        <v>252</v>
      </c>
      <c r="Z185" s="213"/>
      <c r="AA185" s="213"/>
      <c r="AB185" s="213"/>
      <c r="AC185" s="213"/>
      <c r="AD185" s="213"/>
      <c r="AE185" s="213"/>
      <c r="AF185" s="213"/>
      <c r="AG185" s="213" t="s">
        <v>295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67" t="s">
        <v>451</v>
      </c>
      <c r="D186" s="264"/>
      <c r="E186" s="264"/>
      <c r="F186" s="264"/>
      <c r="G186" s="264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305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66" t="s">
        <v>347</v>
      </c>
      <c r="D187" s="258"/>
      <c r="E187" s="259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297</v>
      </c>
      <c r="AH187" s="213">
        <v>0</v>
      </c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3" x14ac:dyDescent="0.2">
      <c r="A188" s="220"/>
      <c r="B188" s="221"/>
      <c r="C188" s="266" t="s">
        <v>452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453</v>
      </c>
      <c r="D189" s="258"/>
      <c r="E189" s="259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66" t="s">
        <v>454</v>
      </c>
      <c r="D190" s="258"/>
      <c r="E190" s="259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6" t="s">
        <v>455</v>
      </c>
      <c r="D191" s="258"/>
      <c r="E191" s="259">
        <v>36.9</v>
      </c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297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1" x14ac:dyDescent="0.2">
      <c r="A192" s="235">
        <v>28</v>
      </c>
      <c r="B192" s="236" t="s">
        <v>456</v>
      </c>
      <c r="C192" s="252" t="s">
        <v>457</v>
      </c>
      <c r="D192" s="237" t="s">
        <v>458</v>
      </c>
      <c r="E192" s="238">
        <v>4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</v>
      </c>
      <c r="O192" s="238">
        <f>ROUND(E192*N192,2)</f>
        <v>0</v>
      </c>
      <c r="P192" s="238">
        <v>0</v>
      </c>
      <c r="Q192" s="238">
        <f>ROUND(E192*P192,2)</f>
        <v>0</v>
      </c>
      <c r="R192" s="240" t="s">
        <v>325</v>
      </c>
      <c r="S192" s="240" t="s">
        <v>250</v>
      </c>
      <c r="T192" s="241" t="s">
        <v>250</v>
      </c>
      <c r="U192" s="223">
        <v>0.03</v>
      </c>
      <c r="V192" s="223">
        <f>ROUND(E192*U192,2)</f>
        <v>0.12</v>
      </c>
      <c r="W192" s="223"/>
      <c r="X192" s="223" t="s">
        <v>294</v>
      </c>
      <c r="Y192" s="223" t="s">
        <v>252</v>
      </c>
      <c r="Z192" s="213"/>
      <c r="AA192" s="213"/>
      <c r="AB192" s="213"/>
      <c r="AC192" s="213"/>
      <c r="AD192" s="213"/>
      <c r="AE192" s="213"/>
      <c r="AF192" s="213"/>
      <c r="AG192" s="213" t="s">
        <v>295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67" t="s">
        <v>459</v>
      </c>
      <c r="D193" s="264"/>
      <c r="E193" s="264"/>
      <c r="F193" s="264"/>
      <c r="G193" s="264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305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66" t="s">
        <v>460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116</v>
      </c>
      <c r="D195" s="258"/>
      <c r="E195" s="259">
        <v>4</v>
      </c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1" x14ac:dyDescent="0.2">
      <c r="A196" s="235">
        <v>29</v>
      </c>
      <c r="B196" s="236" t="s">
        <v>461</v>
      </c>
      <c r="C196" s="252" t="s">
        <v>462</v>
      </c>
      <c r="D196" s="237" t="s">
        <v>458</v>
      </c>
      <c r="E196" s="238">
        <v>1</v>
      </c>
      <c r="F196" s="239"/>
      <c r="G196" s="240">
        <f>ROUND(E196*F196,2)</f>
        <v>0</v>
      </c>
      <c r="H196" s="239"/>
      <c r="I196" s="240">
        <f>ROUND(E196*H196,2)</f>
        <v>0</v>
      </c>
      <c r="J196" s="239"/>
      <c r="K196" s="240">
        <f>ROUND(E196*J196,2)</f>
        <v>0</v>
      </c>
      <c r="L196" s="240">
        <v>21</v>
      </c>
      <c r="M196" s="240">
        <f>G196*(1+L196/100)</f>
        <v>0</v>
      </c>
      <c r="N196" s="238">
        <v>0</v>
      </c>
      <c r="O196" s="238">
        <f>ROUND(E196*N196,2)</f>
        <v>0</v>
      </c>
      <c r="P196" s="238">
        <v>0</v>
      </c>
      <c r="Q196" s="238">
        <f>ROUND(E196*P196,2)</f>
        <v>0</v>
      </c>
      <c r="R196" s="240" t="s">
        <v>325</v>
      </c>
      <c r="S196" s="240" t="s">
        <v>250</v>
      </c>
      <c r="T196" s="241" t="s">
        <v>250</v>
      </c>
      <c r="U196" s="223">
        <v>0.06</v>
      </c>
      <c r="V196" s="223">
        <f>ROUND(E196*U196,2)</f>
        <v>0.06</v>
      </c>
      <c r="W196" s="223"/>
      <c r="X196" s="223" t="s">
        <v>294</v>
      </c>
      <c r="Y196" s="223" t="s">
        <v>252</v>
      </c>
      <c r="Z196" s="213"/>
      <c r="AA196" s="213"/>
      <c r="AB196" s="213"/>
      <c r="AC196" s="213"/>
      <c r="AD196" s="213"/>
      <c r="AE196" s="213"/>
      <c r="AF196" s="213"/>
      <c r="AG196" s="213" t="s">
        <v>295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67" t="s">
        <v>459</v>
      </c>
      <c r="D197" s="264"/>
      <c r="E197" s="264"/>
      <c r="F197" s="264"/>
      <c r="G197" s="264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305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463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108</v>
      </c>
      <c r="D199" s="258"/>
      <c r="E199" s="259">
        <v>1</v>
      </c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1" x14ac:dyDescent="0.2">
      <c r="A200" s="235">
        <v>30</v>
      </c>
      <c r="B200" s="236" t="s">
        <v>464</v>
      </c>
      <c r="C200" s="252" t="s">
        <v>465</v>
      </c>
      <c r="D200" s="237" t="s">
        <v>458</v>
      </c>
      <c r="E200" s="238">
        <v>15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 t="s">
        <v>325</v>
      </c>
      <c r="S200" s="240" t="s">
        <v>250</v>
      </c>
      <c r="T200" s="241" t="s">
        <v>250</v>
      </c>
      <c r="U200" s="223">
        <v>0.05</v>
      </c>
      <c r="V200" s="223">
        <f>ROUND(E200*U200,2)</f>
        <v>0.75</v>
      </c>
      <c r="W200" s="223"/>
      <c r="X200" s="223" t="s">
        <v>294</v>
      </c>
      <c r="Y200" s="223" t="s">
        <v>252</v>
      </c>
      <c r="Z200" s="213"/>
      <c r="AA200" s="213"/>
      <c r="AB200" s="213"/>
      <c r="AC200" s="213"/>
      <c r="AD200" s="213"/>
      <c r="AE200" s="213"/>
      <c r="AF200" s="213"/>
      <c r="AG200" s="213" t="s">
        <v>295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67" t="s">
        <v>459</v>
      </c>
      <c r="D201" s="264"/>
      <c r="E201" s="264"/>
      <c r="F201" s="264"/>
      <c r="G201" s="264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305</v>
      </c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2" x14ac:dyDescent="0.2">
      <c r="A202" s="220"/>
      <c r="B202" s="221"/>
      <c r="C202" s="266" t="s">
        <v>413</v>
      </c>
      <c r="D202" s="258"/>
      <c r="E202" s="259"/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6" t="s">
        <v>347</v>
      </c>
      <c r="D203" s="258"/>
      <c r="E203" s="259"/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6" t="s">
        <v>414</v>
      </c>
      <c r="D204" s="258"/>
      <c r="E204" s="259"/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297</v>
      </c>
      <c r="AH204" s="213">
        <v>0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6" t="s">
        <v>466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467</v>
      </c>
      <c r="D206" s="258"/>
      <c r="E206" s="259"/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6" t="s">
        <v>413</v>
      </c>
      <c r="D207" s="258"/>
      <c r="E207" s="259"/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297</v>
      </c>
      <c r="AH207" s="213">
        <v>0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6" t="s">
        <v>296</v>
      </c>
      <c r="D208" s="258"/>
      <c r="E208" s="259"/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297</v>
      </c>
      <c r="AH208" s="213">
        <v>0</v>
      </c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66" t="s">
        <v>414</v>
      </c>
      <c r="D209" s="258"/>
      <c r="E209" s="259"/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297</v>
      </c>
      <c r="AH209" s="213">
        <v>0</v>
      </c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3" x14ac:dyDescent="0.2">
      <c r="A210" s="220"/>
      <c r="B210" s="221"/>
      <c r="C210" s="266" t="s">
        <v>468</v>
      </c>
      <c r="D210" s="258"/>
      <c r="E210" s="259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297</v>
      </c>
      <c r="AH210" s="213">
        <v>0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3" x14ac:dyDescent="0.2">
      <c r="A211" s="220"/>
      <c r="B211" s="221"/>
      <c r="C211" s="266" t="s">
        <v>469</v>
      </c>
      <c r="D211" s="258"/>
      <c r="E211" s="259">
        <v>15</v>
      </c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297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1" x14ac:dyDescent="0.2">
      <c r="A212" s="235">
        <v>31</v>
      </c>
      <c r="B212" s="236" t="s">
        <v>470</v>
      </c>
      <c r="C212" s="252" t="s">
        <v>471</v>
      </c>
      <c r="D212" s="237" t="s">
        <v>458</v>
      </c>
      <c r="E212" s="238">
        <v>4</v>
      </c>
      <c r="F212" s="239"/>
      <c r="G212" s="240">
        <f>ROUND(E212*F212,2)</f>
        <v>0</v>
      </c>
      <c r="H212" s="239"/>
      <c r="I212" s="240">
        <f>ROUND(E212*H212,2)</f>
        <v>0</v>
      </c>
      <c r="J212" s="239"/>
      <c r="K212" s="240">
        <f>ROUND(E212*J212,2)</f>
        <v>0</v>
      </c>
      <c r="L212" s="240">
        <v>21</v>
      </c>
      <c r="M212" s="240">
        <f>G212*(1+L212/100)</f>
        <v>0</v>
      </c>
      <c r="N212" s="238">
        <v>0</v>
      </c>
      <c r="O212" s="238">
        <f>ROUND(E212*N212,2)</f>
        <v>0</v>
      </c>
      <c r="P212" s="238">
        <v>0</v>
      </c>
      <c r="Q212" s="238">
        <f>ROUND(E212*P212,2)</f>
        <v>0</v>
      </c>
      <c r="R212" s="240" t="s">
        <v>325</v>
      </c>
      <c r="S212" s="240" t="s">
        <v>250</v>
      </c>
      <c r="T212" s="241" t="s">
        <v>250</v>
      </c>
      <c r="U212" s="223">
        <v>0.09</v>
      </c>
      <c r="V212" s="223">
        <f>ROUND(E212*U212,2)</f>
        <v>0.36</v>
      </c>
      <c r="W212" s="223"/>
      <c r="X212" s="223" t="s">
        <v>294</v>
      </c>
      <c r="Y212" s="223" t="s">
        <v>252</v>
      </c>
      <c r="Z212" s="213"/>
      <c r="AA212" s="213"/>
      <c r="AB212" s="213"/>
      <c r="AC212" s="213"/>
      <c r="AD212" s="213"/>
      <c r="AE212" s="213"/>
      <c r="AF212" s="213"/>
      <c r="AG212" s="213" t="s">
        <v>295</v>
      </c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2" x14ac:dyDescent="0.2">
      <c r="A213" s="220"/>
      <c r="B213" s="221"/>
      <c r="C213" s="267" t="s">
        <v>459</v>
      </c>
      <c r="D213" s="264"/>
      <c r="E213" s="264"/>
      <c r="F213" s="264"/>
      <c r="G213" s="264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305</v>
      </c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2" x14ac:dyDescent="0.2">
      <c r="A214" s="220"/>
      <c r="B214" s="221"/>
      <c r="C214" s="266" t="s">
        <v>413</v>
      </c>
      <c r="D214" s="258"/>
      <c r="E214" s="259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66" t="s">
        <v>466</v>
      </c>
      <c r="D215" s="258"/>
      <c r="E215" s="259"/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297</v>
      </c>
      <c r="AH215" s="213">
        <v>0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3" x14ac:dyDescent="0.2">
      <c r="A216" s="220"/>
      <c r="B216" s="221"/>
      <c r="C216" s="266" t="s">
        <v>414</v>
      </c>
      <c r="D216" s="258"/>
      <c r="E216" s="259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297</v>
      </c>
      <c r="AH216" s="213">
        <v>0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66" t="s">
        <v>472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473</v>
      </c>
      <c r="D218" s="258"/>
      <c r="E218" s="259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116</v>
      </c>
      <c r="D219" s="258"/>
      <c r="E219" s="259">
        <v>4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1" x14ac:dyDescent="0.2">
      <c r="A220" s="235">
        <v>32</v>
      </c>
      <c r="B220" s="236" t="s">
        <v>474</v>
      </c>
      <c r="C220" s="252" t="s">
        <v>475</v>
      </c>
      <c r="D220" s="237" t="s">
        <v>292</v>
      </c>
      <c r="E220" s="238">
        <v>6.12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1E-3</v>
      </c>
      <c r="O220" s="238">
        <f>ROUND(E220*N220,2)</f>
        <v>0.01</v>
      </c>
      <c r="P220" s="238">
        <v>3.1E-2</v>
      </c>
      <c r="Q220" s="238">
        <f>ROUND(E220*P220,2)</f>
        <v>0.19</v>
      </c>
      <c r="R220" s="240" t="s">
        <v>325</v>
      </c>
      <c r="S220" s="240" t="s">
        <v>250</v>
      </c>
      <c r="T220" s="241" t="s">
        <v>250</v>
      </c>
      <c r="U220" s="223">
        <v>0.33100000000000002</v>
      </c>
      <c r="V220" s="223">
        <f>ROUND(E220*U220,2)</f>
        <v>2.0299999999999998</v>
      </c>
      <c r="W220" s="223"/>
      <c r="X220" s="223" t="s">
        <v>294</v>
      </c>
      <c r="Y220" s="223" t="s">
        <v>252</v>
      </c>
      <c r="Z220" s="213"/>
      <c r="AA220" s="213"/>
      <c r="AB220" s="213"/>
      <c r="AC220" s="213"/>
      <c r="AD220" s="213"/>
      <c r="AE220" s="213"/>
      <c r="AF220" s="213"/>
      <c r="AG220" s="213" t="s">
        <v>295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67" t="s">
        <v>390</v>
      </c>
      <c r="D221" s="264"/>
      <c r="E221" s="264"/>
      <c r="F221" s="264"/>
      <c r="G221" s="264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305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66" t="s">
        <v>296</v>
      </c>
      <c r="D222" s="258"/>
      <c r="E222" s="259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476</v>
      </c>
      <c r="D223" s="258"/>
      <c r="E223" s="259"/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6" t="s">
        <v>477</v>
      </c>
      <c r="D224" s="258"/>
      <c r="E224" s="259"/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297</v>
      </c>
      <c r="AH224" s="213">
        <v>0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6" t="s">
        <v>478</v>
      </c>
      <c r="D225" s="258"/>
      <c r="E225" s="259">
        <v>6.12</v>
      </c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297</v>
      </c>
      <c r="AH225" s="213">
        <v>0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1" x14ac:dyDescent="0.2">
      <c r="A226" s="235">
        <v>33</v>
      </c>
      <c r="B226" s="236" t="s">
        <v>479</v>
      </c>
      <c r="C226" s="252" t="s">
        <v>480</v>
      </c>
      <c r="D226" s="237" t="s">
        <v>292</v>
      </c>
      <c r="E226" s="238">
        <v>5.67</v>
      </c>
      <c r="F226" s="239"/>
      <c r="G226" s="240">
        <f>ROUND(E226*F226,2)</f>
        <v>0</v>
      </c>
      <c r="H226" s="239"/>
      <c r="I226" s="240">
        <f>ROUND(E226*H226,2)</f>
        <v>0</v>
      </c>
      <c r="J226" s="239"/>
      <c r="K226" s="240">
        <f>ROUND(E226*J226,2)</f>
        <v>0</v>
      </c>
      <c r="L226" s="240">
        <v>21</v>
      </c>
      <c r="M226" s="240">
        <f>G226*(1+L226/100)</f>
        <v>0</v>
      </c>
      <c r="N226" s="238">
        <v>1.17E-3</v>
      </c>
      <c r="O226" s="238">
        <f>ROUND(E226*N226,2)</f>
        <v>0.01</v>
      </c>
      <c r="P226" s="238">
        <v>8.7999999999999995E-2</v>
      </c>
      <c r="Q226" s="238">
        <f>ROUND(E226*P226,2)</f>
        <v>0.5</v>
      </c>
      <c r="R226" s="240" t="s">
        <v>325</v>
      </c>
      <c r="S226" s="240" t="s">
        <v>250</v>
      </c>
      <c r="T226" s="241" t="s">
        <v>250</v>
      </c>
      <c r="U226" s="223">
        <v>0.55600000000000005</v>
      </c>
      <c r="V226" s="223">
        <f>ROUND(E226*U226,2)</f>
        <v>3.15</v>
      </c>
      <c r="W226" s="223"/>
      <c r="X226" s="223" t="s">
        <v>294</v>
      </c>
      <c r="Y226" s="223" t="s">
        <v>252</v>
      </c>
      <c r="Z226" s="213"/>
      <c r="AA226" s="213"/>
      <c r="AB226" s="213"/>
      <c r="AC226" s="213"/>
      <c r="AD226" s="213"/>
      <c r="AE226" s="213"/>
      <c r="AF226" s="213"/>
      <c r="AG226" s="213" t="s">
        <v>295</v>
      </c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2" x14ac:dyDescent="0.2">
      <c r="A227" s="220"/>
      <c r="B227" s="221"/>
      <c r="C227" s="267" t="s">
        <v>390</v>
      </c>
      <c r="D227" s="264"/>
      <c r="E227" s="264"/>
      <c r="F227" s="264"/>
      <c r="G227" s="264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305</v>
      </c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2" x14ac:dyDescent="0.2">
      <c r="A228" s="220"/>
      <c r="B228" s="221"/>
      <c r="C228" s="266" t="s">
        <v>296</v>
      </c>
      <c r="D228" s="258"/>
      <c r="E228" s="259"/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66" t="s">
        <v>481</v>
      </c>
      <c r="D229" s="258"/>
      <c r="E229" s="259"/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297</v>
      </c>
      <c r="AH229" s="213">
        <v>0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66" t="s">
        <v>482</v>
      </c>
      <c r="D230" s="258"/>
      <c r="E230" s="259">
        <v>5.67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297</v>
      </c>
      <c r="AH230" s="213">
        <v>0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1" x14ac:dyDescent="0.2">
      <c r="A231" s="235">
        <v>34</v>
      </c>
      <c r="B231" s="236" t="s">
        <v>483</v>
      </c>
      <c r="C231" s="252" t="s">
        <v>484</v>
      </c>
      <c r="D231" s="237" t="s">
        <v>292</v>
      </c>
      <c r="E231" s="238">
        <v>7.9805999999999999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1E-3</v>
      </c>
      <c r="O231" s="238">
        <f>ROUND(E231*N231,2)</f>
        <v>0.01</v>
      </c>
      <c r="P231" s="238">
        <v>6.7000000000000004E-2</v>
      </c>
      <c r="Q231" s="238">
        <f>ROUND(E231*P231,2)</f>
        <v>0.53</v>
      </c>
      <c r="R231" s="240" t="s">
        <v>325</v>
      </c>
      <c r="S231" s="240" t="s">
        <v>250</v>
      </c>
      <c r="T231" s="241" t="s">
        <v>250</v>
      </c>
      <c r="U231" s="223">
        <v>0.53300000000000003</v>
      </c>
      <c r="V231" s="223">
        <f>ROUND(E231*U231,2)</f>
        <v>4.25</v>
      </c>
      <c r="W231" s="223"/>
      <c r="X231" s="223" t="s">
        <v>294</v>
      </c>
      <c r="Y231" s="223" t="s">
        <v>252</v>
      </c>
      <c r="Z231" s="213"/>
      <c r="AA231" s="213"/>
      <c r="AB231" s="213"/>
      <c r="AC231" s="213"/>
      <c r="AD231" s="213"/>
      <c r="AE231" s="213"/>
      <c r="AF231" s="213"/>
      <c r="AG231" s="213" t="s">
        <v>295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2" x14ac:dyDescent="0.2">
      <c r="A232" s="220"/>
      <c r="B232" s="221"/>
      <c r="C232" s="267" t="s">
        <v>390</v>
      </c>
      <c r="D232" s="264"/>
      <c r="E232" s="264"/>
      <c r="F232" s="264"/>
      <c r="G232" s="264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305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66" t="s">
        <v>347</v>
      </c>
      <c r="D233" s="258"/>
      <c r="E233" s="259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297</v>
      </c>
      <c r="AH233" s="213">
        <v>0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66" t="s">
        <v>485</v>
      </c>
      <c r="D234" s="258"/>
      <c r="E234" s="259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3" x14ac:dyDescent="0.2">
      <c r="A235" s="220"/>
      <c r="B235" s="221"/>
      <c r="C235" s="266" t="s">
        <v>486</v>
      </c>
      <c r="D235" s="258"/>
      <c r="E235" s="259"/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297</v>
      </c>
      <c r="AH235" s="213">
        <v>0</v>
      </c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3" x14ac:dyDescent="0.2">
      <c r="A236" s="220"/>
      <c r="B236" s="221"/>
      <c r="C236" s="266" t="s">
        <v>487</v>
      </c>
      <c r="D236" s="258"/>
      <c r="E236" s="259">
        <v>7.9805999999999999</v>
      </c>
      <c r="F236" s="223"/>
      <c r="G236" s="223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297</v>
      </c>
      <c r="AH236" s="213">
        <v>0</v>
      </c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ht="33.75" outlineLevel="1" x14ac:dyDescent="0.2">
      <c r="A237" s="235">
        <v>35</v>
      </c>
      <c r="B237" s="236" t="s">
        <v>488</v>
      </c>
      <c r="C237" s="252" t="s">
        <v>489</v>
      </c>
      <c r="D237" s="237" t="s">
        <v>292</v>
      </c>
      <c r="E237" s="238">
        <v>18.911999999999999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1.17E-3</v>
      </c>
      <c r="O237" s="238">
        <f>ROUND(E237*N237,2)</f>
        <v>0.02</v>
      </c>
      <c r="P237" s="238">
        <v>7.5999999999999998E-2</v>
      </c>
      <c r="Q237" s="238">
        <f>ROUND(E237*P237,2)</f>
        <v>1.44</v>
      </c>
      <c r="R237" s="240" t="s">
        <v>325</v>
      </c>
      <c r="S237" s="240" t="s">
        <v>250</v>
      </c>
      <c r="T237" s="241" t="s">
        <v>250</v>
      </c>
      <c r="U237" s="223">
        <v>0.93899999999999995</v>
      </c>
      <c r="V237" s="223">
        <f>ROUND(E237*U237,2)</f>
        <v>17.760000000000002</v>
      </c>
      <c r="W237" s="223"/>
      <c r="X237" s="223" t="s">
        <v>294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295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66" t="s">
        <v>490</v>
      </c>
      <c r="D238" s="258"/>
      <c r="E238" s="259"/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297</v>
      </c>
      <c r="AH238" s="213">
        <v>0</v>
      </c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3" x14ac:dyDescent="0.2">
      <c r="A239" s="220"/>
      <c r="B239" s="221"/>
      <c r="C239" s="266" t="s">
        <v>491</v>
      </c>
      <c r="D239" s="258"/>
      <c r="E239" s="259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66" t="s">
        <v>492</v>
      </c>
      <c r="D240" s="258"/>
      <c r="E240" s="259"/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297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3" x14ac:dyDescent="0.2">
      <c r="A241" s="220"/>
      <c r="B241" s="221"/>
      <c r="C241" s="266" t="s">
        <v>493</v>
      </c>
      <c r="D241" s="258"/>
      <c r="E241" s="259">
        <v>18.911999999999999</v>
      </c>
      <c r="F241" s="223"/>
      <c r="G241" s="22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297</v>
      </c>
      <c r="AH241" s="213">
        <v>0</v>
      </c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1" x14ac:dyDescent="0.2">
      <c r="A242" s="235">
        <v>36</v>
      </c>
      <c r="B242" s="236" t="s">
        <v>494</v>
      </c>
      <c r="C242" s="252" t="s">
        <v>495</v>
      </c>
      <c r="D242" s="237" t="s">
        <v>420</v>
      </c>
      <c r="E242" s="238">
        <v>6.87</v>
      </c>
      <c r="F242" s="239"/>
      <c r="G242" s="240">
        <f>ROUND(E242*F242,2)</f>
        <v>0</v>
      </c>
      <c r="H242" s="239"/>
      <c r="I242" s="240">
        <f>ROUND(E242*H242,2)</f>
        <v>0</v>
      </c>
      <c r="J242" s="239"/>
      <c r="K242" s="240">
        <f>ROUND(E242*J242,2)</f>
        <v>0</v>
      </c>
      <c r="L242" s="240">
        <v>21</v>
      </c>
      <c r="M242" s="240">
        <f>G242*(1+L242/100)</f>
        <v>0</v>
      </c>
      <c r="N242" s="238">
        <v>0</v>
      </c>
      <c r="O242" s="238">
        <f>ROUND(E242*N242,2)</f>
        <v>0</v>
      </c>
      <c r="P242" s="238">
        <v>1.1129999999999999E-2</v>
      </c>
      <c r="Q242" s="238">
        <f>ROUND(E242*P242,2)</f>
        <v>0.08</v>
      </c>
      <c r="R242" s="240" t="s">
        <v>325</v>
      </c>
      <c r="S242" s="240" t="s">
        <v>250</v>
      </c>
      <c r="T242" s="241" t="s">
        <v>250</v>
      </c>
      <c r="U242" s="223">
        <v>8.3000000000000004E-2</v>
      </c>
      <c r="V242" s="223">
        <f>ROUND(E242*U242,2)</f>
        <v>0.56999999999999995</v>
      </c>
      <c r="W242" s="223"/>
      <c r="X242" s="223" t="s">
        <v>294</v>
      </c>
      <c r="Y242" s="223" t="s">
        <v>252</v>
      </c>
      <c r="Z242" s="213"/>
      <c r="AA242" s="213"/>
      <c r="AB242" s="213"/>
      <c r="AC242" s="213"/>
      <c r="AD242" s="213"/>
      <c r="AE242" s="213"/>
      <c r="AF242" s="213"/>
      <c r="AG242" s="213" t="s">
        <v>295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66" t="s">
        <v>496</v>
      </c>
      <c r="D243" s="258"/>
      <c r="E243" s="259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497</v>
      </c>
      <c r="D244" s="258"/>
      <c r="E244" s="259"/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66" t="s">
        <v>498</v>
      </c>
      <c r="D245" s="258"/>
      <c r="E245" s="259">
        <v>6.87</v>
      </c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297</v>
      </c>
      <c r="AH245" s="213">
        <v>0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1" x14ac:dyDescent="0.2">
      <c r="A246" s="235">
        <v>37</v>
      </c>
      <c r="B246" s="236" t="s">
        <v>494</v>
      </c>
      <c r="C246" s="252" t="s">
        <v>495</v>
      </c>
      <c r="D246" s="237" t="s">
        <v>420</v>
      </c>
      <c r="E246" s="238">
        <v>4.8</v>
      </c>
      <c r="F246" s="239"/>
      <c r="G246" s="240">
        <f>ROUND(E246*F246,2)</f>
        <v>0</v>
      </c>
      <c r="H246" s="239"/>
      <c r="I246" s="240">
        <f>ROUND(E246*H246,2)</f>
        <v>0</v>
      </c>
      <c r="J246" s="239"/>
      <c r="K246" s="240">
        <f>ROUND(E246*J246,2)</f>
        <v>0</v>
      </c>
      <c r="L246" s="240">
        <v>21</v>
      </c>
      <c r="M246" s="240">
        <f>G246*(1+L246/100)</f>
        <v>0</v>
      </c>
      <c r="N246" s="238">
        <v>0</v>
      </c>
      <c r="O246" s="238">
        <f>ROUND(E246*N246,2)</f>
        <v>0</v>
      </c>
      <c r="P246" s="238">
        <v>1.1129999999999999E-2</v>
      </c>
      <c r="Q246" s="238">
        <f>ROUND(E246*P246,2)</f>
        <v>0.05</v>
      </c>
      <c r="R246" s="240" t="s">
        <v>325</v>
      </c>
      <c r="S246" s="240" t="s">
        <v>250</v>
      </c>
      <c r="T246" s="241" t="s">
        <v>250</v>
      </c>
      <c r="U246" s="223">
        <v>8.3000000000000004E-2</v>
      </c>
      <c r="V246" s="223">
        <f>ROUND(E246*U246,2)</f>
        <v>0.4</v>
      </c>
      <c r="W246" s="223"/>
      <c r="X246" s="223" t="s">
        <v>294</v>
      </c>
      <c r="Y246" s="223" t="s">
        <v>252</v>
      </c>
      <c r="Z246" s="213"/>
      <c r="AA246" s="213"/>
      <c r="AB246" s="213"/>
      <c r="AC246" s="213"/>
      <c r="AD246" s="213"/>
      <c r="AE246" s="213"/>
      <c r="AF246" s="213"/>
      <c r="AG246" s="213" t="s">
        <v>295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66" t="s">
        <v>296</v>
      </c>
      <c r="D247" s="258"/>
      <c r="E247" s="259"/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297</v>
      </c>
      <c r="AH247" s="213">
        <v>0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3" x14ac:dyDescent="0.2">
      <c r="A248" s="220"/>
      <c r="B248" s="221"/>
      <c r="C248" s="266" t="s">
        <v>499</v>
      </c>
      <c r="D248" s="258"/>
      <c r="E248" s="259"/>
      <c r="F248" s="223"/>
      <c r="G248" s="223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3"/>
      <c r="AA248" s="213"/>
      <c r="AB248" s="213"/>
      <c r="AC248" s="213"/>
      <c r="AD248" s="213"/>
      <c r="AE248" s="213"/>
      <c r="AF248" s="213"/>
      <c r="AG248" s="213" t="s">
        <v>297</v>
      </c>
      <c r="AH248" s="213">
        <v>0</v>
      </c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3" x14ac:dyDescent="0.2">
      <c r="A249" s="220"/>
      <c r="B249" s="221"/>
      <c r="C249" s="266" t="s">
        <v>500</v>
      </c>
      <c r="D249" s="258"/>
      <c r="E249" s="259"/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297</v>
      </c>
      <c r="AH249" s="213">
        <v>0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3" x14ac:dyDescent="0.2">
      <c r="A250" s="220"/>
      <c r="B250" s="221"/>
      <c r="C250" s="266" t="s">
        <v>501</v>
      </c>
      <c r="D250" s="258"/>
      <c r="E250" s="259">
        <v>4.8</v>
      </c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297</v>
      </c>
      <c r="AH250" s="213">
        <v>0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1" x14ac:dyDescent="0.2">
      <c r="A251" s="235">
        <v>38</v>
      </c>
      <c r="B251" s="236" t="s">
        <v>502</v>
      </c>
      <c r="C251" s="252" t="s">
        <v>503</v>
      </c>
      <c r="D251" s="237" t="s">
        <v>420</v>
      </c>
      <c r="E251" s="238">
        <v>11.25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0</v>
      </c>
      <c r="O251" s="238">
        <f>ROUND(E251*N251,2)</f>
        <v>0</v>
      </c>
      <c r="P251" s="238">
        <v>1.507E-2</v>
      </c>
      <c r="Q251" s="238">
        <f>ROUND(E251*P251,2)</f>
        <v>0.17</v>
      </c>
      <c r="R251" s="240" t="s">
        <v>325</v>
      </c>
      <c r="S251" s="240" t="s">
        <v>250</v>
      </c>
      <c r="T251" s="241" t="s">
        <v>250</v>
      </c>
      <c r="U251" s="223">
        <v>0.11</v>
      </c>
      <c r="V251" s="223">
        <f>ROUND(E251*U251,2)</f>
        <v>1.24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295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504</v>
      </c>
      <c r="D252" s="258"/>
      <c r="E252" s="259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66" t="s">
        <v>505</v>
      </c>
      <c r="D253" s="258"/>
      <c r="E253" s="259">
        <v>11.25</v>
      </c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1" x14ac:dyDescent="0.2">
      <c r="A254" s="235">
        <v>39</v>
      </c>
      <c r="B254" s="236" t="s">
        <v>506</v>
      </c>
      <c r="C254" s="252" t="s">
        <v>507</v>
      </c>
      <c r="D254" s="237" t="s">
        <v>420</v>
      </c>
      <c r="E254" s="238">
        <v>25.32</v>
      </c>
      <c r="F254" s="239"/>
      <c r="G254" s="240">
        <f>ROUND(E254*F254,2)</f>
        <v>0</v>
      </c>
      <c r="H254" s="239"/>
      <c r="I254" s="240">
        <f>ROUND(E254*H254,2)</f>
        <v>0</v>
      </c>
      <c r="J254" s="239"/>
      <c r="K254" s="240">
        <f>ROUND(E254*J254,2)</f>
        <v>0</v>
      </c>
      <c r="L254" s="240">
        <v>21</v>
      </c>
      <c r="M254" s="240">
        <f>G254*(1+L254/100)</f>
        <v>0</v>
      </c>
      <c r="N254" s="238">
        <v>0</v>
      </c>
      <c r="O254" s="238">
        <f>ROUND(E254*N254,2)</f>
        <v>0</v>
      </c>
      <c r="P254" s="238">
        <v>4.6000000000000001E-4</v>
      </c>
      <c r="Q254" s="238">
        <f>ROUND(E254*P254,2)</f>
        <v>0.01</v>
      </c>
      <c r="R254" s="240" t="s">
        <v>325</v>
      </c>
      <c r="S254" s="240" t="s">
        <v>250</v>
      </c>
      <c r="T254" s="241" t="s">
        <v>250</v>
      </c>
      <c r="U254" s="223">
        <v>2.4300000000000002</v>
      </c>
      <c r="V254" s="223">
        <f>ROUND(E254*U254,2)</f>
        <v>61.53</v>
      </c>
      <c r="W254" s="223"/>
      <c r="X254" s="223" t="s">
        <v>294</v>
      </c>
      <c r="Y254" s="223" t="s">
        <v>252</v>
      </c>
      <c r="Z254" s="213"/>
      <c r="AA254" s="213"/>
      <c r="AB254" s="213"/>
      <c r="AC254" s="213"/>
      <c r="AD254" s="213"/>
      <c r="AE254" s="213"/>
      <c r="AF254" s="213"/>
      <c r="AG254" s="213" t="s">
        <v>295</v>
      </c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2" x14ac:dyDescent="0.2">
      <c r="A255" s="220"/>
      <c r="B255" s="221"/>
      <c r="C255" s="266" t="s">
        <v>508</v>
      </c>
      <c r="D255" s="258"/>
      <c r="E255" s="259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66" t="s">
        <v>509</v>
      </c>
      <c r="D256" s="258"/>
      <c r="E256" s="259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297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66" t="s">
        <v>510</v>
      </c>
      <c r="D257" s="258"/>
      <c r="E257" s="259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297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66" t="s">
        <v>511</v>
      </c>
      <c r="D258" s="258"/>
      <c r="E258" s="259"/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66" t="s">
        <v>512</v>
      </c>
      <c r="D259" s="258"/>
      <c r="E259" s="259">
        <v>25.32</v>
      </c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297</v>
      </c>
      <c r="AH259" s="213">
        <v>0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ht="22.5" outlineLevel="1" x14ac:dyDescent="0.2">
      <c r="A260" s="235">
        <v>40</v>
      </c>
      <c r="B260" s="236" t="s">
        <v>513</v>
      </c>
      <c r="C260" s="252" t="s">
        <v>514</v>
      </c>
      <c r="D260" s="237" t="s">
        <v>292</v>
      </c>
      <c r="E260" s="238">
        <v>31.92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0.01</v>
      </c>
      <c r="Q260" s="238">
        <f>ROUND(E260*P260,2)</f>
        <v>0.32</v>
      </c>
      <c r="R260" s="240" t="s">
        <v>325</v>
      </c>
      <c r="S260" s="240" t="s">
        <v>250</v>
      </c>
      <c r="T260" s="241" t="s">
        <v>250</v>
      </c>
      <c r="U260" s="223">
        <v>0.1</v>
      </c>
      <c r="V260" s="223">
        <f>ROUND(E260*U260,2)</f>
        <v>3.19</v>
      </c>
      <c r="W260" s="223"/>
      <c r="X260" s="223" t="s">
        <v>294</v>
      </c>
      <c r="Y260" s="223" t="s">
        <v>252</v>
      </c>
      <c r="Z260" s="213"/>
      <c r="AA260" s="213"/>
      <c r="AB260" s="213"/>
      <c r="AC260" s="213"/>
      <c r="AD260" s="213"/>
      <c r="AE260" s="213"/>
      <c r="AF260" s="213"/>
      <c r="AG260" s="213" t="s">
        <v>295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66" t="s">
        <v>347</v>
      </c>
      <c r="D261" s="258"/>
      <c r="E261" s="259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297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6" t="s">
        <v>515</v>
      </c>
      <c r="D262" s="258"/>
      <c r="E262" s="259"/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6" t="s">
        <v>516</v>
      </c>
      <c r="D263" s="258"/>
      <c r="E263" s="259"/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66" t="s">
        <v>517</v>
      </c>
      <c r="D264" s="258"/>
      <c r="E264" s="259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66" t="s">
        <v>518</v>
      </c>
      <c r="D265" s="258"/>
      <c r="E265" s="259"/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297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3" x14ac:dyDescent="0.2">
      <c r="A266" s="220"/>
      <c r="B266" s="221"/>
      <c r="C266" s="266" t="s">
        <v>519</v>
      </c>
      <c r="D266" s="258"/>
      <c r="E266" s="259">
        <v>31.92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297</v>
      </c>
      <c r="AH266" s="213">
        <v>0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5">
        <v>41</v>
      </c>
      <c r="B267" s="236" t="s">
        <v>520</v>
      </c>
      <c r="C267" s="252" t="s">
        <v>521</v>
      </c>
      <c r="D267" s="237" t="s">
        <v>292</v>
      </c>
      <c r="E267" s="238">
        <v>15.77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0</v>
      </c>
      <c r="O267" s="238">
        <f>ROUND(E267*N267,2)</f>
        <v>0</v>
      </c>
      <c r="P267" s="238">
        <v>0.05</v>
      </c>
      <c r="Q267" s="238">
        <f>ROUND(E267*P267,2)</f>
        <v>0.79</v>
      </c>
      <c r="R267" s="240" t="s">
        <v>325</v>
      </c>
      <c r="S267" s="240" t="s">
        <v>250</v>
      </c>
      <c r="T267" s="241" t="s">
        <v>250</v>
      </c>
      <c r="U267" s="223">
        <v>0.33</v>
      </c>
      <c r="V267" s="223">
        <f>ROUND(E267*U267,2)</f>
        <v>5.2</v>
      </c>
      <c r="W267" s="223"/>
      <c r="X267" s="223" t="s">
        <v>294</v>
      </c>
      <c r="Y267" s="223" t="s">
        <v>252</v>
      </c>
      <c r="Z267" s="213"/>
      <c r="AA267" s="213"/>
      <c r="AB267" s="213"/>
      <c r="AC267" s="213"/>
      <c r="AD267" s="213"/>
      <c r="AE267" s="213"/>
      <c r="AF267" s="213"/>
      <c r="AG267" s="213" t="s">
        <v>295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6" t="s">
        <v>296</v>
      </c>
      <c r="D268" s="258"/>
      <c r="E268" s="259"/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297</v>
      </c>
      <c r="AH268" s="213">
        <v>0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66" t="s">
        <v>365</v>
      </c>
      <c r="D269" s="258"/>
      <c r="E269" s="259"/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66" t="s">
        <v>522</v>
      </c>
      <c r="D270" s="258"/>
      <c r="E270" s="259"/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297</v>
      </c>
      <c r="AH270" s="213">
        <v>0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66" t="s">
        <v>523</v>
      </c>
      <c r="D271" s="258"/>
      <c r="E271" s="259"/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297</v>
      </c>
      <c r="AH271" s="213">
        <v>0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3" x14ac:dyDescent="0.2">
      <c r="A272" s="220"/>
      <c r="B272" s="221"/>
      <c r="C272" s="266" t="s">
        <v>524</v>
      </c>
      <c r="D272" s="258"/>
      <c r="E272" s="259"/>
      <c r="F272" s="223"/>
      <c r="G272" s="223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297</v>
      </c>
      <c r="AH272" s="213">
        <v>0</v>
      </c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3" x14ac:dyDescent="0.2">
      <c r="A273" s="220"/>
      <c r="B273" s="221"/>
      <c r="C273" s="266" t="s">
        <v>525</v>
      </c>
      <c r="D273" s="258"/>
      <c r="E273" s="259">
        <v>15.77</v>
      </c>
      <c r="F273" s="223"/>
      <c r="G273" s="223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297</v>
      </c>
      <c r="AH273" s="213">
        <v>0</v>
      </c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ht="22.5" outlineLevel="1" x14ac:dyDescent="0.2">
      <c r="A274" s="235">
        <v>42</v>
      </c>
      <c r="B274" s="236" t="s">
        <v>526</v>
      </c>
      <c r="C274" s="252" t="s">
        <v>527</v>
      </c>
      <c r="D274" s="237" t="s">
        <v>292</v>
      </c>
      <c r="E274" s="238">
        <v>69.7</v>
      </c>
      <c r="F274" s="239"/>
      <c r="G274" s="240">
        <f>ROUND(E274*F274,2)</f>
        <v>0</v>
      </c>
      <c r="H274" s="239"/>
      <c r="I274" s="240">
        <f>ROUND(E274*H274,2)</f>
        <v>0</v>
      </c>
      <c r="J274" s="239"/>
      <c r="K274" s="240">
        <f>ROUND(E274*J274,2)</f>
        <v>0</v>
      </c>
      <c r="L274" s="240">
        <v>21</v>
      </c>
      <c r="M274" s="240">
        <f>G274*(1+L274/100)</f>
        <v>0</v>
      </c>
      <c r="N274" s="238">
        <v>0</v>
      </c>
      <c r="O274" s="238">
        <f>ROUND(E274*N274,2)</f>
        <v>0</v>
      </c>
      <c r="P274" s="238">
        <v>4.0000000000000001E-3</v>
      </c>
      <c r="Q274" s="238">
        <f>ROUND(E274*P274,2)</f>
        <v>0.28000000000000003</v>
      </c>
      <c r="R274" s="240" t="s">
        <v>325</v>
      </c>
      <c r="S274" s="240" t="s">
        <v>250</v>
      </c>
      <c r="T274" s="241" t="s">
        <v>250</v>
      </c>
      <c r="U274" s="223">
        <v>0.03</v>
      </c>
      <c r="V274" s="223">
        <f>ROUND(E274*U274,2)</f>
        <v>2.09</v>
      </c>
      <c r="W274" s="223"/>
      <c r="X274" s="223" t="s">
        <v>294</v>
      </c>
      <c r="Y274" s="223" t="s">
        <v>252</v>
      </c>
      <c r="Z274" s="213"/>
      <c r="AA274" s="213"/>
      <c r="AB274" s="213"/>
      <c r="AC274" s="213"/>
      <c r="AD274" s="213"/>
      <c r="AE274" s="213"/>
      <c r="AF274" s="213"/>
      <c r="AG274" s="213" t="s">
        <v>295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2" x14ac:dyDescent="0.2">
      <c r="A275" s="220"/>
      <c r="B275" s="221"/>
      <c r="C275" s="266" t="s">
        <v>347</v>
      </c>
      <c r="D275" s="258"/>
      <c r="E275" s="259"/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297</v>
      </c>
      <c r="AH275" s="213">
        <v>0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3" x14ac:dyDescent="0.2">
      <c r="A276" s="220"/>
      <c r="B276" s="221"/>
      <c r="C276" s="266" t="s">
        <v>528</v>
      </c>
      <c r="D276" s="258"/>
      <c r="E276" s="259"/>
      <c r="F276" s="223"/>
      <c r="G276" s="223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297</v>
      </c>
      <c r="AH276" s="213">
        <v>0</v>
      </c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3" x14ac:dyDescent="0.2">
      <c r="A277" s="220"/>
      <c r="B277" s="221"/>
      <c r="C277" s="266" t="s">
        <v>529</v>
      </c>
      <c r="D277" s="258"/>
      <c r="E277" s="259"/>
      <c r="F277" s="223"/>
      <c r="G277" s="223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297</v>
      </c>
      <c r="AH277" s="213">
        <v>0</v>
      </c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3" x14ac:dyDescent="0.2">
      <c r="A278" s="220"/>
      <c r="B278" s="221"/>
      <c r="C278" s="266" t="s">
        <v>530</v>
      </c>
      <c r="D278" s="258"/>
      <c r="E278" s="259">
        <v>69.7</v>
      </c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297</v>
      </c>
      <c r="AH278" s="213">
        <v>0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ht="22.5" outlineLevel="1" x14ac:dyDescent="0.2">
      <c r="A279" s="235">
        <v>43</v>
      </c>
      <c r="B279" s="236" t="s">
        <v>531</v>
      </c>
      <c r="C279" s="252" t="s">
        <v>532</v>
      </c>
      <c r="D279" s="237" t="s">
        <v>292</v>
      </c>
      <c r="E279" s="238">
        <v>43.075200000000002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0</v>
      </c>
      <c r="O279" s="238">
        <f>ROUND(E279*N279,2)</f>
        <v>0</v>
      </c>
      <c r="P279" s="238">
        <v>4.5999999999999999E-2</v>
      </c>
      <c r="Q279" s="238">
        <f>ROUND(E279*P279,2)</f>
        <v>1.98</v>
      </c>
      <c r="R279" s="240" t="s">
        <v>325</v>
      </c>
      <c r="S279" s="240" t="s">
        <v>250</v>
      </c>
      <c r="T279" s="241" t="s">
        <v>250</v>
      </c>
      <c r="U279" s="223">
        <v>0.26</v>
      </c>
      <c r="V279" s="223">
        <f>ROUND(E279*U279,2)</f>
        <v>11.2</v>
      </c>
      <c r="W279" s="223"/>
      <c r="X279" s="223" t="s">
        <v>294</v>
      </c>
      <c r="Y279" s="223" t="s">
        <v>252</v>
      </c>
      <c r="Z279" s="213"/>
      <c r="AA279" s="213"/>
      <c r="AB279" s="213"/>
      <c r="AC279" s="213"/>
      <c r="AD279" s="213"/>
      <c r="AE279" s="213"/>
      <c r="AF279" s="213"/>
      <c r="AG279" s="213" t="s">
        <v>295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66" t="s">
        <v>296</v>
      </c>
      <c r="D280" s="258"/>
      <c r="E280" s="259"/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297</v>
      </c>
      <c r="AH280" s="213">
        <v>0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66" t="s">
        <v>413</v>
      </c>
      <c r="D281" s="258"/>
      <c r="E281" s="259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365</v>
      </c>
      <c r="D282" s="258"/>
      <c r="E282" s="259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3" x14ac:dyDescent="0.2">
      <c r="A283" s="220"/>
      <c r="B283" s="221"/>
      <c r="C283" s="266" t="s">
        <v>414</v>
      </c>
      <c r="D283" s="258"/>
      <c r="E283" s="259"/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3"/>
      <c r="AA283" s="213"/>
      <c r="AB283" s="213"/>
      <c r="AC283" s="213"/>
      <c r="AD283" s="213"/>
      <c r="AE283" s="213"/>
      <c r="AF283" s="213"/>
      <c r="AG283" s="213" t="s">
        <v>297</v>
      </c>
      <c r="AH283" s="213">
        <v>0</v>
      </c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3" x14ac:dyDescent="0.2">
      <c r="A284" s="220"/>
      <c r="B284" s="221"/>
      <c r="C284" s="266" t="s">
        <v>533</v>
      </c>
      <c r="D284" s="258"/>
      <c r="E284" s="259"/>
      <c r="F284" s="223"/>
      <c r="G284" s="223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297</v>
      </c>
      <c r="AH284" s="213">
        <v>0</v>
      </c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3" x14ac:dyDescent="0.2">
      <c r="A285" s="220"/>
      <c r="B285" s="221"/>
      <c r="C285" s="266" t="s">
        <v>534</v>
      </c>
      <c r="D285" s="258"/>
      <c r="E285" s="259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297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6" t="s">
        <v>535</v>
      </c>
      <c r="D286" s="258"/>
      <c r="E286" s="259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297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66" t="s">
        <v>536</v>
      </c>
      <c r="D287" s="258"/>
      <c r="E287" s="259">
        <v>43.075200000000002</v>
      </c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297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ht="22.5" outlineLevel="1" x14ac:dyDescent="0.2">
      <c r="A288" s="235">
        <v>44</v>
      </c>
      <c r="B288" s="236" t="s">
        <v>531</v>
      </c>
      <c r="C288" s="252" t="s">
        <v>532</v>
      </c>
      <c r="D288" s="237" t="s">
        <v>292</v>
      </c>
      <c r="E288" s="238">
        <v>202.94159999999999</v>
      </c>
      <c r="F288" s="239"/>
      <c r="G288" s="240">
        <f>ROUND(E288*F288,2)</f>
        <v>0</v>
      </c>
      <c r="H288" s="239"/>
      <c r="I288" s="240">
        <f>ROUND(E288*H288,2)</f>
        <v>0</v>
      </c>
      <c r="J288" s="239"/>
      <c r="K288" s="240">
        <f>ROUND(E288*J288,2)</f>
        <v>0</v>
      </c>
      <c r="L288" s="240">
        <v>21</v>
      </c>
      <c r="M288" s="240">
        <f>G288*(1+L288/100)</f>
        <v>0</v>
      </c>
      <c r="N288" s="238">
        <v>0</v>
      </c>
      <c r="O288" s="238">
        <f>ROUND(E288*N288,2)</f>
        <v>0</v>
      </c>
      <c r="P288" s="238">
        <v>4.5999999999999999E-2</v>
      </c>
      <c r="Q288" s="238">
        <f>ROUND(E288*P288,2)</f>
        <v>9.34</v>
      </c>
      <c r="R288" s="240" t="s">
        <v>325</v>
      </c>
      <c r="S288" s="240" t="s">
        <v>250</v>
      </c>
      <c r="T288" s="241" t="s">
        <v>250</v>
      </c>
      <c r="U288" s="223">
        <v>0.26</v>
      </c>
      <c r="V288" s="223">
        <f>ROUND(E288*U288,2)</f>
        <v>52.76</v>
      </c>
      <c r="W288" s="223"/>
      <c r="X288" s="223" t="s">
        <v>294</v>
      </c>
      <c r="Y288" s="223" t="s">
        <v>252</v>
      </c>
      <c r="Z288" s="213"/>
      <c r="AA288" s="213"/>
      <c r="AB288" s="213"/>
      <c r="AC288" s="213"/>
      <c r="AD288" s="213"/>
      <c r="AE288" s="213"/>
      <c r="AF288" s="213"/>
      <c r="AG288" s="213" t="s">
        <v>295</v>
      </c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2" x14ac:dyDescent="0.2">
      <c r="A289" s="220"/>
      <c r="B289" s="221"/>
      <c r="C289" s="266" t="s">
        <v>347</v>
      </c>
      <c r="D289" s="258"/>
      <c r="E289" s="259"/>
      <c r="F289" s="223"/>
      <c r="G289" s="223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297</v>
      </c>
      <c r="AH289" s="213">
        <v>0</v>
      </c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3" x14ac:dyDescent="0.2">
      <c r="A290" s="220"/>
      <c r="B290" s="221"/>
      <c r="C290" s="266" t="s">
        <v>537</v>
      </c>
      <c r="D290" s="258"/>
      <c r="E290" s="259"/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297</v>
      </c>
      <c r="AH290" s="213">
        <v>0</v>
      </c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3" x14ac:dyDescent="0.2">
      <c r="A291" s="220"/>
      <c r="B291" s="221"/>
      <c r="C291" s="266" t="s">
        <v>538</v>
      </c>
      <c r="D291" s="258"/>
      <c r="E291" s="259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297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66" t="s">
        <v>539</v>
      </c>
      <c r="D292" s="258"/>
      <c r="E292" s="259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297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6" t="s">
        <v>540</v>
      </c>
      <c r="D293" s="258"/>
      <c r="E293" s="259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297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66" t="s">
        <v>541</v>
      </c>
      <c r="D294" s="258"/>
      <c r="E294" s="259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297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66" t="s">
        <v>542</v>
      </c>
      <c r="D295" s="258"/>
      <c r="E295" s="259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297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66" t="s">
        <v>543</v>
      </c>
      <c r="D296" s="258"/>
      <c r="E296" s="259"/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297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3" x14ac:dyDescent="0.2">
      <c r="A297" s="220"/>
      <c r="B297" s="221"/>
      <c r="C297" s="266" t="s">
        <v>544</v>
      </c>
      <c r="D297" s="258"/>
      <c r="E297" s="259">
        <v>202.94159999999999</v>
      </c>
      <c r="F297" s="223"/>
      <c r="G297" s="223"/>
      <c r="H297" s="223"/>
      <c r="I297" s="223"/>
      <c r="J297" s="223"/>
      <c r="K297" s="223"/>
      <c r="L297" s="223"/>
      <c r="M297" s="223"/>
      <c r="N297" s="222"/>
      <c r="O297" s="222"/>
      <c r="P297" s="222"/>
      <c r="Q297" s="222"/>
      <c r="R297" s="223"/>
      <c r="S297" s="223"/>
      <c r="T297" s="223"/>
      <c r="U297" s="223"/>
      <c r="V297" s="223"/>
      <c r="W297" s="223"/>
      <c r="X297" s="223"/>
      <c r="Y297" s="223"/>
      <c r="Z297" s="213"/>
      <c r="AA297" s="213"/>
      <c r="AB297" s="213"/>
      <c r="AC297" s="213"/>
      <c r="AD297" s="213"/>
      <c r="AE297" s="213"/>
      <c r="AF297" s="213"/>
      <c r="AG297" s="213" t="s">
        <v>297</v>
      </c>
      <c r="AH297" s="213">
        <v>0</v>
      </c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ht="22.5" outlineLevel="1" x14ac:dyDescent="0.2">
      <c r="A298" s="235">
        <v>45</v>
      </c>
      <c r="B298" s="236" t="s">
        <v>545</v>
      </c>
      <c r="C298" s="252" t="s">
        <v>546</v>
      </c>
      <c r="D298" s="237" t="s">
        <v>292</v>
      </c>
      <c r="E298" s="238">
        <v>30.06</v>
      </c>
      <c r="F298" s="239"/>
      <c r="G298" s="240">
        <f>ROUND(E298*F298,2)</f>
        <v>0</v>
      </c>
      <c r="H298" s="239"/>
      <c r="I298" s="240">
        <f>ROUND(E298*H298,2)</f>
        <v>0</v>
      </c>
      <c r="J298" s="239"/>
      <c r="K298" s="240">
        <f>ROUND(E298*J298,2)</f>
        <v>0</v>
      </c>
      <c r="L298" s="240">
        <v>21</v>
      </c>
      <c r="M298" s="240">
        <f>G298*(1+L298/100)</f>
        <v>0</v>
      </c>
      <c r="N298" s="238">
        <v>0</v>
      </c>
      <c r="O298" s="238">
        <f>ROUND(E298*N298,2)</f>
        <v>0</v>
      </c>
      <c r="P298" s="238">
        <v>6.8000000000000005E-2</v>
      </c>
      <c r="Q298" s="238">
        <f>ROUND(E298*P298,2)</f>
        <v>2.04</v>
      </c>
      <c r="R298" s="240" t="s">
        <v>325</v>
      </c>
      <c r="S298" s="240" t="s">
        <v>250</v>
      </c>
      <c r="T298" s="241" t="s">
        <v>250</v>
      </c>
      <c r="U298" s="223">
        <v>0.3</v>
      </c>
      <c r="V298" s="223">
        <f>ROUND(E298*U298,2)</f>
        <v>9.02</v>
      </c>
      <c r="W298" s="223"/>
      <c r="X298" s="223" t="s">
        <v>294</v>
      </c>
      <c r="Y298" s="223" t="s">
        <v>252</v>
      </c>
      <c r="Z298" s="213"/>
      <c r="AA298" s="213"/>
      <c r="AB298" s="213"/>
      <c r="AC298" s="213"/>
      <c r="AD298" s="213"/>
      <c r="AE298" s="213"/>
      <c r="AF298" s="213"/>
      <c r="AG298" s="213" t="s">
        <v>295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2" x14ac:dyDescent="0.2">
      <c r="A299" s="220"/>
      <c r="B299" s="221"/>
      <c r="C299" s="267" t="s">
        <v>547</v>
      </c>
      <c r="D299" s="264"/>
      <c r="E299" s="264"/>
      <c r="F299" s="264"/>
      <c r="G299" s="264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3"/>
      <c r="AA299" s="213"/>
      <c r="AB299" s="213"/>
      <c r="AC299" s="213"/>
      <c r="AD299" s="213"/>
      <c r="AE299" s="213"/>
      <c r="AF299" s="213"/>
      <c r="AG299" s="213" t="s">
        <v>305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2" x14ac:dyDescent="0.2">
      <c r="A300" s="220"/>
      <c r="B300" s="221"/>
      <c r="C300" s="266" t="s">
        <v>347</v>
      </c>
      <c r="D300" s="258"/>
      <c r="E300" s="259"/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297</v>
      </c>
      <c r="AH300" s="213">
        <v>0</v>
      </c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3" x14ac:dyDescent="0.2">
      <c r="A301" s="220"/>
      <c r="B301" s="221"/>
      <c r="C301" s="266" t="s">
        <v>365</v>
      </c>
      <c r="D301" s="258"/>
      <c r="E301" s="259"/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3"/>
      <c r="AA301" s="213"/>
      <c r="AB301" s="213"/>
      <c r="AC301" s="213"/>
      <c r="AD301" s="213"/>
      <c r="AE301" s="213"/>
      <c r="AF301" s="213"/>
      <c r="AG301" s="213" t="s">
        <v>297</v>
      </c>
      <c r="AH301" s="213">
        <v>0</v>
      </c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3" x14ac:dyDescent="0.2">
      <c r="A302" s="220"/>
      <c r="B302" s="221"/>
      <c r="C302" s="266" t="s">
        <v>548</v>
      </c>
      <c r="D302" s="258"/>
      <c r="E302" s="259"/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297</v>
      </c>
      <c r="AH302" s="213">
        <v>0</v>
      </c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3" x14ac:dyDescent="0.2">
      <c r="A303" s="220"/>
      <c r="B303" s="221"/>
      <c r="C303" s="266" t="s">
        <v>549</v>
      </c>
      <c r="D303" s="258"/>
      <c r="E303" s="259"/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3"/>
      <c r="AA303" s="213"/>
      <c r="AB303" s="213"/>
      <c r="AC303" s="213"/>
      <c r="AD303" s="213"/>
      <c r="AE303" s="213"/>
      <c r="AF303" s="213"/>
      <c r="AG303" s="213" t="s">
        <v>297</v>
      </c>
      <c r="AH303" s="213">
        <v>0</v>
      </c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3" x14ac:dyDescent="0.2">
      <c r="A304" s="220"/>
      <c r="B304" s="221"/>
      <c r="C304" s="266" t="s">
        <v>550</v>
      </c>
      <c r="D304" s="258"/>
      <c r="E304" s="259"/>
      <c r="F304" s="223"/>
      <c r="G304" s="223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297</v>
      </c>
      <c r="AH304" s="213">
        <v>0</v>
      </c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3" x14ac:dyDescent="0.2">
      <c r="A305" s="220"/>
      <c r="B305" s="221"/>
      <c r="C305" s="266" t="s">
        <v>551</v>
      </c>
      <c r="D305" s="258"/>
      <c r="E305" s="259"/>
      <c r="F305" s="223"/>
      <c r="G305" s="223"/>
      <c r="H305" s="223"/>
      <c r="I305" s="223"/>
      <c r="J305" s="223"/>
      <c r="K305" s="223"/>
      <c r="L305" s="223"/>
      <c r="M305" s="223"/>
      <c r="N305" s="222"/>
      <c r="O305" s="222"/>
      <c r="P305" s="222"/>
      <c r="Q305" s="222"/>
      <c r="R305" s="223"/>
      <c r="S305" s="223"/>
      <c r="T305" s="223"/>
      <c r="U305" s="223"/>
      <c r="V305" s="223"/>
      <c r="W305" s="223"/>
      <c r="X305" s="223"/>
      <c r="Y305" s="223"/>
      <c r="Z305" s="213"/>
      <c r="AA305" s="213"/>
      <c r="AB305" s="213"/>
      <c r="AC305" s="213"/>
      <c r="AD305" s="213"/>
      <c r="AE305" s="213"/>
      <c r="AF305" s="213"/>
      <c r="AG305" s="213" t="s">
        <v>297</v>
      </c>
      <c r="AH305" s="213">
        <v>0</v>
      </c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3" x14ac:dyDescent="0.2">
      <c r="A306" s="220"/>
      <c r="B306" s="221"/>
      <c r="C306" s="266" t="s">
        <v>552</v>
      </c>
      <c r="D306" s="258"/>
      <c r="E306" s="259"/>
      <c r="F306" s="223"/>
      <c r="G306" s="223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297</v>
      </c>
      <c r="AH306" s="213">
        <v>0</v>
      </c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3" x14ac:dyDescent="0.2">
      <c r="A307" s="220"/>
      <c r="B307" s="221"/>
      <c r="C307" s="266" t="s">
        <v>553</v>
      </c>
      <c r="D307" s="258"/>
      <c r="E307" s="259">
        <v>30.06</v>
      </c>
      <c r="F307" s="223"/>
      <c r="G307" s="223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3"/>
      <c r="AA307" s="213"/>
      <c r="AB307" s="213"/>
      <c r="AC307" s="213"/>
      <c r="AD307" s="213"/>
      <c r="AE307" s="213"/>
      <c r="AF307" s="213"/>
      <c r="AG307" s="213" t="s">
        <v>297</v>
      </c>
      <c r="AH307" s="213">
        <v>0</v>
      </c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ht="22.5" outlineLevel="1" x14ac:dyDescent="0.2">
      <c r="A308" s="235">
        <v>46</v>
      </c>
      <c r="B308" s="236" t="s">
        <v>545</v>
      </c>
      <c r="C308" s="252" t="s">
        <v>546</v>
      </c>
      <c r="D308" s="237" t="s">
        <v>292</v>
      </c>
      <c r="E308" s="238">
        <v>11.07</v>
      </c>
      <c r="F308" s="239"/>
      <c r="G308" s="240">
        <f>ROUND(E308*F308,2)</f>
        <v>0</v>
      </c>
      <c r="H308" s="239"/>
      <c r="I308" s="240">
        <f>ROUND(E308*H308,2)</f>
        <v>0</v>
      </c>
      <c r="J308" s="239"/>
      <c r="K308" s="240">
        <f>ROUND(E308*J308,2)</f>
        <v>0</v>
      </c>
      <c r="L308" s="240">
        <v>21</v>
      </c>
      <c r="M308" s="240">
        <f>G308*(1+L308/100)</f>
        <v>0</v>
      </c>
      <c r="N308" s="238">
        <v>0</v>
      </c>
      <c r="O308" s="238">
        <f>ROUND(E308*N308,2)</f>
        <v>0</v>
      </c>
      <c r="P308" s="238">
        <v>6.8000000000000005E-2</v>
      </c>
      <c r="Q308" s="238">
        <f>ROUND(E308*P308,2)</f>
        <v>0.75</v>
      </c>
      <c r="R308" s="240" t="s">
        <v>325</v>
      </c>
      <c r="S308" s="240" t="s">
        <v>250</v>
      </c>
      <c r="T308" s="241" t="s">
        <v>250</v>
      </c>
      <c r="U308" s="223">
        <v>0.3</v>
      </c>
      <c r="V308" s="223">
        <f>ROUND(E308*U308,2)</f>
        <v>3.32</v>
      </c>
      <c r="W308" s="223"/>
      <c r="X308" s="223" t="s">
        <v>294</v>
      </c>
      <c r="Y308" s="223" t="s">
        <v>252</v>
      </c>
      <c r="Z308" s="213"/>
      <c r="AA308" s="213"/>
      <c r="AB308" s="213"/>
      <c r="AC308" s="213"/>
      <c r="AD308" s="213"/>
      <c r="AE308" s="213"/>
      <c r="AF308" s="213"/>
      <c r="AG308" s="213" t="s">
        <v>295</v>
      </c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2" x14ac:dyDescent="0.2">
      <c r="A309" s="220"/>
      <c r="B309" s="221"/>
      <c r="C309" s="267" t="s">
        <v>547</v>
      </c>
      <c r="D309" s="264"/>
      <c r="E309" s="264"/>
      <c r="F309" s="264"/>
      <c r="G309" s="264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305</v>
      </c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2" x14ac:dyDescent="0.2">
      <c r="A310" s="220"/>
      <c r="B310" s="221"/>
      <c r="C310" s="266" t="s">
        <v>296</v>
      </c>
      <c r="D310" s="258"/>
      <c r="E310" s="259"/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297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3" x14ac:dyDescent="0.2">
      <c r="A311" s="220"/>
      <c r="B311" s="221"/>
      <c r="C311" s="266" t="s">
        <v>554</v>
      </c>
      <c r="D311" s="258"/>
      <c r="E311" s="259"/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3"/>
      <c r="AA311" s="213"/>
      <c r="AB311" s="213"/>
      <c r="AC311" s="213"/>
      <c r="AD311" s="213"/>
      <c r="AE311" s="213"/>
      <c r="AF311" s="213"/>
      <c r="AG311" s="213" t="s">
        <v>297</v>
      </c>
      <c r="AH311" s="213">
        <v>0</v>
      </c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66" t="s">
        <v>555</v>
      </c>
      <c r="D312" s="258"/>
      <c r="E312" s="259">
        <v>11.07</v>
      </c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297</v>
      </c>
      <c r="AH312" s="213">
        <v>0</v>
      </c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1" x14ac:dyDescent="0.2">
      <c r="A313" s="235">
        <v>47</v>
      </c>
      <c r="B313" s="236" t="s">
        <v>406</v>
      </c>
      <c r="C313" s="252" t="s">
        <v>407</v>
      </c>
      <c r="D313" s="237" t="s">
        <v>292</v>
      </c>
      <c r="E313" s="238">
        <v>10.99</v>
      </c>
      <c r="F313" s="239"/>
      <c r="G313" s="240">
        <f>ROUND(E313*F313,2)</f>
        <v>0</v>
      </c>
      <c r="H313" s="239"/>
      <c r="I313" s="240">
        <f>ROUND(E313*H313,2)</f>
        <v>0</v>
      </c>
      <c r="J313" s="239"/>
      <c r="K313" s="240">
        <f>ROUND(E313*J313,2)</f>
        <v>0</v>
      </c>
      <c r="L313" s="240">
        <v>21</v>
      </c>
      <c r="M313" s="240">
        <f>G313*(1+L313/100)</f>
        <v>0</v>
      </c>
      <c r="N313" s="238">
        <v>0</v>
      </c>
      <c r="O313" s="238">
        <f>ROUND(E313*N313,2)</f>
        <v>0</v>
      </c>
      <c r="P313" s="238">
        <v>0.02</v>
      </c>
      <c r="Q313" s="238">
        <f>ROUND(E313*P313,2)</f>
        <v>0.22</v>
      </c>
      <c r="R313" s="240" t="s">
        <v>325</v>
      </c>
      <c r="S313" s="240" t="s">
        <v>250</v>
      </c>
      <c r="T313" s="241" t="s">
        <v>250</v>
      </c>
      <c r="U313" s="223">
        <v>7.8E-2</v>
      </c>
      <c r="V313" s="223">
        <f>ROUND(E313*U313,2)</f>
        <v>0.86</v>
      </c>
      <c r="W313" s="223"/>
      <c r="X313" s="223" t="s">
        <v>294</v>
      </c>
      <c r="Y313" s="223" t="s">
        <v>252</v>
      </c>
      <c r="Z313" s="213"/>
      <c r="AA313" s="213"/>
      <c r="AB313" s="213"/>
      <c r="AC313" s="213"/>
      <c r="AD313" s="213"/>
      <c r="AE313" s="213"/>
      <c r="AF313" s="213"/>
      <c r="AG313" s="213" t="s">
        <v>295</v>
      </c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2" x14ac:dyDescent="0.2">
      <c r="A314" s="220"/>
      <c r="B314" s="221"/>
      <c r="C314" s="267" t="s">
        <v>408</v>
      </c>
      <c r="D314" s="264"/>
      <c r="E314" s="264"/>
      <c r="F314" s="264"/>
      <c r="G314" s="264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305</v>
      </c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2" x14ac:dyDescent="0.2">
      <c r="A315" s="220"/>
      <c r="B315" s="221"/>
      <c r="C315" s="266" t="s">
        <v>296</v>
      </c>
      <c r="D315" s="258"/>
      <c r="E315" s="259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297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66" t="s">
        <v>556</v>
      </c>
      <c r="D316" s="258"/>
      <c r="E316" s="259"/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297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3" x14ac:dyDescent="0.2">
      <c r="A317" s="220"/>
      <c r="B317" s="221"/>
      <c r="C317" s="266" t="s">
        <v>557</v>
      </c>
      <c r="D317" s="258"/>
      <c r="E317" s="259">
        <v>10.99</v>
      </c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297</v>
      </c>
      <c r="AH317" s="213">
        <v>0</v>
      </c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1" x14ac:dyDescent="0.2">
      <c r="A318" s="235">
        <v>48</v>
      </c>
      <c r="B318" s="236" t="s">
        <v>432</v>
      </c>
      <c r="C318" s="252" t="s">
        <v>433</v>
      </c>
      <c r="D318" s="237" t="s">
        <v>420</v>
      </c>
      <c r="E318" s="238">
        <v>5.9</v>
      </c>
      <c r="F318" s="239"/>
      <c r="G318" s="240">
        <f>ROUND(E318*F318,2)</f>
        <v>0</v>
      </c>
      <c r="H318" s="239"/>
      <c r="I318" s="240">
        <f>ROUND(E318*H318,2)</f>
        <v>0</v>
      </c>
      <c r="J318" s="239"/>
      <c r="K318" s="240">
        <f>ROUND(E318*J318,2)</f>
        <v>0</v>
      </c>
      <c r="L318" s="240">
        <v>21</v>
      </c>
      <c r="M318" s="240">
        <f>G318*(1+L318/100)</f>
        <v>0</v>
      </c>
      <c r="N318" s="238">
        <v>0</v>
      </c>
      <c r="O318" s="238">
        <f>ROUND(E318*N318,2)</f>
        <v>0</v>
      </c>
      <c r="P318" s="238">
        <v>8.2400000000000008E-3</v>
      </c>
      <c r="Q318" s="238">
        <f>ROUND(E318*P318,2)</f>
        <v>0.05</v>
      </c>
      <c r="R318" s="240" t="s">
        <v>325</v>
      </c>
      <c r="S318" s="240" t="s">
        <v>250</v>
      </c>
      <c r="T318" s="241" t="s">
        <v>250</v>
      </c>
      <c r="U318" s="223">
        <v>0.09</v>
      </c>
      <c r="V318" s="223">
        <f>ROUND(E318*U318,2)</f>
        <v>0.53</v>
      </c>
      <c r="W318" s="223"/>
      <c r="X318" s="223" t="s">
        <v>294</v>
      </c>
      <c r="Y318" s="223" t="s">
        <v>252</v>
      </c>
      <c r="Z318" s="213"/>
      <c r="AA318" s="213"/>
      <c r="AB318" s="213"/>
      <c r="AC318" s="213"/>
      <c r="AD318" s="213"/>
      <c r="AE318" s="213"/>
      <c r="AF318" s="213"/>
      <c r="AG318" s="213" t="s">
        <v>331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67" t="s">
        <v>408</v>
      </c>
      <c r="D319" s="264"/>
      <c r="E319" s="264"/>
      <c r="F319" s="264"/>
      <c r="G319" s="264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305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2" x14ac:dyDescent="0.2">
      <c r="A320" s="220"/>
      <c r="B320" s="221"/>
      <c r="C320" s="266" t="s">
        <v>296</v>
      </c>
      <c r="D320" s="258"/>
      <c r="E320" s="259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297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66" t="s">
        <v>558</v>
      </c>
      <c r="D321" s="258"/>
      <c r="E321" s="259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297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66" t="s">
        <v>559</v>
      </c>
      <c r="D322" s="258"/>
      <c r="E322" s="259">
        <v>5.9</v>
      </c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297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x14ac:dyDescent="0.2">
      <c r="A323" s="228" t="s">
        <v>245</v>
      </c>
      <c r="B323" s="229" t="s">
        <v>142</v>
      </c>
      <c r="C323" s="251" t="s">
        <v>143</v>
      </c>
      <c r="D323" s="230"/>
      <c r="E323" s="231"/>
      <c r="F323" s="232"/>
      <c r="G323" s="232">
        <f>SUMIF(AG324:AG325,"&lt;&gt;NOR",G324:G325)</f>
        <v>0</v>
      </c>
      <c r="H323" s="232"/>
      <c r="I323" s="232">
        <f>SUM(I324:I325)</f>
        <v>0</v>
      </c>
      <c r="J323" s="232"/>
      <c r="K323" s="232">
        <f>SUM(K324:K325)</f>
        <v>0</v>
      </c>
      <c r="L323" s="232"/>
      <c r="M323" s="232">
        <f>SUM(M324:M325)</f>
        <v>0</v>
      </c>
      <c r="N323" s="231"/>
      <c r="O323" s="231">
        <f>SUM(O324:O325)</f>
        <v>0</v>
      </c>
      <c r="P323" s="231"/>
      <c r="Q323" s="231">
        <f>SUM(Q324:Q325)</f>
        <v>0</v>
      </c>
      <c r="R323" s="232"/>
      <c r="S323" s="232"/>
      <c r="T323" s="233"/>
      <c r="U323" s="227"/>
      <c r="V323" s="227">
        <f>SUM(V324:V325)</f>
        <v>0.36</v>
      </c>
      <c r="W323" s="227"/>
      <c r="X323" s="227"/>
      <c r="Y323" s="227"/>
      <c r="AG323" t="s">
        <v>246</v>
      </c>
    </row>
    <row r="324" spans="1:60" ht="22.5" outlineLevel="1" x14ac:dyDescent="0.2">
      <c r="A324" s="235">
        <v>49</v>
      </c>
      <c r="B324" s="236" t="s">
        <v>560</v>
      </c>
      <c r="C324" s="252" t="s">
        <v>561</v>
      </c>
      <c r="D324" s="237" t="s">
        <v>562</v>
      </c>
      <c r="E324" s="238">
        <v>0.38488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0</v>
      </c>
      <c r="O324" s="238">
        <f>ROUND(E324*N324,2)</f>
        <v>0</v>
      </c>
      <c r="P324" s="238">
        <v>0</v>
      </c>
      <c r="Q324" s="238">
        <f>ROUND(E324*P324,2)</f>
        <v>0</v>
      </c>
      <c r="R324" s="240" t="s">
        <v>563</v>
      </c>
      <c r="S324" s="240" t="s">
        <v>250</v>
      </c>
      <c r="T324" s="241" t="s">
        <v>250</v>
      </c>
      <c r="U324" s="223">
        <v>0.9385</v>
      </c>
      <c r="V324" s="223">
        <f>ROUND(E324*U324,2)</f>
        <v>0.36</v>
      </c>
      <c r="W324" s="223"/>
      <c r="X324" s="223" t="s">
        <v>564</v>
      </c>
      <c r="Y324" s="223" t="s">
        <v>252</v>
      </c>
      <c r="Z324" s="213"/>
      <c r="AA324" s="213"/>
      <c r="AB324" s="213"/>
      <c r="AC324" s="213"/>
      <c r="AD324" s="213"/>
      <c r="AE324" s="213"/>
      <c r="AF324" s="213"/>
      <c r="AG324" s="213" t="s">
        <v>565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67" t="s">
        <v>566</v>
      </c>
      <c r="D325" s="264"/>
      <c r="E325" s="264"/>
      <c r="F325" s="264"/>
      <c r="G325" s="264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305</v>
      </c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x14ac:dyDescent="0.2">
      <c r="A326" s="228" t="s">
        <v>245</v>
      </c>
      <c r="B326" s="229" t="s">
        <v>152</v>
      </c>
      <c r="C326" s="251" t="s">
        <v>153</v>
      </c>
      <c r="D326" s="230"/>
      <c r="E326" s="231"/>
      <c r="F326" s="232"/>
      <c r="G326" s="232">
        <f>SUMIF(AG327:AG332,"&lt;&gt;NOR",G327:G332)</f>
        <v>0</v>
      </c>
      <c r="H326" s="232"/>
      <c r="I326" s="232">
        <f>SUM(I327:I332)</f>
        <v>0</v>
      </c>
      <c r="J326" s="232"/>
      <c r="K326" s="232">
        <f>SUM(K327:K332)</f>
        <v>0</v>
      </c>
      <c r="L326" s="232"/>
      <c r="M326" s="232">
        <f>SUM(M327:M332)</f>
        <v>0</v>
      </c>
      <c r="N326" s="231"/>
      <c r="O326" s="231">
        <f>SUM(O327:O332)</f>
        <v>0</v>
      </c>
      <c r="P326" s="231"/>
      <c r="Q326" s="231">
        <f>SUM(Q327:Q332)</f>
        <v>0.23</v>
      </c>
      <c r="R326" s="232"/>
      <c r="S326" s="232"/>
      <c r="T326" s="233"/>
      <c r="U326" s="227"/>
      <c r="V326" s="227">
        <f>SUM(V327:V332)</f>
        <v>4.21</v>
      </c>
      <c r="W326" s="227"/>
      <c r="X326" s="227"/>
      <c r="Y326" s="227"/>
      <c r="AG326" t="s">
        <v>246</v>
      </c>
    </row>
    <row r="327" spans="1:60" outlineLevel="1" x14ac:dyDescent="0.2">
      <c r="A327" s="244">
        <v>50</v>
      </c>
      <c r="B327" s="245" t="s">
        <v>567</v>
      </c>
      <c r="C327" s="254" t="s">
        <v>568</v>
      </c>
      <c r="D327" s="246" t="s">
        <v>569</v>
      </c>
      <c r="E327" s="247">
        <v>2</v>
      </c>
      <c r="F327" s="248"/>
      <c r="G327" s="249">
        <f>ROUND(E327*F327,2)</f>
        <v>0</v>
      </c>
      <c r="H327" s="248"/>
      <c r="I327" s="249">
        <f>ROUND(E327*H327,2)</f>
        <v>0</v>
      </c>
      <c r="J327" s="248"/>
      <c r="K327" s="249">
        <f>ROUND(E327*J327,2)</f>
        <v>0</v>
      </c>
      <c r="L327" s="249">
        <v>21</v>
      </c>
      <c r="M327" s="249">
        <f>G327*(1+L327/100)</f>
        <v>0</v>
      </c>
      <c r="N327" s="247">
        <v>0</v>
      </c>
      <c r="O327" s="247">
        <f>ROUND(E327*N327,2)</f>
        <v>0</v>
      </c>
      <c r="P327" s="247">
        <v>3.4200000000000001E-2</v>
      </c>
      <c r="Q327" s="247">
        <f>ROUND(E327*P327,2)</f>
        <v>7.0000000000000007E-2</v>
      </c>
      <c r="R327" s="249" t="s">
        <v>570</v>
      </c>
      <c r="S327" s="249" t="s">
        <v>250</v>
      </c>
      <c r="T327" s="250" t="s">
        <v>250</v>
      </c>
      <c r="U327" s="223">
        <v>0.46500000000000002</v>
      </c>
      <c r="V327" s="223">
        <f>ROUND(E327*U327,2)</f>
        <v>0.93</v>
      </c>
      <c r="W327" s="223"/>
      <c r="X327" s="223" t="s">
        <v>294</v>
      </c>
      <c r="Y327" s="223" t="s">
        <v>252</v>
      </c>
      <c r="Z327" s="213"/>
      <c r="AA327" s="213"/>
      <c r="AB327" s="213"/>
      <c r="AC327" s="213"/>
      <c r="AD327" s="213"/>
      <c r="AE327" s="213"/>
      <c r="AF327" s="213"/>
      <c r="AG327" s="213" t="s">
        <v>571</v>
      </c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1" x14ac:dyDescent="0.2">
      <c r="A328" s="244">
        <v>51</v>
      </c>
      <c r="B328" s="245" t="s">
        <v>572</v>
      </c>
      <c r="C328" s="254" t="s">
        <v>573</v>
      </c>
      <c r="D328" s="246" t="s">
        <v>569</v>
      </c>
      <c r="E328" s="247">
        <v>3</v>
      </c>
      <c r="F328" s="248"/>
      <c r="G328" s="249">
        <f>ROUND(E328*F328,2)</f>
        <v>0</v>
      </c>
      <c r="H328" s="248"/>
      <c r="I328" s="249">
        <f>ROUND(E328*H328,2)</f>
        <v>0</v>
      </c>
      <c r="J328" s="248"/>
      <c r="K328" s="249">
        <f>ROUND(E328*J328,2)</f>
        <v>0</v>
      </c>
      <c r="L328" s="249">
        <v>21</v>
      </c>
      <c r="M328" s="249">
        <f>G328*(1+L328/100)</f>
        <v>0</v>
      </c>
      <c r="N328" s="247">
        <v>0</v>
      </c>
      <c r="O328" s="247">
        <f>ROUND(E328*N328,2)</f>
        <v>0</v>
      </c>
      <c r="P328" s="247">
        <v>1.9460000000000002E-2</v>
      </c>
      <c r="Q328" s="247">
        <f>ROUND(E328*P328,2)</f>
        <v>0.06</v>
      </c>
      <c r="R328" s="249" t="s">
        <v>570</v>
      </c>
      <c r="S328" s="249" t="s">
        <v>250</v>
      </c>
      <c r="T328" s="250" t="s">
        <v>250</v>
      </c>
      <c r="U328" s="223">
        <v>0.38200000000000001</v>
      </c>
      <c r="V328" s="223">
        <f>ROUND(E328*U328,2)</f>
        <v>1.1499999999999999</v>
      </c>
      <c r="W328" s="223"/>
      <c r="X328" s="223" t="s">
        <v>294</v>
      </c>
      <c r="Y328" s="223" t="s">
        <v>252</v>
      </c>
      <c r="Z328" s="213"/>
      <c r="AA328" s="213"/>
      <c r="AB328" s="213"/>
      <c r="AC328" s="213"/>
      <c r="AD328" s="213"/>
      <c r="AE328" s="213"/>
      <c r="AF328" s="213"/>
      <c r="AG328" s="213" t="s">
        <v>571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1" x14ac:dyDescent="0.2">
      <c r="A329" s="244">
        <v>52</v>
      </c>
      <c r="B329" s="245" t="s">
        <v>574</v>
      </c>
      <c r="C329" s="254" t="s">
        <v>575</v>
      </c>
      <c r="D329" s="246" t="s">
        <v>569</v>
      </c>
      <c r="E329" s="247">
        <v>1</v>
      </c>
      <c r="F329" s="248"/>
      <c r="G329" s="249">
        <f>ROUND(E329*F329,2)</f>
        <v>0</v>
      </c>
      <c r="H329" s="248"/>
      <c r="I329" s="249">
        <f>ROUND(E329*H329,2)</f>
        <v>0</v>
      </c>
      <c r="J329" s="248"/>
      <c r="K329" s="249">
        <f>ROUND(E329*J329,2)</f>
        <v>0</v>
      </c>
      <c r="L329" s="249">
        <v>21</v>
      </c>
      <c r="M329" s="249">
        <f>G329*(1+L329/100)</f>
        <v>0</v>
      </c>
      <c r="N329" s="247">
        <v>0</v>
      </c>
      <c r="O329" s="247">
        <f>ROUND(E329*N329,2)</f>
        <v>0</v>
      </c>
      <c r="P329" s="247">
        <v>3.2899999999999999E-2</v>
      </c>
      <c r="Q329" s="247">
        <f>ROUND(E329*P329,2)</f>
        <v>0.03</v>
      </c>
      <c r="R329" s="249" t="s">
        <v>570</v>
      </c>
      <c r="S329" s="249" t="s">
        <v>250</v>
      </c>
      <c r="T329" s="250" t="s">
        <v>250</v>
      </c>
      <c r="U329" s="223">
        <v>0.432</v>
      </c>
      <c r="V329" s="223">
        <f>ROUND(E329*U329,2)</f>
        <v>0.43</v>
      </c>
      <c r="W329" s="223"/>
      <c r="X329" s="223" t="s">
        <v>294</v>
      </c>
      <c r="Y329" s="223" t="s">
        <v>252</v>
      </c>
      <c r="Z329" s="213"/>
      <c r="AA329" s="213"/>
      <c r="AB329" s="213"/>
      <c r="AC329" s="213"/>
      <c r="AD329" s="213"/>
      <c r="AE329" s="213"/>
      <c r="AF329" s="213"/>
      <c r="AG329" s="213" t="s">
        <v>571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1" x14ac:dyDescent="0.2">
      <c r="A330" s="244">
        <v>53</v>
      </c>
      <c r="B330" s="245" t="s">
        <v>576</v>
      </c>
      <c r="C330" s="254" t="s">
        <v>577</v>
      </c>
      <c r="D330" s="246" t="s">
        <v>569</v>
      </c>
      <c r="E330" s="247">
        <v>2</v>
      </c>
      <c r="F330" s="248"/>
      <c r="G330" s="249">
        <f>ROUND(E330*F330,2)</f>
        <v>0</v>
      </c>
      <c r="H330" s="248"/>
      <c r="I330" s="249">
        <f>ROUND(E330*H330,2)</f>
        <v>0</v>
      </c>
      <c r="J330" s="248"/>
      <c r="K330" s="249">
        <f>ROUND(E330*J330,2)</f>
        <v>0</v>
      </c>
      <c r="L330" s="249">
        <v>21</v>
      </c>
      <c r="M330" s="249">
        <f>G330*(1+L330/100)</f>
        <v>0</v>
      </c>
      <c r="N330" s="247">
        <v>0</v>
      </c>
      <c r="O330" s="247">
        <f>ROUND(E330*N330,2)</f>
        <v>0</v>
      </c>
      <c r="P330" s="247">
        <v>2.4500000000000001E-2</v>
      </c>
      <c r="Q330" s="247">
        <f>ROUND(E330*P330,2)</f>
        <v>0.05</v>
      </c>
      <c r="R330" s="249" t="s">
        <v>570</v>
      </c>
      <c r="S330" s="249" t="s">
        <v>250</v>
      </c>
      <c r="T330" s="250" t="s">
        <v>250</v>
      </c>
      <c r="U330" s="223">
        <v>0.38300000000000001</v>
      </c>
      <c r="V330" s="223">
        <f>ROUND(E330*U330,2)</f>
        <v>0.77</v>
      </c>
      <c r="W330" s="223"/>
      <c r="X330" s="223" t="s">
        <v>294</v>
      </c>
      <c r="Y330" s="223" t="s">
        <v>252</v>
      </c>
      <c r="Z330" s="213"/>
      <c r="AA330" s="213"/>
      <c r="AB330" s="213"/>
      <c r="AC330" s="213"/>
      <c r="AD330" s="213"/>
      <c r="AE330" s="213"/>
      <c r="AF330" s="213"/>
      <c r="AG330" s="213" t="s">
        <v>571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1" x14ac:dyDescent="0.2">
      <c r="A331" s="235">
        <v>54</v>
      </c>
      <c r="B331" s="236" t="s">
        <v>578</v>
      </c>
      <c r="C331" s="252" t="s">
        <v>579</v>
      </c>
      <c r="D331" s="237" t="s">
        <v>569</v>
      </c>
      <c r="E331" s="238">
        <v>2</v>
      </c>
      <c r="F331" s="239"/>
      <c r="G331" s="240">
        <f>ROUND(E331*F331,2)</f>
        <v>0</v>
      </c>
      <c r="H331" s="239"/>
      <c r="I331" s="240">
        <f>ROUND(E331*H331,2)</f>
        <v>0</v>
      </c>
      <c r="J331" s="239"/>
      <c r="K331" s="240">
        <f>ROUND(E331*J331,2)</f>
        <v>0</v>
      </c>
      <c r="L331" s="240">
        <v>21</v>
      </c>
      <c r="M331" s="240">
        <f>G331*(1+L331/100)</f>
        <v>0</v>
      </c>
      <c r="N331" s="238">
        <v>0</v>
      </c>
      <c r="O331" s="238">
        <f>ROUND(E331*N331,2)</f>
        <v>0</v>
      </c>
      <c r="P331" s="238">
        <v>9.1999999999999998E-3</v>
      </c>
      <c r="Q331" s="238">
        <f>ROUND(E331*P331,2)</f>
        <v>0.02</v>
      </c>
      <c r="R331" s="240" t="s">
        <v>570</v>
      </c>
      <c r="S331" s="240" t="s">
        <v>250</v>
      </c>
      <c r="T331" s="241" t="s">
        <v>250</v>
      </c>
      <c r="U331" s="223">
        <v>0.46500000000000002</v>
      </c>
      <c r="V331" s="223">
        <f>ROUND(E331*U331,2)</f>
        <v>0.93</v>
      </c>
      <c r="W331" s="223"/>
      <c r="X331" s="223" t="s">
        <v>294</v>
      </c>
      <c r="Y331" s="223" t="s">
        <v>252</v>
      </c>
      <c r="Z331" s="213"/>
      <c r="AA331" s="213"/>
      <c r="AB331" s="213"/>
      <c r="AC331" s="213"/>
      <c r="AD331" s="213"/>
      <c r="AE331" s="213"/>
      <c r="AF331" s="213"/>
      <c r="AG331" s="213" t="s">
        <v>571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2" x14ac:dyDescent="0.2">
      <c r="A332" s="220"/>
      <c r="B332" s="221"/>
      <c r="C332" s="267" t="s">
        <v>580</v>
      </c>
      <c r="D332" s="264"/>
      <c r="E332" s="264"/>
      <c r="F332" s="264"/>
      <c r="G332" s="264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305</v>
      </c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x14ac:dyDescent="0.2">
      <c r="A333" s="228" t="s">
        <v>245</v>
      </c>
      <c r="B333" s="229" t="s">
        <v>156</v>
      </c>
      <c r="C333" s="251" t="s">
        <v>157</v>
      </c>
      <c r="D333" s="230"/>
      <c r="E333" s="231"/>
      <c r="F333" s="232"/>
      <c r="G333" s="232">
        <f>SUMIF(AG334:AG334,"&lt;&gt;NOR",G334:G334)</f>
        <v>0</v>
      </c>
      <c r="H333" s="232"/>
      <c r="I333" s="232">
        <f>SUM(I334:I334)</f>
        <v>0</v>
      </c>
      <c r="J333" s="232"/>
      <c r="K333" s="232">
        <f>SUM(K334:K334)</f>
        <v>0</v>
      </c>
      <c r="L333" s="232"/>
      <c r="M333" s="232">
        <f>SUM(M334:M334)</f>
        <v>0</v>
      </c>
      <c r="N333" s="231"/>
      <c r="O333" s="231">
        <f>SUM(O334:O334)</f>
        <v>0</v>
      </c>
      <c r="P333" s="231"/>
      <c r="Q333" s="231">
        <f>SUM(Q334:Q334)</f>
        <v>0.31</v>
      </c>
      <c r="R333" s="232"/>
      <c r="S333" s="232"/>
      <c r="T333" s="233"/>
      <c r="U333" s="227"/>
      <c r="V333" s="227">
        <f>SUM(V334:V334)</f>
        <v>2.4500000000000002</v>
      </c>
      <c r="W333" s="227"/>
      <c r="X333" s="227"/>
      <c r="Y333" s="227"/>
      <c r="AG333" t="s">
        <v>246</v>
      </c>
    </row>
    <row r="334" spans="1:60" outlineLevel="1" x14ac:dyDescent="0.2">
      <c r="A334" s="244">
        <v>55</v>
      </c>
      <c r="B334" s="245" t="s">
        <v>581</v>
      </c>
      <c r="C334" s="254" t="s">
        <v>582</v>
      </c>
      <c r="D334" s="246" t="s">
        <v>458</v>
      </c>
      <c r="E334" s="247">
        <v>1</v>
      </c>
      <c r="F334" s="248"/>
      <c r="G334" s="249">
        <f>ROUND(E334*F334,2)</f>
        <v>0</v>
      </c>
      <c r="H334" s="248"/>
      <c r="I334" s="249">
        <f>ROUND(E334*H334,2)</f>
        <v>0</v>
      </c>
      <c r="J334" s="248"/>
      <c r="K334" s="249">
        <f>ROUND(E334*J334,2)</f>
        <v>0</v>
      </c>
      <c r="L334" s="249">
        <v>21</v>
      </c>
      <c r="M334" s="249">
        <f>G334*(1+L334/100)</f>
        <v>0</v>
      </c>
      <c r="N334" s="247">
        <v>2.0000000000000001E-4</v>
      </c>
      <c r="O334" s="247">
        <f>ROUND(E334*N334,2)</f>
        <v>0</v>
      </c>
      <c r="P334" s="247">
        <v>0.30625000000000002</v>
      </c>
      <c r="Q334" s="247">
        <f>ROUND(E334*P334,2)</f>
        <v>0.31</v>
      </c>
      <c r="R334" s="249" t="s">
        <v>583</v>
      </c>
      <c r="S334" s="249" t="s">
        <v>250</v>
      </c>
      <c r="T334" s="250" t="s">
        <v>250</v>
      </c>
      <c r="U334" s="223">
        <v>2.4510000000000001</v>
      </c>
      <c r="V334" s="223">
        <f>ROUND(E334*U334,2)</f>
        <v>2.4500000000000002</v>
      </c>
      <c r="W334" s="223"/>
      <c r="X334" s="223" t="s">
        <v>294</v>
      </c>
      <c r="Y334" s="223" t="s">
        <v>252</v>
      </c>
      <c r="Z334" s="213"/>
      <c r="AA334" s="213"/>
      <c r="AB334" s="213"/>
      <c r="AC334" s="213"/>
      <c r="AD334" s="213"/>
      <c r="AE334" s="213"/>
      <c r="AF334" s="213"/>
      <c r="AG334" s="213" t="s">
        <v>571</v>
      </c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x14ac:dyDescent="0.2">
      <c r="A335" s="228" t="s">
        <v>245</v>
      </c>
      <c r="B335" s="229" t="s">
        <v>162</v>
      </c>
      <c r="C335" s="251" t="s">
        <v>163</v>
      </c>
      <c r="D335" s="230"/>
      <c r="E335" s="231"/>
      <c r="F335" s="232"/>
      <c r="G335" s="232">
        <f>SUMIF(AG336:AG336,"&lt;&gt;NOR",G336:G336)</f>
        <v>0</v>
      </c>
      <c r="H335" s="232"/>
      <c r="I335" s="232">
        <f>SUM(I336:I336)</f>
        <v>0</v>
      </c>
      <c r="J335" s="232"/>
      <c r="K335" s="232">
        <f>SUM(K336:K336)</f>
        <v>0</v>
      </c>
      <c r="L335" s="232"/>
      <c r="M335" s="232">
        <f>SUM(M336:M336)</f>
        <v>0</v>
      </c>
      <c r="N335" s="231"/>
      <c r="O335" s="231">
        <f>SUM(O336:O336)</f>
        <v>0</v>
      </c>
      <c r="P335" s="231"/>
      <c r="Q335" s="231">
        <f>SUM(Q336:Q336)</f>
        <v>0.17</v>
      </c>
      <c r="R335" s="232"/>
      <c r="S335" s="232"/>
      <c r="T335" s="233"/>
      <c r="U335" s="227"/>
      <c r="V335" s="227">
        <f>SUM(V336:V336)</f>
        <v>1.88</v>
      </c>
      <c r="W335" s="227"/>
      <c r="X335" s="227"/>
      <c r="Y335" s="227"/>
      <c r="AG335" t="s">
        <v>246</v>
      </c>
    </row>
    <row r="336" spans="1:60" outlineLevel="1" x14ac:dyDescent="0.2">
      <c r="A336" s="244">
        <v>56</v>
      </c>
      <c r="B336" s="245" t="s">
        <v>584</v>
      </c>
      <c r="C336" s="254" t="s">
        <v>585</v>
      </c>
      <c r="D336" s="246" t="s">
        <v>458</v>
      </c>
      <c r="E336" s="247">
        <v>7</v>
      </c>
      <c r="F336" s="248"/>
      <c r="G336" s="249">
        <f>ROUND(E336*F336,2)</f>
        <v>0</v>
      </c>
      <c r="H336" s="248"/>
      <c r="I336" s="249">
        <f>ROUND(E336*H336,2)</f>
        <v>0</v>
      </c>
      <c r="J336" s="248"/>
      <c r="K336" s="249">
        <f>ROUND(E336*J336,2)</f>
        <v>0</v>
      </c>
      <c r="L336" s="249">
        <v>21</v>
      </c>
      <c r="M336" s="249">
        <f>G336*(1+L336/100)</f>
        <v>0</v>
      </c>
      <c r="N336" s="247">
        <v>8.0000000000000007E-5</v>
      </c>
      <c r="O336" s="247">
        <f>ROUND(E336*N336,2)</f>
        <v>0</v>
      </c>
      <c r="P336" s="247">
        <v>2.4930000000000001E-2</v>
      </c>
      <c r="Q336" s="247">
        <f>ROUND(E336*P336,2)</f>
        <v>0.17</v>
      </c>
      <c r="R336" s="249" t="s">
        <v>583</v>
      </c>
      <c r="S336" s="249" t="s">
        <v>250</v>
      </c>
      <c r="T336" s="250" t="s">
        <v>250</v>
      </c>
      <c r="U336" s="223">
        <v>0.26800000000000002</v>
      </c>
      <c r="V336" s="223">
        <f>ROUND(E336*U336,2)</f>
        <v>1.88</v>
      </c>
      <c r="W336" s="223"/>
      <c r="X336" s="223" t="s">
        <v>294</v>
      </c>
      <c r="Y336" s="223" t="s">
        <v>252</v>
      </c>
      <c r="Z336" s="213"/>
      <c r="AA336" s="213"/>
      <c r="AB336" s="213"/>
      <c r="AC336" s="213"/>
      <c r="AD336" s="213"/>
      <c r="AE336" s="213"/>
      <c r="AF336" s="213"/>
      <c r="AG336" s="213" t="s">
        <v>571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x14ac:dyDescent="0.2">
      <c r="A337" s="228" t="s">
        <v>245</v>
      </c>
      <c r="B337" s="229" t="s">
        <v>166</v>
      </c>
      <c r="C337" s="251" t="s">
        <v>167</v>
      </c>
      <c r="D337" s="230"/>
      <c r="E337" s="231"/>
      <c r="F337" s="232"/>
      <c r="G337" s="232">
        <f>SUMIF(AG338:AG351,"&lt;&gt;NOR",G338:G351)</f>
        <v>0</v>
      </c>
      <c r="H337" s="232"/>
      <c r="I337" s="232">
        <f>SUM(I338:I351)</f>
        <v>0</v>
      </c>
      <c r="J337" s="232"/>
      <c r="K337" s="232">
        <f>SUM(K338:K351)</f>
        <v>0</v>
      </c>
      <c r="L337" s="232"/>
      <c r="M337" s="232">
        <f>SUM(M338:M351)</f>
        <v>0</v>
      </c>
      <c r="N337" s="231"/>
      <c r="O337" s="231">
        <f>SUM(O338:O351)</f>
        <v>0</v>
      </c>
      <c r="P337" s="231"/>
      <c r="Q337" s="231">
        <f>SUM(Q338:Q351)</f>
        <v>0.98</v>
      </c>
      <c r="R337" s="232"/>
      <c r="S337" s="232"/>
      <c r="T337" s="233"/>
      <c r="U337" s="227"/>
      <c r="V337" s="227">
        <f>SUM(V338:V351)</f>
        <v>12.41</v>
      </c>
      <c r="W337" s="227"/>
      <c r="X337" s="227"/>
      <c r="Y337" s="227"/>
      <c r="AG337" t="s">
        <v>246</v>
      </c>
    </row>
    <row r="338" spans="1:60" ht="22.5" outlineLevel="1" x14ac:dyDescent="0.2">
      <c r="A338" s="235">
        <v>57</v>
      </c>
      <c r="B338" s="236" t="s">
        <v>586</v>
      </c>
      <c r="C338" s="252" t="s">
        <v>587</v>
      </c>
      <c r="D338" s="237" t="s">
        <v>292</v>
      </c>
      <c r="E338" s="238">
        <v>21.84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0</v>
      </c>
      <c r="O338" s="238">
        <f>ROUND(E338*N338,2)</f>
        <v>0</v>
      </c>
      <c r="P338" s="238">
        <v>7.0000000000000001E-3</v>
      </c>
      <c r="Q338" s="238">
        <f>ROUND(E338*P338,2)</f>
        <v>0.15</v>
      </c>
      <c r="R338" s="240" t="s">
        <v>588</v>
      </c>
      <c r="S338" s="240" t="s">
        <v>250</v>
      </c>
      <c r="T338" s="241" t="s">
        <v>250</v>
      </c>
      <c r="U338" s="223">
        <v>0.06</v>
      </c>
      <c r="V338" s="223">
        <f>ROUND(E338*U338,2)</f>
        <v>1.31</v>
      </c>
      <c r="W338" s="223"/>
      <c r="X338" s="223" t="s">
        <v>294</v>
      </c>
      <c r="Y338" s="223" t="s">
        <v>252</v>
      </c>
      <c r="Z338" s="213"/>
      <c r="AA338" s="213"/>
      <c r="AB338" s="213"/>
      <c r="AC338" s="213"/>
      <c r="AD338" s="213"/>
      <c r="AE338" s="213"/>
      <c r="AF338" s="213"/>
      <c r="AG338" s="213" t="s">
        <v>571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66" t="s">
        <v>296</v>
      </c>
      <c r="D339" s="258"/>
      <c r="E339" s="259"/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297</v>
      </c>
      <c r="AH339" s="213">
        <v>0</v>
      </c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3" x14ac:dyDescent="0.2">
      <c r="A340" s="220"/>
      <c r="B340" s="221"/>
      <c r="C340" s="266" t="s">
        <v>589</v>
      </c>
      <c r="D340" s="258"/>
      <c r="E340" s="259"/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3"/>
      <c r="AA340" s="213"/>
      <c r="AB340" s="213"/>
      <c r="AC340" s="213"/>
      <c r="AD340" s="213"/>
      <c r="AE340" s="213"/>
      <c r="AF340" s="213"/>
      <c r="AG340" s="213" t="s">
        <v>297</v>
      </c>
      <c r="AH340" s="213">
        <v>0</v>
      </c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3" x14ac:dyDescent="0.2">
      <c r="A341" s="220"/>
      <c r="B341" s="221"/>
      <c r="C341" s="266" t="s">
        <v>590</v>
      </c>
      <c r="D341" s="258"/>
      <c r="E341" s="259">
        <v>21.84</v>
      </c>
      <c r="F341" s="223"/>
      <c r="G341" s="223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297</v>
      </c>
      <c r="AH341" s="213">
        <v>0</v>
      </c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ht="22.5" outlineLevel="1" x14ac:dyDescent="0.2">
      <c r="A342" s="235">
        <v>58</v>
      </c>
      <c r="B342" s="236" t="s">
        <v>591</v>
      </c>
      <c r="C342" s="252" t="s">
        <v>592</v>
      </c>
      <c r="D342" s="237" t="s">
        <v>292</v>
      </c>
      <c r="E342" s="238">
        <v>21.84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0</v>
      </c>
      <c r="O342" s="238">
        <f>ROUND(E342*N342,2)</f>
        <v>0</v>
      </c>
      <c r="P342" s="238">
        <v>1.4499999999999999E-3</v>
      </c>
      <c r="Q342" s="238">
        <f>ROUND(E342*P342,2)</f>
        <v>0.03</v>
      </c>
      <c r="R342" s="240" t="s">
        <v>588</v>
      </c>
      <c r="S342" s="240" t="s">
        <v>250</v>
      </c>
      <c r="T342" s="241" t="s">
        <v>250</v>
      </c>
      <c r="U342" s="223">
        <v>0.04</v>
      </c>
      <c r="V342" s="223">
        <f>ROUND(E342*U342,2)</f>
        <v>0.87</v>
      </c>
      <c r="W342" s="223"/>
      <c r="X342" s="223" t="s">
        <v>294</v>
      </c>
      <c r="Y342" s="223" t="s">
        <v>252</v>
      </c>
      <c r="Z342" s="213"/>
      <c r="AA342" s="213"/>
      <c r="AB342" s="213"/>
      <c r="AC342" s="213"/>
      <c r="AD342" s="213"/>
      <c r="AE342" s="213"/>
      <c r="AF342" s="213"/>
      <c r="AG342" s="213" t="s">
        <v>571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2" x14ac:dyDescent="0.2">
      <c r="A343" s="220"/>
      <c r="B343" s="221"/>
      <c r="C343" s="266" t="s">
        <v>296</v>
      </c>
      <c r="D343" s="258"/>
      <c r="E343" s="259"/>
      <c r="F343" s="223"/>
      <c r="G343" s="223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297</v>
      </c>
      <c r="AH343" s="213">
        <v>0</v>
      </c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3" x14ac:dyDescent="0.2">
      <c r="A344" s="220"/>
      <c r="B344" s="221"/>
      <c r="C344" s="266" t="s">
        <v>589</v>
      </c>
      <c r="D344" s="258"/>
      <c r="E344" s="259"/>
      <c r="F344" s="223"/>
      <c r="G344" s="223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3"/>
      <c r="AA344" s="213"/>
      <c r="AB344" s="213"/>
      <c r="AC344" s="213"/>
      <c r="AD344" s="213"/>
      <c r="AE344" s="213"/>
      <c r="AF344" s="213"/>
      <c r="AG344" s="213" t="s">
        <v>297</v>
      </c>
      <c r="AH344" s="213">
        <v>0</v>
      </c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3" x14ac:dyDescent="0.2">
      <c r="A345" s="220"/>
      <c r="B345" s="221"/>
      <c r="C345" s="266" t="s">
        <v>590</v>
      </c>
      <c r="D345" s="258"/>
      <c r="E345" s="259">
        <v>21.84</v>
      </c>
      <c r="F345" s="223"/>
      <c r="G345" s="22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297</v>
      </c>
      <c r="AH345" s="213">
        <v>0</v>
      </c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1" x14ac:dyDescent="0.2">
      <c r="A346" s="235">
        <v>59</v>
      </c>
      <c r="B346" s="236" t="s">
        <v>593</v>
      </c>
      <c r="C346" s="252" t="s">
        <v>594</v>
      </c>
      <c r="D346" s="237" t="s">
        <v>292</v>
      </c>
      <c r="E346" s="238">
        <v>20.513999999999999</v>
      </c>
      <c r="F346" s="239"/>
      <c r="G346" s="240">
        <f>ROUND(E346*F346,2)</f>
        <v>0</v>
      </c>
      <c r="H346" s="239"/>
      <c r="I346" s="240">
        <f>ROUND(E346*H346,2)</f>
        <v>0</v>
      </c>
      <c r="J346" s="239"/>
      <c r="K346" s="240">
        <f>ROUND(E346*J346,2)</f>
        <v>0</v>
      </c>
      <c r="L346" s="240">
        <v>21</v>
      </c>
      <c r="M346" s="240">
        <f>G346*(1+L346/100)</f>
        <v>0</v>
      </c>
      <c r="N346" s="238">
        <v>0</v>
      </c>
      <c r="O346" s="238">
        <f>ROUND(E346*N346,2)</f>
        <v>0</v>
      </c>
      <c r="P346" s="238">
        <v>3.9239999999999997E-2</v>
      </c>
      <c r="Q346" s="238">
        <f>ROUND(E346*P346,2)</f>
        <v>0.8</v>
      </c>
      <c r="R346" s="240" t="s">
        <v>595</v>
      </c>
      <c r="S346" s="240" t="s">
        <v>250</v>
      </c>
      <c r="T346" s="241" t="s">
        <v>250</v>
      </c>
      <c r="U346" s="223">
        <v>0.49875999999999998</v>
      </c>
      <c r="V346" s="223">
        <f>ROUND(E346*U346,2)</f>
        <v>10.23</v>
      </c>
      <c r="W346" s="223"/>
      <c r="X346" s="223" t="s">
        <v>596</v>
      </c>
      <c r="Y346" s="223" t="s">
        <v>252</v>
      </c>
      <c r="Z346" s="213"/>
      <c r="AA346" s="213"/>
      <c r="AB346" s="213"/>
      <c r="AC346" s="213"/>
      <c r="AD346" s="213"/>
      <c r="AE346" s="213"/>
      <c r="AF346" s="213"/>
      <c r="AG346" s="213" t="s">
        <v>597</v>
      </c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ht="33.75" outlineLevel="2" x14ac:dyDescent="0.2">
      <c r="A347" s="220"/>
      <c r="B347" s="221"/>
      <c r="C347" s="267" t="s">
        <v>598</v>
      </c>
      <c r="D347" s="264"/>
      <c r="E347" s="264"/>
      <c r="F347" s="264"/>
      <c r="G347" s="264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305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42" t="str">
        <f>C347</f>
        <v>jakýchkoliv soustav o sklonu do 60 stupňů, z hranolů, hranolků nebo fošen, demontáž laťování včetně všech nadstřešních konstrukcí z latí o průřezové ploše do 25 cm2 při osové vzdálenosti do 50 cm, demontáž bednění včetně všech nadstřešních konstrukcí z prken tloušťky do 32 mm nebo bez bednění podle popisu.</v>
      </c>
      <c r="BB347" s="213"/>
      <c r="BC347" s="213"/>
      <c r="BD347" s="213"/>
      <c r="BE347" s="213"/>
      <c r="BF347" s="213"/>
      <c r="BG347" s="213"/>
      <c r="BH347" s="213"/>
    </row>
    <row r="348" spans="1:60" ht="22.5" outlineLevel="2" x14ac:dyDescent="0.2">
      <c r="A348" s="220"/>
      <c r="B348" s="221"/>
      <c r="C348" s="268" t="s">
        <v>599</v>
      </c>
      <c r="D348" s="265"/>
      <c r="E348" s="265"/>
      <c r="F348" s="265"/>
      <c r="G348" s="265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255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42" t="str">
        <f>C348</f>
        <v>Svislé přemístění ze 2. NP, nebo 1. PP, vodorovné vnitrostaveništní přemístění do 30 m, odvoz na skládku do 10 km. Bez poplatku za skládku.</v>
      </c>
      <c r="BB348" s="213"/>
      <c r="BC348" s="213"/>
      <c r="BD348" s="213"/>
      <c r="BE348" s="213"/>
      <c r="BF348" s="213"/>
      <c r="BG348" s="213"/>
      <c r="BH348" s="213"/>
    </row>
    <row r="349" spans="1:60" outlineLevel="2" x14ac:dyDescent="0.2">
      <c r="A349" s="220"/>
      <c r="B349" s="221"/>
      <c r="C349" s="266" t="s">
        <v>296</v>
      </c>
      <c r="D349" s="258"/>
      <c r="E349" s="259"/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297</v>
      </c>
      <c r="AH349" s="213">
        <v>0</v>
      </c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3" x14ac:dyDescent="0.2">
      <c r="A350" s="220"/>
      <c r="B350" s="221"/>
      <c r="C350" s="266" t="s">
        <v>600</v>
      </c>
      <c r="D350" s="258"/>
      <c r="E350" s="259"/>
      <c r="F350" s="223"/>
      <c r="G350" s="22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297</v>
      </c>
      <c r="AH350" s="213">
        <v>0</v>
      </c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3" x14ac:dyDescent="0.2">
      <c r="A351" s="220"/>
      <c r="B351" s="221"/>
      <c r="C351" s="266" t="s">
        <v>601</v>
      </c>
      <c r="D351" s="258"/>
      <c r="E351" s="259">
        <v>20.513999999999999</v>
      </c>
      <c r="F351" s="223"/>
      <c r="G351" s="223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297</v>
      </c>
      <c r="AH351" s="213">
        <v>0</v>
      </c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x14ac:dyDescent="0.2">
      <c r="A352" s="228" t="s">
        <v>245</v>
      </c>
      <c r="B352" s="229" t="s">
        <v>170</v>
      </c>
      <c r="C352" s="251" t="s">
        <v>171</v>
      </c>
      <c r="D352" s="230"/>
      <c r="E352" s="231"/>
      <c r="F352" s="232"/>
      <c r="G352" s="232">
        <f>SUMIF(AG353:AG376,"&lt;&gt;NOR",G353:G376)</f>
        <v>0</v>
      </c>
      <c r="H352" s="232"/>
      <c r="I352" s="232">
        <f>SUM(I353:I376)</f>
        <v>0</v>
      </c>
      <c r="J352" s="232"/>
      <c r="K352" s="232">
        <f>SUM(K353:K376)</f>
        <v>0</v>
      </c>
      <c r="L352" s="232"/>
      <c r="M352" s="232">
        <f>SUM(M353:M376)</f>
        <v>0</v>
      </c>
      <c r="N352" s="231"/>
      <c r="O352" s="231">
        <f>SUM(O353:O376)</f>
        <v>0</v>
      </c>
      <c r="P352" s="231"/>
      <c r="Q352" s="231">
        <f>SUM(Q353:Q376)</f>
        <v>9.9999999999999992E-2</v>
      </c>
      <c r="R352" s="232"/>
      <c r="S352" s="232"/>
      <c r="T352" s="233"/>
      <c r="U352" s="227"/>
      <c r="V352" s="227">
        <f>SUM(V353:V376)</f>
        <v>2.46</v>
      </c>
      <c r="W352" s="227"/>
      <c r="X352" s="227"/>
      <c r="Y352" s="227"/>
      <c r="AG352" t="s">
        <v>246</v>
      </c>
    </row>
    <row r="353" spans="1:60" outlineLevel="1" x14ac:dyDescent="0.2">
      <c r="A353" s="235">
        <v>60</v>
      </c>
      <c r="B353" s="236" t="s">
        <v>602</v>
      </c>
      <c r="C353" s="252" t="s">
        <v>603</v>
      </c>
      <c r="D353" s="237" t="s">
        <v>420</v>
      </c>
      <c r="E353" s="238">
        <v>7.8</v>
      </c>
      <c r="F353" s="239"/>
      <c r="G353" s="240">
        <f>ROUND(E353*F353,2)</f>
        <v>0</v>
      </c>
      <c r="H353" s="239"/>
      <c r="I353" s="240">
        <f>ROUND(E353*H353,2)</f>
        <v>0</v>
      </c>
      <c r="J353" s="239"/>
      <c r="K353" s="240">
        <f>ROUND(E353*J353,2)</f>
        <v>0</v>
      </c>
      <c r="L353" s="240">
        <v>21</v>
      </c>
      <c r="M353" s="240">
        <f>G353*(1+L353/100)</f>
        <v>0</v>
      </c>
      <c r="N353" s="238">
        <v>0</v>
      </c>
      <c r="O353" s="238">
        <f>ROUND(E353*N353,2)</f>
        <v>0</v>
      </c>
      <c r="P353" s="238">
        <v>3.2599999999999999E-3</v>
      </c>
      <c r="Q353" s="238">
        <f>ROUND(E353*P353,2)</f>
        <v>0.03</v>
      </c>
      <c r="R353" s="240" t="s">
        <v>604</v>
      </c>
      <c r="S353" s="240" t="s">
        <v>250</v>
      </c>
      <c r="T353" s="241" t="s">
        <v>250</v>
      </c>
      <c r="U353" s="223">
        <v>5.7500000000000002E-2</v>
      </c>
      <c r="V353" s="223">
        <f>ROUND(E353*U353,2)</f>
        <v>0.45</v>
      </c>
      <c r="W353" s="223"/>
      <c r="X353" s="223" t="s">
        <v>294</v>
      </c>
      <c r="Y353" s="223" t="s">
        <v>252</v>
      </c>
      <c r="Z353" s="213"/>
      <c r="AA353" s="213"/>
      <c r="AB353" s="213"/>
      <c r="AC353" s="213"/>
      <c r="AD353" s="213"/>
      <c r="AE353" s="213"/>
      <c r="AF353" s="213"/>
      <c r="AG353" s="213" t="s">
        <v>571</v>
      </c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2" x14ac:dyDescent="0.2">
      <c r="A354" s="220"/>
      <c r="B354" s="221"/>
      <c r="C354" s="266" t="s">
        <v>296</v>
      </c>
      <c r="D354" s="258"/>
      <c r="E354" s="259"/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3"/>
      <c r="AA354" s="213"/>
      <c r="AB354" s="213"/>
      <c r="AC354" s="213"/>
      <c r="AD354" s="213"/>
      <c r="AE354" s="213"/>
      <c r="AF354" s="213"/>
      <c r="AG354" s="213" t="s">
        <v>297</v>
      </c>
      <c r="AH354" s="213">
        <v>0</v>
      </c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3" x14ac:dyDescent="0.2">
      <c r="A355" s="220"/>
      <c r="B355" s="221"/>
      <c r="C355" s="266" t="s">
        <v>605</v>
      </c>
      <c r="D355" s="258"/>
      <c r="E355" s="259"/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297</v>
      </c>
      <c r="AH355" s="213">
        <v>0</v>
      </c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3" x14ac:dyDescent="0.2">
      <c r="A356" s="220"/>
      <c r="B356" s="221"/>
      <c r="C356" s="266" t="s">
        <v>606</v>
      </c>
      <c r="D356" s="258"/>
      <c r="E356" s="259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297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66" t="s">
        <v>607</v>
      </c>
      <c r="D357" s="258"/>
      <c r="E357" s="259">
        <v>7.8</v>
      </c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297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1" x14ac:dyDescent="0.2">
      <c r="A358" s="235">
        <v>61</v>
      </c>
      <c r="B358" s="236" t="s">
        <v>608</v>
      </c>
      <c r="C358" s="252" t="s">
        <v>609</v>
      </c>
      <c r="D358" s="237" t="s">
        <v>420</v>
      </c>
      <c r="E358" s="238">
        <v>7.8</v>
      </c>
      <c r="F358" s="239"/>
      <c r="G358" s="240">
        <f>ROUND(E358*F358,2)</f>
        <v>0</v>
      </c>
      <c r="H358" s="239"/>
      <c r="I358" s="240">
        <f>ROUND(E358*H358,2)</f>
        <v>0</v>
      </c>
      <c r="J358" s="239"/>
      <c r="K358" s="240">
        <f>ROUND(E358*J358,2)</f>
        <v>0</v>
      </c>
      <c r="L358" s="240">
        <v>21</v>
      </c>
      <c r="M358" s="240">
        <f>G358*(1+L358/100)</f>
        <v>0</v>
      </c>
      <c r="N358" s="238">
        <v>0</v>
      </c>
      <c r="O358" s="238">
        <f>ROUND(E358*N358,2)</f>
        <v>0</v>
      </c>
      <c r="P358" s="238">
        <v>3.3600000000000001E-3</v>
      </c>
      <c r="Q358" s="238">
        <f>ROUND(E358*P358,2)</f>
        <v>0.03</v>
      </c>
      <c r="R358" s="240" t="s">
        <v>604</v>
      </c>
      <c r="S358" s="240" t="s">
        <v>250</v>
      </c>
      <c r="T358" s="241" t="s">
        <v>250</v>
      </c>
      <c r="U358" s="223">
        <v>6.9000000000000006E-2</v>
      </c>
      <c r="V358" s="223">
        <f>ROUND(E358*U358,2)</f>
        <v>0.54</v>
      </c>
      <c r="W358" s="223"/>
      <c r="X358" s="223" t="s">
        <v>294</v>
      </c>
      <c r="Y358" s="223" t="s">
        <v>252</v>
      </c>
      <c r="Z358" s="213"/>
      <c r="AA358" s="213"/>
      <c r="AB358" s="213"/>
      <c r="AC358" s="213"/>
      <c r="AD358" s="213"/>
      <c r="AE358" s="213"/>
      <c r="AF358" s="213"/>
      <c r="AG358" s="213" t="s">
        <v>571</v>
      </c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2" x14ac:dyDescent="0.2">
      <c r="A359" s="220"/>
      <c r="B359" s="221"/>
      <c r="C359" s="266" t="s">
        <v>296</v>
      </c>
      <c r="D359" s="258"/>
      <c r="E359" s="259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297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66" t="s">
        <v>610</v>
      </c>
      <c r="D360" s="258"/>
      <c r="E360" s="259"/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297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3" x14ac:dyDescent="0.2">
      <c r="A361" s="220"/>
      <c r="B361" s="221"/>
      <c r="C361" s="266" t="s">
        <v>607</v>
      </c>
      <c r="D361" s="258"/>
      <c r="E361" s="259">
        <v>7.8</v>
      </c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297</v>
      </c>
      <c r="AH361" s="213">
        <v>0</v>
      </c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1" x14ac:dyDescent="0.2">
      <c r="A362" s="235">
        <v>62</v>
      </c>
      <c r="B362" s="236" t="s">
        <v>611</v>
      </c>
      <c r="C362" s="252" t="s">
        <v>612</v>
      </c>
      <c r="D362" s="237" t="s">
        <v>458</v>
      </c>
      <c r="E362" s="238">
        <v>2</v>
      </c>
      <c r="F362" s="239"/>
      <c r="G362" s="240">
        <f>ROUND(E362*F362,2)</f>
        <v>0</v>
      </c>
      <c r="H362" s="239"/>
      <c r="I362" s="240">
        <f>ROUND(E362*H362,2)</f>
        <v>0</v>
      </c>
      <c r="J362" s="239"/>
      <c r="K362" s="240">
        <f>ROUND(E362*J362,2)</f>
        <v>0</v>
      </c>
      <c r="L362" s="240">
        <v>21</v>
      </c>
      <c r="M362" s="240">
        <f>G362*(1+L362/100)</f>
        <v>0</v>
      </c>
      <c r="N362" s="238">
        <v>0</v>
      </c>
      <c r="O362" s="238">
        <f>ROUND(E362*N362,2)</f>
        <v>0</v>
      </c>
      <c r="P362" s="238">
        <v>1.15E-3</v>
      </c>
      <c r="Q362" s="238">
        <f>ROUND(E362*P362,2)</f>
        <v>0</v>
      </c>
      <c r="R362" s="240" t="s">
        <v>604</v>
      </c>
      <c r="S362" s="240" t="s">
        <v>250</v>
      </c>
      <c r="T362" s="241" t="s">
        <v>250</v>
      </c>
      <c r="U362" s="223">
        <v>9.1999999999999998E-2</v>
      </c>
      <c r="V362" s="223">
        <f>ROUND(E362*U362,2)</f>
        <v>0.18</v>
      </c>
      <c r="W362" s="223"/>
      <c r="X362" s="223" t="s">
        <v>294</v>
      </c>
      <c r="Y362" s="223" t="s">
        <v>252</v>
      </c>
      <c r="Z362" s="213"/>
      <c r="AA362" s="213"/>
      <c r="AB362" s="213"/>
      <c r="AC362" s="213"/>
      <c r="AD362" s="213"/>
      <c r="AE362" s="213"/>
      <c r="AF362" s="213"/>
      <c r="AG362" s="213" t="s">
        <v>571</v>
      </c>
      <c r="AH362" s="213"/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2" x14ac:dyDescent="0.2">
      <c r="A363" s="220"/>
      <c r="B363" s="221"/>
      <c r="C363" s="266" t="s">
        <v>613</v>
      </c>
      <c r="D363" s="258"/>
      <c r="E363" s="259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297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66" t="s">
        <v>110</v>
      </c>
      <c r="D364" s="258"/>
      <c r="E364" s="259">
        <v>2</v>
      </c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297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1" x14ac:dyDescent="0.2">
      <c r="A365" s="235">
        <v>63</v>
      </c>
      <c r="B365" s="236" t="s">
        <v>614</v>
      </c>
      <c r="C365" s="252" t="s">
        <v>615</v>
      </c>
      <c r="D365" s="237" t="s">
        <v>420</v>
      </c>
      <c r="E365" s="238">
        <v>4.8</v>
      </c>
      <c r="F365" s="239"/>
      <c r="G365" s="240">
        <f>ROUND(E365*F365,2)</f>
        <v>0</v>
      </c>
      <c r="H365" s="239"/>
      <c r="I365" s="240">
        <f>ROUND(E365*H365,2)</f>
        <v>0</v>
      </c>
      <c r="J365" s="239"/>
      <c r="K365" s="240">
        <f>ROUND(E365*J365,2)</f>
        <v>0</v>
      </c>
      <c r="L365" s="240">
        <v>21</v>
      </c>
      <c r="M365" s="240">
        <f>G365*(1+L365/100)</f>
        <v>0</v>
      </c>
      <c r="N365" s="238">
        <v>0</v>
      </c>
      <c r="O365" s="238">
        <f>ROUND(E365*N365,2)</f>
        <v>0</v>
      </c>
      <c r="P365" s="238">
        <v>1.3500000000000001E-3</v>
      </c>
      <c r="Q365" s="238">
        <f>ROUND(E365*P365,2)</f>
        <v>0.01</v>
      </c>
      <c r="R365" s="240" t="s">
        <v>604</v>
      </c>
      <c r="S365" s="240" t="s">
        <v>250</v>
      </c>
      <c r="T365" s="241" t="s">
        <v>250</v>
      </c>
      <c r="U365" s="223">
        <v>9.1999999999999998E-2</v>
      </c>
      <c r="V365" s="223">
        <f>ROUND(E365*U365,2)</f>
        <v>0.44</v>
      </c>
      <c r="W365" s="223"/>
      <c r="X365" s="223" t="s">
        <v>294</v>
      </c>
      <c r="Y365" s="223" t="s">
        <v>252</v>
      </c>
      <c r="Z365" s="213"/>
      <c r="AA365" s="213"/>
      <c r="AB365" s="213"/>
      <c r="AC365" s="213"/>
      <c r="AD365" s="213"/>
      <c r="AE365" s="213"/>
      <c r="AF365" s="213"/>
      <c r="AG365" s="213" t="s">
        <v>571</v>
      </c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2" x14ac:dyDescent="0.2">
      <c r="A366" s="220"/>
      <c r="B366" s="221"/>
      <c r="C366" s="266" t="s">
        <v>296</v>
      </c>
      <c r="D366" s="258"/>
      <c r="E366" s="259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297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6" t="s">
        <v>616</v>
      </c>
      <c r="D367" s="258"/>
      <c r="E367" s="259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297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6" t="s">
        <v>501</v>
      </c>
      <c r="D368" s="258"/>
      <c r="E368" s="259">
        <v>4.8</v>
      </c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297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1" x14ac:dyDescent="0.2">
      <c r="A369" s="235">
        <v>64</v>
      </c>
      <c r="B369" s="236" t="s">
        <v>617</v>
      </c>
      <c r="C369" s="252" t="s">
        <v>618</v>
      </c>
      <c r="D369" s="237" t="s">
        <v>420</v>
      </c>
      <c r="E369" s="238">
        <v>3.2</v>
      </c>
      <c r="F369" s="239"/>
      <c r="G369" s="240">
        <f>ROUND(E369*F369,2)</f>
        <v>0</v>
      </c>
      <c r="H369" s="239"/>
      <c r="I369" s="240">
        <f>ROUND(E369*H369,2)</f>
        <v>0</v>
      </c>
      <c r="J369" s="239"/>
      <c r="K369" s="240">
        <f>ROUND(E369*J369,2)</f>
        <v>0</v>
      </c>
      <c r="L369" s="240">
        <v>21</v>
      </c>
      <c r="M369" s="240">
        <f>G369*(1+L369/100)</f>
        <v>0</v>
      </c>
      <c r="N369" s="238">
        <v>0</v>
      </c>
      <c r="O369" s="238">
        <f>ROUND(E369*N369,2)</f>
        <v>0</v>
      </c>
      <c r="P369" s="238">
        <v>2.3E-3</v>
      </c>
      <c r="Q369" s="238">
        <f>ROUND(E369*P369,2)</f>
        <v>0.01</v>
      </c>
      <c r="R369" s="240" t="s">
        <v>604</v>
      </c>
      <c r="S369" s="240" t="s">
        <v>250</v>
      </c>
      <c r="T369" s="241" t="s">
        <v>250</v>
      </c>
      <c r="U369" s="223">
        <v>0.10349999999999999</v>
      </c>
      <c r="V369" s="223">
        <f>ROUND(E369*U369,2)</f>
        <v>0.33</v>
      </c>
      <c r="W369" s="223"/>
      <c r="X369" s="223" t="s">
        <v>294</v>
      </c>
      <c r="Y369" s="223" t="s">
        <v>252</v>
      </c>
      <c r="Z369" s="213"/>
      <c r="AA369" s="213"/>
      <c r="AB369" s="213"/>
      <c r="AC369" s="213"/>
      <c r="AD369" s="213"/>
      <c r="AE369" s="213"/>
      <c r="AF369" s="213"/>
      <c r="AG369" s="213" t="s">
        <v>571</v>
      </c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2" x14ac:dyDescent="0.2">
      <c r="A370" s="220"/>
      <c r="B370" s="221"/>
      <c r="C370" s="266" t="s">
        <v>296</v>
      </c>
      <c r="D370" s="258"/>
      <c r="E370" s="259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297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66" t="s">
        <v>619</v>
      </c>
      <c r="D371" s="258"/>
      <c r="E371" s="259"/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297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3" x14ac:dyDescent="0.2">
      <c r="A372" s="220"/>
      <c r="B372" s="221"/>
      <c r="C372" s="266" t="s">
        <v>620</v>
      </c>
      <c r="D372" s="258"/>
      <c r="E372" s="259">
        <v>3.2</v>
      </c>
      <c r="F372" s="223"/>
      <c r="G372" s="223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297</v>
      </c>
      <c r="AH372" s="213">
        <v>0</v>
      </c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1" x14ac:dyDescent="0.2">
      <c r="A373" s="235">
        <v>65</v>
      </c>
      <c r="B373" s="236" t="s">
        <v>621</v>
      </c>
      <c r="C373" s="252" t="s">
        <v>622</v>
      </c>
      <c r="D373" s="237" t="s">
        <v>420</v>
      </c>
      <c r="E373" s="238">
        <v>9</v>
      </c>
      <c r="F373" s="239"/>
      <c r="G373" s="240">
        <f>ROUND(E373*F373,2)</f>
        <v>0</v>
      </c>
      <c r="H373" s="239"/>
      <c r="I373" s="240">
        <f>ROUND(E373*H373,2)</f>
        <v>0</v>
      </c>
      <c r="J373" s="239"/>
      <c r="K373" s="240">
        <f>ROUND(E373*J373,2)</f>
        <v>0</v>
      </c>
      <c r="L373" s="240">
        <v>21</v>
      </c>
      <c r="M373" s="240">
        <f>G373*(1+L373/100)</f>
        <v>0</v>
      </c>
      <c r="N373" s="238">
        <v>0</v>
      </c>
      <c r="O373" s="238">
        <f>ROUND(E373*N373,2)</f>
        <v>0</v>
      </c>
      <c r="P373" s="238">
        <v>2.2599999999999999E-3</v>
      </c>
      <c r="Q373" s="238">
        <f>ROUND(E373*P373,2)</f>
        <v>0.02</v>
      </c>
      <c r="R373" s="240" t="s">
        <v>604</v>
      </c>
      <c r="S373" s="240" t="s">
        <v>250</v>
      </c>
      <c r="T373" s="241" t="s">
        <v>250</v>
      </c>
      <c r="U373" s="223">
        <v>5.7500000000000002E-2</v>
      </c>
      <c r="V373" s="223">
        <f>ROUND(E373*U373,2)</f>
        <v>0.52</v>
      </c>
      <c r="W373" s="223"/>
      <c r="X373" s="223" t="s">
        <v>294</v>
      </c>
      <c r="Y373" s="223" t="s">
        <v>252</v>
      </c>
      <c r="Z373" s="213"/>
      <c r="AA373" s="213"/>
      <c r="AB373" s="213"/>
      <c r="AC373" s="213"/>
      <c r="AD373" s="213"/>
      <c r="AE373" s="213"/>
      <c r="AF373" s="213"/>
      <c r="AG373" s="213" t="s">
        <v>571</v>
      </c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2" x14ac:dyDescent="0.2">
      <c r="A374" s="220"/>
      <c r="B374" s="221"/>
      <c r="C374" s="266" t="s">
        <v>296</v>
      </c>
      <c r="D374" s="258"/>
      <c r="E374" s="259"/>
      <c r="F374" s="223"/>
      <c r="G374" s="223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297</v>
      </c>
      <c r="AH374" s="213">
        <v>0</v>
      </c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</row>
    <row r="375" spans="1:60" outlineLevel="3" x14ac:dyDescent="0.2">
      <c r="A375" s="220"/>
      <c r="B375" s="221"/>
      <c r="C375" s="266" t="s">
        <v>623</v>
      </c>
      <c r="D375" s="258"/>
      <c r="E375" s="259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297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66" t="s">
        <v>624</v>
      </c>
      <c r="D376" s="258"/>
      <c r="E376" s="259">
        <v>9</v>
      </c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297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x14ac:dyDescent="0.2">
      <c r="A377" s="228" t="s">
        <v>245</v>
      </c>
      <c r="B377" s="229" t="s">
        <v>172</v>
      </c>
      <c r="C377" s="251" t="s">
        <v>173</v>
      </c>
      <c r="D377" s="230"/>
      <c r="E377" s="231"/>
      <c r="F377" s="232"/>
      <c r="G377" s="232">
        <f>SUMIF(AG378:AG385,"&lt;&gt;NOR",G378:G385)</f>
        <v>0</v>
      </c>
      <c r="H377" s="232"/>
      <c r="I377" s="232">
        <f>SUM(I378:I385)</f>
        <v>0</v>
      </c>
      <c r="J377" s="232"/>
      <c r="K377" s="232">
        <f>SUM(K378:K385)</f>
        <v>0</v>
      </c>
      <c r="L377" s="232"/>
      <c r="M377" s="232">
        <f>SUM(M378:M385)</f>
        <v>0</v>
      </c>
      <c r="N377" s="231"/>
      <c r="O377" s="231">
        <f>SUM(O378:O385)</f>
        <v>0</v>
      </c>
      <c r="P377" s="231"/>
      <c r="Q377" s="231">
        <f>SUM(Q378:Q385)</f>
        <v>0.92</v>
      </c>
      <c r="R377" s="232"/>
      <c r="S377" s="232"/>
      <c r="T377" s="233"/>
      <c r="U377" s="227"/>
      <c r="V377" s="227">
        <f>SUM(V378:V385)</f>
        <v>3.7600000000000002</v>
      </c>
      <c r="W377" s="227"/>
      <c r="X377" s="227"/>
      <c r="Y377" s="227"/>
      <c r="AG377" t="s">
        <v>246</v>
      </c>
    </row>
    <row r="378" spans="1:60" outlineLevel="1" x14ac:dyDescent="0.2">
      <c r="A378" s="235">
        <v>66</v>
      </c>
      <c r="B378" s="236" t="s">
        <v>625</v>
      </c>
      <c r="C378" s="252" t="s">
        <v>626</v>
      </c>
      <c r="D378" s="237" t="s">
        <v>292</v>
      </c>
      <c r="E378" s="238">
        <v>21.84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0</v>
      </c>
      <c r="O378" s="238">
        <f>ROUND(E378*N378,2)</f>
        <v>0</v>
      </c>
      <c r="P378" s="238">
        <v>4.2000000000000003E-2</v>
      </c>
      <c r="Q378" s="238">
        <f>ROUND(E378*P378,2)</f>
        <v>0.92</v>
      </c>
      <c r="R378" s="240" t="s">
        <v>627</v>
      </c>
      <c r="S378" s="240" t="s">
        <v>250</v>
      </c>
      <c r="T378" s="241" t="s">
        <v>250</v>
      </c>
      <c r="U378" s="223">
        <v>0.14199999999999999</v>
      </c>
      <c r="V378" s="223">
        <f>ROUND(E378*U378,2)</f>
        <v>3.1</v>
      </c>
      <c r="W378" s="223"/>
      <c r="X378" s="223" t="s">
        <v>294</v>
      </c>
      <c r="Y378" s="223" t="s">
        <v>252</v>
      </c>
      <c r="Z378" s="213"/>
      <c r="AA378" s="213"/>
      <c r="AB378" s="213"/>
      <c r="AC378" s="213"/>
      <c r="AD378" s="213"/>
      <c r="AE378" s="213"/>
      <c r="AF378" s="213"/>
      <c r="AG378" s="213" t="s">
        <v>571</v>
      </c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outlineLevel="2" x14ac:dyDescent="0.2">
      <c r="A379" s="220"/>
      <c r="B379" s="221"/>
      <c r="C379" s="266" t="s">
        <v>296</v>
      </c>
      <c r="D379" s="258"/>
      <c r="E379" s="259"/>
      <c r="F379" s="223"/>
      <c r="G379" s="223"/>
      <c r="H379" s="223"/>
      <c r="I379" s="223"/>
      <c r="J379" s="223"/>
      <c r="K379" s="223"/>
      <c r="L379" s="223"/>
      <c r="M379" s="223"/>
      <c r="N379" s="222"/>
      <c r="O379" s="222"/>
      <c r="P379" s="222"/>
      <c r="Q379" s="222"/>
      <c r="R379" s="223"/>
      <c r="S379" s="223"/>
      <c r="T379" s="223"/>
      <c r="U379" s="223"/>
      <c r="V379" s="223"/>
      <c r="W379" s="223"/>
      <c r="X379" s="223"/>
      <c r="Y379" s="223"/>
      <c r="Z379" s="213"/>
      <c r="AA379" s="213"/>
      <c r="AB379" s="213"/>
      <c r="AC379" s="213"/>
      <c r="AD379" s="213"/>
      <c r="AE379" s="213"/>
      <c r="AF379" s="213"/>
      <c r="AG379" s="213" t="s">
        <v>297</v>
      </c>
      <c r="AH379" s="213">
        <v>0</v>
      </c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</row>
    <row r="380" spans="1:60" outlineLevel="3" x14ac:dyDescent="0.2">
      <c r="A380" s="220"/>
      <c r="B380" s="221"/>
      <c r="C380" s="266" t="s">
        <v>628</v>
      </c>
      <c r="D380" s="258"/>
      <c r="E380" s="259"/>
      <c r="F380" s="223"/>
      <c r="G380" s="223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3"/>
      <c r="AA380" s="213"/>
      <c r="AB380" s="213"/>
      <c r="AC380" s="213"/>
      <c r="AD380" s="213"/>
      <c r="AE380" s="213"/>
      <c r="AF380" s="213"/>
      <c r="AG380" s="213" t="s">
        <v>297</v>
      </c>
      <c r="AH380" s="213">
        <v>0</v>
      </c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3" x14ac:dyDescent="0.2">
      <c r="A381" s="220"/>
      <c r="B381" s="221"/>
      <c r="C381" s="266" t="s">
        <v>590</v>
      </c>
      <c r="D381" s="258"/>
      <c r="E381" s="259">
        <v>21.84</v>
      </c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297</v>
      </c>
      <c r="AH381" s="213">
        <v>0</v>
      </c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1" x14ac:dyDescent="0.2">
      <c r="A382" s="235">
        <v>67</v>
      </c>
      <c r="B382" s="236" t="s">
        <v>629</v>
      </c>
      <c r="C382" s="252" t="s">
        <v>630</v>
      </c>
      <c r="D382" s="237" t="s">
        <v>292</v>
      </c>
      <c r="E382" s="238">
        <v>21.84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0</v>
      </c>
      <c r="O382" s="238">
        <f>ROUND(E382*N382,2)</f>
        <v>0</v>
      </c>
      <c r="P382" s="238">
        <v>1.8000000000000001E-4</v>
      </c>
      <c r="Q382" s="238">
        <f>ROUND(E382*P382,2)</f>
        <v>0</v>
      </c>
      <c r="R382" s="240" t="s">
        <v>627</v>
      </c>
      <c r="S382" s="240" t="s">
        <v>250</v>
      </c>
      <c r="T382" s="241" t="s">
        <v>250</v>
      </c>
      <c r="U382" s="223">
        <v>0.03</v>
      </c>
      <c r="V382" s="223">
        <f>ROUND(E382*U382,2)</f>
        <v>0.66</v>
      </c>
      <c r="W382" s="223"/>
      <c r="X382" s="223" t="s">
        <v>294</v>
      </c>
      <c r="Y382" s="223" t="s">
        <v>252</v>
      </c>
      <c r="Z382" s="213"/>
      <c r="AA382" s="213"/>
      <c r="AB382" s="213"/>
      <c r="AC382" s="213"/>
      <c r="AD382" s="213"/>
      <c r="AE382" s="213"/>
      <c r="AF382" s="213"/>
      <c r="AG382" s="213" t="s">
        <v>571</v>
      </c>
      <c r="AH382" s="213"/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2" x14ac:dyDescent="0.2">
      <c r="A383" s="220"/>
      <c r="B383" s="221"/>
      <c r="C383" s="266" t="s">
        <v>296</v>
      </c>
      <c r="D383" s="258"/>
      <c r="E383" s="259"/>
      <c r="F383" s="223"/>
      <c r="G383" s="223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297</v>
      </c>
      <c r="AH383" s="213">
        <v>0</v>
      </c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3" x14ac:dyDescent="0.2">
      <c r="A384" s="220"/>
      <c r="B384" s="221"/>
      <c r="C384" s="266" t="s">
        <v>589</v>
      </c>
      <c r="D384" s="258"/>
      <c r="E384" s="259"/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3"/>
      <c r="AA384" s="213"/>
      <c r="AB384" s="213"/>
      <c r="AC384" s="213"/>
      <c r="AD384" s="213"/>
      <c r="AE384" s="213"/>
      <c r="AF384" s="213"/>
      <c r="AG384" s="213" t="s">
        <v>297</v>
      </c>
      <c r="AH384" s="213">
        <v>0</v>
      </c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3" x14ac:dyDescent="0.2">
      <c r="A385" s="220"/>
      <c r="B385" s="221"/>
      <c r="C385" s="266" t="s">
        <v>590</v>
      </c>
      <c r="D385" s="258"/>
      <c r="E385" s="259">
        <v>21.84</v>
      </c>
      <c r="F385" s="223"/>
      <c r="G385" s="223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297</v>
      </c>
      <c r="AH385" s="213">
        <v>0</v>
      </c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x14ac:dyDescent="0.2">
      <c r="A386" s="228" t="s">
        <v>245</v>
      </c>
      <c r="B386" s="229" t="s">
        <v>174</v>
      </c>
      <c r="C386" s="251" t="s">
        <v>175</v>
      </c>
      <c r="D386" s="230"/>
      <c r="E386" s="231"/>
      <c r="F386" s="232"/>
      <c r="G386" s="232">
        <f>SUMIF(AG387:AG394,"&lt;&gt;NOR",G387:G394)</f>
        <v>0</v>
      </c>
      <c r="H386" s="232"/>
      <c r="I386" s="232">
        <f>SUM(I387:I394)</f>
        <v>0</v>
      </c>
      <c r="J386" s="232"/>
      <c r="K386" s="232">
        <f>SUM(K387:K394)</f>
        <v>0</v>
      </c>
      <c r="L386" s="232"/>
      <c r="M386" s="232">
        <f>SUM(M387:M394)</f>
        <v>0</v>
      </c>
      <c r="N386" s="231"/>
      <c r="O386" s="231">
        <f>SUM(O387:O394)</f>
        <v>0</v>
      </c>
      <c r="P386" s="231"/>
      <c r="Q386" s="231">
        <f>SUM(Q387:Q394)</f>
        <v>0.73</v>
      </c>
      <c r="R386" s="232"/>
      <c r="S386" s="232"/>
      <c r="T386" s="233"/>
      <c r="U386" s="227"/>
      <c r="V386" s="227">
        <f>SUM(V387:V394)</f>
        <v>5.71</v>
      </c>
      <c r="W386" s="227"/>
      <c r="X386" s="227"/>
      <c r="Y386" s="227"/>
      <c r="AG386" t="s">
        <v>246</v>
      </c>
    </row>
    <row r="387" spans="1:60" outlineLevel="1" x14ac:dyDescent="0.2">
      <c r="A387" s="235">
        <v>68</v>
      </c>
      <c r="B387" s="236" t="s">
        <v>631</v>
      </c>
      <c r="C387" s="252" t="s">
        <v>632</v>
      </c>
      <c r="D387" s="237" t="s">
        <v>458</v>
      </c>
      <c r="E387" s="238">
        <v>3</v>
      </c>
      <c r="F387" s="239"/>
      <c r="G387" s="240">
        <f>ROUND(E387*F387,2)</f>
        <v>0</v>
      </c>
      <c r="H387" s="239"/>
      <c r="I387" s="240">
        <f>ROUND(E387*H387,2)</f>
        <v>0</v>
      </c>
      <c r="J387" s="239"/>
      <c r="K387" s="240">
        <f>ROUND(E387*J387,2)</f>
        <v>0</v>
      </c>
      <c r="L387" s="240">
        <v>21</v>
      </c>
      <c r="M387" s="240">
        <f>G387*(1+L387/100)</f>
        <v>0</v>
      </c>
      <c r="N387" s="238">
        <v>0</v>
      </c>
      <c r="O387" s="238">
        <f>ROUND(E387*N387,2)</f>
        <v>0</v>
      </c>
      <c r="P387" s="238">
        <v>1.8E-3</v>
      </c>
      <c r="Q387" s="238">
        <f>ROUND(E387*P387,2)</f>
        <v>0.01</v>
      </c>
      <c r="R387" s="240" t="s">
        <v>633</v>
      </c>
      <c r="S387" s="240" t="s">
        <v>250</v>
      </c>
      <c r="T387" s="241" t="s">
        <v>250</v>
      </c>
      <c r="U387" s="223">
        <v>0.11</v>
      </c>
      <c r="V387" s="223">
        <f>ROUND(E387*U387,2)</f>
        <v>0.33</v>
      </c>
      <c r="W387" s="223"/>
      <c r="X387" s="223" t="s">
        <v>294</v>
      </c>
      <c r="Y387" s="223" t="s">
        <v>252</v>
      </c>
      <c r="Z387" s="213"/>
      <c r="AA387" s="213"/>
      <c r="AB387" s="213"/>
      <c r="AC387" s="213"/>
      <c r="AD387" s="213"/>
      <c r="AE387" s="213"/>
      <c r="AF387" s="213"/>
      <c r="AG387" s="213" t="s">
        <v>571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2" x14ac:dyDescent="0.2">
      <c r="A388" s="220"/>
      <c r="B388" s="221"/>
      <c r="C388" s="266" t="s">
        <v>634</v>
      </c>
      <c r="D388" s="258"/>
      <c r="E388" s="259"/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3"/>
      <c r="AA388" s="213"/>
      <c r="AB388" s="213"/>
      <c r="AC388" s="213"/>
      <c r="AD388" s="213"/>
      <c r="AE388" s="213"/>
      <c r="AF388" s="213"/>
      <c r="AG388" s="213" t="s">
        <v>297</v>
      </c>
      <c r="AH388" s="213">
        <v>0</v>
      </c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3" x14ac:dyDescent="0.2">
      <c r="A389" s="220"/>
      <c r="B389" s="221"/>
      <c r="C389" s="266" t="s">
        <v>112</v>
      </c>
      <c r="D389" s="258"/>
      <c r="E389" s="259">
        <v>3</v>
      </c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297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1" x14ac:dyDescent="0.2">
      <c r="A390" s="235">
        <v>69</v>
      </c>
      <c r="B390" s="236" t="s">
        <v>631</v>
      </c>
      <c r="C390" s="252" t="s">
        <v>632</v>
      </c>
      <c r="D390" s="237" t="s">
        <v>458</v>
      </c>
      <c r="E390" s="238">
        <v>13</v>
      </c>
      <c r="F390" s="239"/>
      <c r="G390" s="240">
        <f>ROUND(E390*F390,2)</f>
        <v>0</v>
      </c>
      <c r="H390" s="239"/>
      <c r="I390" s="240">
        <f>ROUND(E390*H390,2)</f>
        <v>0</v>
      </c>
      <c r="J390" s="239"/>
      <c r="K390" s="240">
        <f>ROUND(E390*J390,2)</f>
        <v>0</v>
      </c>
      <c r="L390" s="240">
        <v>21</v>
      </c>
      <c r="M390" s="240">
        <f>G390*(1+L390/100)</f>
        <v>0</v>
      </c>
      <c r="N390" s="238">
        <v>0</v>
      </c>
      <c r="O390" s="238">
        <f>ROUND(E390*N390,2)</f>
        <v>0</v>
      </c>
      <c r="P390" s="238">
        <v>1.8E-3</v>
      </c>
      <c r="Q390" s="238">
        <f>ROUND(E390*P390,2)</f>
        <v>0.02</v>
      </c>
      <c r="R390" s="240" t="s">
        <v>633</v>
      </c>
      <c r="S390" s="240" t="s">
        <v>250</v>
      </c>
      <c r="T390" s="241" t="s">
        <v>250</v>
      </c>
      <c r="U390" s="223">
        <v>0.11</v>
      </c>
      <c r="V390" s="223">
        <f>ROUND(E390*U390,2)</f>
        <v>1.43</v>
      </c>
      <c r="W390" s="223"/>
      <c r="X390" s="223" t="s">
        <v>294</v>
      </c>
      <c r="Y390" s="223" t="s">
        <v>252</v>
      </c>
      <c r="Z390" s="213"/>
      <c r="AA390" s="213"/>
      <c r="AB390" s="213"/>
      <c r="AC390" s="213"/>
      <c r="AD390" s="213"/>
      <c r="AE390" s="213"/>
      <c r="AF390" s="213"/>
      <c r="AG390" s="213" t="s">
        <v>571</v>
      </c>
      <c r="AH390" s="213"/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2" x14ac:dyDescent="0.2">
      <c r="A391" s="220"/>
      <c r="B391" s="221"/>
      <c r="C391" s="266" t="s">
        <v>467</v>
      </c>
      <c r="D391" s="258"/>
      <c r="E391" s="259"/>
      <c r="F391" s="223"/>
      <c r="G391" s="223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3"/>
      <c r="AA391" s="213"/>
      <c r="AB391" s="213"/>
      <c r="AC391" s="213"/>
      <c r="AD391" s="213"/>
      <c r="AE391" s="213"/>
      <c r="AF391" s="213"/>
      <c r="AG391" s="213" t="s">
        <v>297</v>
      </c>
      <c r="AH391" s="213">
        <v>0</v>
      </c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3" x14ac:dyDescent="0.2">
      <c r="A392" s="220"/>
      <c r="B392" s="221"/>
      <c r="C392" s="266" t="s">
        <v>635</v>
      </c>
      <c r="D392" s="258"/>
      <c r="E392" s="259">
        <v>13</v>
      </c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297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1" x14ac:dyDescent="0.2">
      <c r="A393" s="244">
        <v>70</v>
      </c>
      <c r="B393" s="245" t="s">
        <v>636</v>
      </c>
      <c r="C393" s="254" t="s">
        <v>637</v>
      </c>
      <c r="D393" s="246" t="s">
        <v>458</v>
      </c>
      <c r="E393" s="247">
        <v>1</v>
      </c>
      <c r="F393" s="248"/>
      <c r="G393" s="249">
        <f>ROUND(E393*F393,2)</f>
        <v>0</v>
      </c>
      <c r="H393" s="248"/>
      <c r="I393" s="249">
        <f>ROUND(E393*H393,2)</f>
        <v>0</v>
      </c>
      <c r="J393" s="248"/>
      <c r="K393" s="249">
        <f>ROUND(E393*J393,2)</f>
        <v>0</v>
      </c>
      <c r="L393" s="249">
        <v>21</v>
      </c>
      <c r="M393" s="249">
        <f>G393*(1+L393/100)</f>
        <v>0</v>
      </c>
      <c r="N393" s="247">
        <v>0</v>
      </c>
      <c r="O393" s="247">
        <f>ROUND(E393*N393,2)</f>
        <v>0</v>
      </c>
      <c r="P393" s="247">
        <v>2.2300000000000002E-3</v>
      </c>
      <c r="Q393" s="247">
        <f>ROUND(E393*P393,2)</f>
        <v>0</v>
      </c>
      <c r="R393" s="249" t="s">
        <v>633</v>
      </c>
      <c r="S393" s="249" t="s">
        <v>250</v>
      </c>
      <c r="T393" s="250" t="s">
        <v>250</v>
      </c>
      <c r="U393" s="223">
        <v>0.15</v>
      </c>
      <c r="V393" s="223">
        <f>ROUND(E393*U393,2)</f>
        <v>0.15</v>
      </c>
      <c r="W393" s="223"/>
      <c r="X393" s="223" t="s">
        <v>294</v>
      </c>
      <c r="Y393" s="223" t="s">
        <v>252</v>
      </c>
      <c r="Z393" s="213"/>
      <c r="AA393" s="213"/>
      <c r="AB393" s="213"/>
      <c r="AC393" s="213"/>
      <c r="AD393" s="213"/>
      <c r="AE393" s="213"/>
      <c r="AF393" s="213"/>
      <c r="AG393" s="213" t="s">
        <v>571</v>
      </c>
      <c r="AH393" s="213"/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1" x14ac:dyDescent="0.2">
      <c r="A394" s="244">
        <v>71</v>
      </c>
      <c r="B394" s="245" t="s">
        <v>638</v>
      </c>
      <c r="C394" s="254" t="s">
        <v>639</v>
      </c>
      <c r="D394" s="246" t="s">
        <v>458</v>
      </c>
      <c r="E394" s="247">
        <v>4</v>
      </c>
      <c r="F394" s="248"/>
      <c r="G394" s="249">
        <f>ROUND(E394*F394,2)</f>
        <v>0</v>
      </c>
      <c r="H394" s="248"/>
      <c r="I394" s="249">
        <f>ROUND(E394*H394,2)</f>
        <v>0</v>
      </c>
      <c r="J394" s="248"/>
      <c r="K394" s="249">
        <f>ROUND(E394*J394,2)</f>
        <v>0</v>
      </c>
      <c r="L394" s="249">
        <v>21</v>
      </c>
      <c r="M394" s="249">
        <f>G394*(1+L394/100)</f>
        <v>0</v>
      </c>
      <c r="N394" s="247">
        <v>0</v>
      </c>
      <c r="O394" s="247">
        <f>ROUND(E394*N394,2)</f>
        <v>0</v>
      </c>
      <c r="P394" s="247">
        <v>0.17399999999999999</v>
      </c>
      <c r="Q394" s="247">
        <f>ROUND(E394*P394,2)</f>
        <v>0.7</v>
      </c>
      <c r="R394" s="249" t="s">
        <v>633</v>
      </c>
      <c r="S394" s="249" t="s">
        <v>250</v>
      </c>
      <c r="T394" s="250" t="s">
        <v>250</v>
      </c>
      <c r="U394" s="223">
        <v>0.95</v>
      </c>
      <c r="V394" s="223">
        <f>ROUND(E394*U394,2)</f>
        <v>3.8</v>
      </c>
      <c r="W394" s="223"/>
      <c r="X394" s="223" t="s">
        <v>294</v>
      </c>
      <c r="Y394" s="223" t="s">
        <v>252</v>
      </c>
      <c r="Z394" s="213"/>
      <c r="AA394" s="213"/>
      <c r="AB394" s="213"/>
      <c r="AC394" s="213"/>
      <c r="AD394" s="213"/>
      <c r="AE394" s="213"/>
      <c r="AF394" s="213"/>
      <c r="AG394" s="213" t="s">
        <v>571</v>
      </c>
      <c r="AH394" s="213"/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x14ac:dyDescent="0.2">
      <c r="A395" s="228" t="s">
        <v>245</v>
      </c>
      <c r="B395" s="229" t="s">
        <v>188</v>
      </c>
      <c r="C395" s="251" t="s">
        <v>190</v>
      </c>
      <c r="D395" s="230"/>
      <c r="E395" s="231"/>
      <c r="F395" s="232"/>
      <c r="G395" s="232">
        <f>SUMIF(AG396:AG409,"&lt;&gt;NOR",G396:G409)</f>
        <v>0</v>
      </c>
      <c r="H395" s="232"/>
      <c r="I395" s="232">
        <f>SUM(I396:I409)</f>
        <v>0</v>
      </c>
      <c r="J395" s="232"/>
      <c r="K395" s="232">
        <f>SUM(K396:K409)</f>
        <v>0</v>
      </c>
      <c r="L395" s="232"/>
      <c r="M395" s="232">
        <f>SUM(M396:M409)</f>
        <v>0</v>
      </c>
      <c r="N395" s="231"/>
      <c r="O395" s="231">
        <f>SUM(O396:O409)</f>
        <v>0</v>
      </c>
      <c r="P395" s="231"/>
      <c r="Q395" s="231">
        <f>SUM(Q396:Q409)</f>
        <v>0.13</v>
      </c>
      <c r="R395" s="232"/>
      <c r="S395" s="232"/>
      <c r="T395" s="233"/>
      <c r="U395" s="227"/>
      <c r="V395" s="227">
        <f>SUM(V396:V409)</f>
        <v>7.43</v>
      </c>
      <c r="W395" s="227"/>
      <c r="X395" s="227"/>
      <c r="Y395" s="227"/>
      <c r="AG395" t="s">
        <v>246</v>
      </c>
    </row>
    <row r="396" spans="1:60" ht="22.5" outlineLevel="1" x14ac:dyDescent="0.2">
      <c r="A396" s="235">
        <v>72</v>
      </c>
      <c r="B396" s="236" t="s">
        <v>640</v>
      </c>
      <c r="C396" s="252" t="s">
        <v>641</v>
      </c>
      <c r="D396" s="237" t="s">
        <v>420</v>
      </c>
      <c r="E396" s="238">
        <v>18.789000000000001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0</v>
      </c>
      <c r="O396" s="238">
        <f>ROUND(E396*N396,2)</f>
        <v>0</v>
      </c>
      <c r="P396" s="238">
        <v>5.0000000000000001E-4</v>
      </c>
      <c r="Q396" s="238">
        <f>ROUND(E396*P396,2)</f>
        <v>0.01</v>
      </c>
      <c r="R396" s="240" t="s">
        <v>642</v>
      </c>
      <c r="S396" s="240" t="s">
        <v>250</v>
      </c>
      <c r="T396" s="241" t="s">
        <v>250</v>
      </c>
      <c r="U396" s="223">
        <v>0.08</v>
      </c>
      <c r="V396" s="223">
        <f>ROUND(E396*U396,2)</f>
        <v>1.5</v>
      </c>
      <c r="W396" s="223"/>
      <c r="X396" s="223" t="s">
        <v>294</v>
      </c>
      <c r="Y396" s="223" t="s">
        <v>252</v>
      </c>
      <c r="Z396" s="213"/>
      <c r="AA396" s="213"/>
      <c r="AB396" s="213"/>
      <c r="AC396" s="213"/>
      <c r="AD396" s="213"/>
      <c r="AE396" s="213"/>
      <c r="AF396" s="213"/>
      <c r="AG396" s="213" t="s">
        <v>571</v>
      </c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outlineLevel="2" x14ac:dyDescent="0.2">
      <c r="A397" s="220"/>
      <c r="B397" s="221"/>
      <c r="C397" s="266" t="s">
        <v>643</v>
      </c>
      <c r="D397" s="258"/>
      <c r="E397" s="259"/>
      <c r="F397" s="223"/>
      <c r="G397" s="223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297</v>
      </c>
      <c r="AH397" s="213">
        <v>0</v>
      </c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</row>
    <row r="398" spans="1:60" outlineLevel="3" x14ac:dyDescent="0.2">
      <c r="A398" s="220"/>
      <c r="B398" s="221"/>
      <c r="C398" s="266" t="s">
        <v>644</v>
      </c>
      <c r="D398" s="258"/>
      <c r="E398" s="259">
        <v>18.789000000000001</v>
      </c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297</v>
      </c>
      <c r="AH398" s="213">
        <v>0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outlineLevel="1" x14ac:dyDescent="0.2">
      <c r="A399" s="235">
        <v>73</v>
      </c>
      <c r="B399" s="236" t="s">
        <v>645</v>
      </c>
      <c r="C399" s="252" t="s">
        <v>646</v>
      </c>
      <c r="D399" s="237" t="s">
        <v>420</v>
      </c>
      <c r="E399" s="238">
        <v>78.760000000000005</v>
      </c>
      <c r="F399" s="239"/>
      <c r="G399" s="240">
        <f>ROUND(E399*F399,2)</f>
        <v>0</v>
      </c>
      <c r="H399" s="239"/>
      <c r="I399" s="240">
        <f>ROUND(E399*H399,2)</f>
        <v>0</v>
      </c>
      <c r="J399" s="239"/>
      <c r="K399" s="240">
        <f>ROUND(E399*J399,2)</f>
        <v>0</v>
      </c>
      <c r="L399" s="240">
        <v>21</v>
      </c>
      <c r="M399" s="240">
        <f>G399*(1+L399/100)</f>
        <v>0</v>
      </c>
      <c r="N399" s="238">
        <v>0</v>
      </c>
      <c r="O399" s="238">
        <f>ROUND(E399*N399,2)</f>
        <v>0</v>
      </c>
      <c r="P399" s="238">
        <v>8.0000000000000007E-5</v>
      </c>
      <c r="Q399" s="238">
        <f>ROUND(E399*P399,2)</f>
        <v>0.01</v>
      </c>
      <c r="R399" s="240" t="s">
        <v>642</v>
      </c>
      <c r="S399" s="240" t="s">
        <v>250</v>
      </c>
      <c r="T399" s="241" t="s">
        <v>250</v>
      </c>
      <c r="U399" s="223">
        <v>3.5000000000000003E-2</v>
      </c>
      <c r="V399" s="223">
        <f>ROUND(E399*U399,2)</f>
        <v>2.76</v>
      </c>
      <c r="W399" s="223"/>
      <c r="X399" s="223" t="s">
        <v>294</v>
      </c>
      <c r="Y399" s="223" t="s">
        <v>252</v>
      </c>
      <c r="Z399" s="213"/>
      <c r="AA399" s="213"/>
      <c r="AB399" s="213"/>
      <c r="AC399" s="213"/>
      <c r="AD399" s="213"/>
      <c r="AE399" s="213"/>
      <c r="AF399" s="213"/>
      <c r="AG399" s="213" t="s">
        <v>571</v>
      </c>
      <c r="AH399" s="213"/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</row>
    <row r="400" spans="1:60" outlineLevel="2" x14ac:dyDescent="0.2">
      <c r="A400" s="220"/>
      <c r="B400" s="221"/>
      <c r="C400" s="266" t="s">
        <v>347</v>
      </c>
      <c r="D400" s="258"/>
      <c r="E400" s="259"/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3"/>
      <c r="AA400" s="213"/>
      <c r="AB400" s="213"/>
      <c r="AC400" s="213"/>
      <c r="AD400" s="213"/>
      <c r="AE400" s="213"/>
      <c r="AF400" s="213"/>
      <c r="AG400" s="213" t="s">
        <v>297</v>
      </c>
      <c r="AH400" s="213">
        <v>0</v>
      </c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outlineLevel="3" x14ac:dyDescent="0.2">
      <c r="A401" s="220"/>
      <c r="B401" s="221"/>
      <c r="C401" s="266" t="s">
        <v>365</v>
      </c>
      <c r="D401" s="258"/>
      <c r="E401" s="259"/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3"/>
      <c r="AA401" s="213"/>
      <c r="AB401" s="213"/>
      <c r="AC401" s="213"/>
      <c r="AD401" s="213"/>
      <c r="AE401" s="213"/>
      <c r="AF401" s="213"/>
      <c r="AG401" s="213" t="s">
        <v>297</v>
      </c>
      <c r="AH401" s="213">
        <v>0</v>
      </c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</row>
    <row r="402" spans="1:60" outlineLevel="3" x14ac:dyDescent="0.2">
      <c r="A402" s="220"/>
      <c r="B402" s="221"/>
      <c r="C402" s="266" t="s">
        <v>647</v>
      </c>
      <c r="D402" s="258"/>
      <c r="E402" s="259"/>
      <c r="F402" s="223"/>
      <c r="G402" s="223"/>
      <c r="H402" s="223"/>
      <c r="I402" s="223"/>
      <c r="J402" s="223"/>
      <c r="K402" s="223"/>
      <c r="L402" s="223"/>
      <c r="M402" s="223"/>
      <c r="N402" s="222"/>
      <c r="O402" s="222"/>
      <c r="P402" s="222"/>
      <c r="Q402" s="222"/>
      <c r="R402" s="223"/>
      <c r="S402" s="223"/>
      <c r="T402" s="223"/>
      <c r="U402" s="223"/>
      <c r="V402" s="223"/>
      <c r="W402" s="223"/>
      <c r="X402" s="223"/>
      <c r="Y402" s="223"/>
      <c r="Z402" s="213"/>
      <c r="AA402" s="213"/>
      <c r="AB402" s="213"/>
      <c r="AC402" s="213"/>
      <c r="AD402" s="213"/>
      <c r="AE402" s="213"/>
      <c r="AF402" s="213"/>
      <c r="AG402" s="213" t="s">
        <v>297</v>
      </c>
      <c r="AH402" s="213">
        <v>0</v>
      </c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outlineLevel="3" x14ac:dyDescent="0.2">
      <c r="A403" s="220"/>
      <c r="B403" s="221"/>
      <c r="C403" s="266" t="s">
        <v>648</v>
      </c>
      <c r="D403" s="258"/>
      <c r="E403" s="259"/>
      <c r="F403" s="223"/>
      <c r="G403" s="223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3"/>
      <c r="AA403" s="213"/>
      <c r="AB403" s="213"/>
      <c r="AC403" s="213"/>
      <c r="AD403" s="213"/>
      <c r="AE403" s="213"/>
      <c r="AF403" s="213"/>
      <c r="AG403" s="213" t="s">
        <v>297</v>
      </c>
      <c r="AH403" s="213">
        <v>0</v>
      </c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</row>
    <row r="404" spans="1:60" outlineLevel="3" x14ac:dyDescent="0.2">
      <c r="A404" s="220"/>
      <c r="B404" s="221"/>
      <c r="C404" s="266" t="s">
        <v>649</v>
      </c>
      <c r="D404" s="258"/>
      <c r="E404" s="259"/>
      <c r="F404" s="223"/>
      <c r="G404" s="223"/>
      <c r="H404" s="223"/>
      <c r="I404" s="223"/>
      <c r="J404" s="223"/>
      <c r="K404" s="223"/>
      <c r="L404" s="223"/>
      <c r="M404" s="223"/>
      <c r="N404" s="222"/>
      <c r="O404" s="222"/>
      <c r="P404" s="222"/>
      <c r="Q404" s="222"/>
      <c r="R404" s="223"/>
      <c r="S404" s="223"/>
      <c r="T404" s="223"/>
      <c r="U404" s="223"/>
      <c r="V404" s="223"/>
      <c r="W404" s="223"/>
      <c r="X404" s="223"/>
      <c r="Y404" s="223"/>
      <c r="Z404" s="213"/>
      <c r="AA404" s="213"/>
      <c r="AB404" s="213"/>
      <c r="AC404" s="213"/>
      <c r="AD404" s="213"/>
      <c r="AE404" s="213"/>
      <c r="AF404" s="213"/>
      <c r="AG404" s="213" t="s">
        <v>297</v>
      </c>
      <c r="AH404" s="213">
        <v>0</v>
      </c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outlineLevel="3" x14ac:dyDescent="0.2">
      <c r="A405" s="220"/>
      <c r="B405" s="221"/>
      <c r="C405" s="266" t="s">
        <v>650</v>
      </c>
      <c r="D405" s="258"/>
      <c r="E405" s="259"/>
      <c r="F405" s="223"/>
      <c r="G405" s="223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3"/>
      <c r="AA405" s="213"/>
      <c r="AB405" s="213"/>
      <c r="AC405" s="213"/>
      <c r="AD405" s="213"/>
      <c r="AE405" s="213"/>
      <c r="AF405" s="213"/>
      <c r="AG405" s="213" t="s">
        <v>297</v>
      </c>
      <c r="AH405" s="213">
        <v>0</v>
      </c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3" x14ac:dyDescent="0.2">
      <c r="A406" s="220"/>
      <c r="B406" s="221"/>
      <c r="C406" s="266" t="s">
        <v>651</v>
      </c>
      <c r="D406" s="258"/>
      <c r="E406" s="259">
        <v>78.760000000000005</v>
      </c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297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ht="22.5" outlineLevel="1" x14ac:dyDescent="0.2">
      <c r="A407" s="235">
        <v>74</v>
      </c>
      <c r="B407" s="236" t="s">
        <v>652</v>
      </c>
      <c r="C407" s="252" t="s">
        <v>653</v>
      </c>
      <c r="D407" s="237" t="s">
        <v>292</v>
      </c>
      <c r="E407" s="238">
        <v>30.18</v>
      </c>
      <c r="F407" s="239"/>
      <c r="G407" s="240">
        <f>ROUND(E407*F407,2)</f>
        <v>0</v>
      </c>
      <c r="H407" s="239"/>
      <c r="I407" s="240">
        <f>ROUND(E407*H407,2)</f>
        <v>0</v>
      </c>
      <c r="J407" s="239"/>
      <c r="K407" s="240">
        <f>ROUND(E407*J407,2)</f>
        <v>0</v>
      </c>
      <c r="L407" s="240">
        <v>21</v>
      </c>
      <c r="M407" s="240">
        <f>G407*(1+L407/100)</f>
        <v>0</v>
      </c>
      <c r="N407" s="238">
        <v>0</v>
      </c>
      <c r="O407" s="238">
        <f>ROUND(E407*N407,2)</f>
        <v>0</v>
      </c>
      <c r="P407" s="238">
        <v>3.5000000000000001E-3</v>
      </c>
      <c r="Q407" s="238">
        <f>ROUND(E407*P407,2)</f>
        <v>0.11</v>
      </c>
      <c r="R407" s="240" t="s">
        <v>642</v>
      </c>
      <c r="S407" s="240" t="s">
        <v>250</v>
      </c>
      <c r="T407" s="241" t="s">
        <v>250</v>
      </c>
      <c r="U407" s="223">
        <v>0.105</v>
      </c>
      <c r="V407" s="223">
        <f>ROUND(E407*U407,2)</f>
        <v>3.17</v>
      </c>
      <c r="W407" s="223"/>
      <c r="X407" s="223" t="s">
        <v>294</v>
      </c>
      <c r="Y407" s="223" t="s">
        <v>252</v>
      </c>
      <c r="Z407" s="213"/>
      <c r="AA407" s="213"/>
      <c r="AB407" s="213"/>
      <c r="AC407" s="213"/>
      <c r="AD407" s="213"/>
      <c r="AE407" s="213"/>
      <c r="AF407" s="213"/>
      <c r="AG407" s="213" t="s">
        <v>571</v>
      </c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outlineLevel="2" x14ac:dyDescent="0.2">
      <c r="A408" s="220"/>
      <c r="B408" s="221"/>
      <c r="C408" s="266" t="s">
        <v>654</v>
      </c>
      <c r="D408" s="258"/>
      <c r="E408" s="259"/>
      <c r="F408" s="223"/>
      <c r="G408" s="223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3"/>
      <c r="AA408" s="213"/>
      <c r="AB408" s="213"/>
      <c r="AC408" s="213"/>
      <c r="AD408" s="213"/>
      <c r="AE408" s="213"/>
      <c r="AF408" s="213"/>
      <c r="AG408" s="213" t="s">
        <v>297</v>
      </c>
      <c r="AH408" s="213">
        <v>0</v>
      </c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3" x14ac:dyDescent="0.2">
      <c r="A409" s="220"/>
      <c r="B409" s="221"/>
      <c r="C409" s="266" t="s">
        <v>655</v>
      </c>
      <c r="D409" s="258"/>
      <c r="E409" s="259">
        <v>30.18</v>
      </c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297</v>
      </c>
      <c r="AH409" s="213">
        <v>0</v>
      </c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x14ac:dyDescent="0.2">
      <c r="A410" s="228" t="s">
        <v>245</v>
      </c>
      <c r="B410" s="229" t="s">
        <v>199</v>
      </c>
      <c r="C410" s="251" t="s">
        <v>200</v>
      </c>
      <c r="D410" s="230"/>
      <c r="E410" s="231"/>
      <c r="F410" s="232"/>
      <c r="G410" s="232">
        <f>SUMIF(AG411:AG411,"&lt;&gt;NOR",G411:G411)</f>
        <v>0</v>
      </c>
      <c r="H410" s="232"/>
      <c r="I410" s="232">
        <f>SUM(I411:I411)</f>
        <v>0</v>
      </c>
      <c r="J410" s="232"/>
      <c r="K410" s="232">
        <f>SUM(K411:K411)</f>
        <v>0</v>
      </c>
      <c r="L410" s="232"/>
      <c r="M410" s="232">
        <f>SUM(M411:M411)</f>
        <v>0</v>
      </c>
      <c r="N410" s="231"/>
      <c r="O410" s="231">
        <f>SUM(O411:O411)</f>
        <v>0</v>
      </c>
      <c r="P410" s="231"/>
      <c r="Q410" s="231">
        <f>SUM(Q411:Q411)</f>
        <v>0</v>
      </c>
      <c r="R410" s="232"/>
      <c r="S410" s="232"/>
      <c r="T410" s="233"/>
      <c r="U410" s="227"/>
      <c r="V410" s="227">
        <f>SUM(V411:V411)</f>
        <v>0</v>
      </c>
      <c r="W410" s="227"/>
      <c r="X410" s="227"/>
      <c r="Y410" s="227"/>
      <c r="AG410" t="s">
        <v>246</v>
      </c>
    </row>
    <row r="411" spans="1:60" ht="22.5" outlineLevel="1" x14ac:dyDescent="0.2">
      <c r="A411" s="244">
        <v>75</v>
      </c>
      <c r="B411" s="245" t="s">
        <v>656</v>
      </c>
      <c r="C411" s="254" t="s">
        <v>657</v>
      </c>
      <c r="D411" s="246" t="s">
        <v>249</v>
      </c>
      <c r="E411" s="247">
        <v>1</v>
      </c>
      <c r="F411" s="248"/>
      <c r="G411" s="249">
        <f>ROUND(E411*F411,2)</f>
        <v>0</v>
      </c>
      <c r="H411" s="248"/>
      <c r="I411" s="249">
        <f>ROUND(E411*H411,2)</f>
        <v>0</v>
      </c>
      <c r="J411" s="248"/>
      <c r="K411" s="249">
        <f>ROUND(E411*J411,2)</f>
        <v>0</v>
      </c>
      <c r="L411" s="249">
        <v>21</v>
      </c>
      <c r="M411" s="249">
        <f>G411*(1+L411/100)</f>
        <v>0</v>
      </c>
      <c r="N411" s="247">
        <v>0</v>
      </c>
      <c r="O411" s="247">
        <f>ROUND(E411*N411,2)</f>
        <v>0</v>
      </c>
      <c r="P411" s="247">
        <v>0</v>
      </c>
      <c r="Q411" s="247">
        <f>ROUND(E411*P411,2)</f>
        <v>0</v>
      </c>
      <c r="R411" s="249"/>
      <c r="S411" s="249" t="s">
        <v>277</v>
      </c>
      <c r="T411" s="250" t="s">
        <v>251</v>
      </c>
      <c r="U411" s="223">
        <v>0</v>
      </c>
      <c r="V411" s="223">
        <f>ROUND(E411*U411,2)</f>
        <v>0</v>
      </c>
      <c r="W411" s="223"/>
      <c r="X411" s="223" t="s">
        <v>294</v>
      </c>
      <c r="Y411" s="223" t="s">
        <v>252</v>
      </c>
      <c r="Z411" s="213"/>
      <c r="AA411" s="213"/>
      <c r="AB411" s="213"/>
      <c r="AC411" s="213"/>
      <c r="AD411" s="213"/>
      <c r="AE411" s="213"/>
      <c r="AF411" s="213"/>
      <c r="AG411" s="213" t="s">
        <v>571</v>
      </c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x14ac:dyDescent="0.2">
      <c r="A412" s="228" t="s">
        <v>245</v>
      </c>
      <c r="B412" s="229" t="s">
        <v>208</v>
      </c>
      <c r="C412" s="251" t="s">
        <v>209</v>
      </c>
      <c r="D412" s="230"/>
      <c r="E412" s="231"/>
      <c r="F412" s="232"/>
      <c r="G412" s="232">
        <f>SUMIF(AG413:AG414,"&lt;&gt;NOR",G413:G414)</f>
        <v>0</v>
      </c>
      <c r="H412" s="232"/>
      <c r="I412" s="232">
        <f>SUM(I413:I414)</f>
        <v>0</v>
      </c>
      <c r="J412" s="232"/>
      <c r="K412" s="232">
        <f>SUM(K413:K414)</f>
        <v>0</v>
      </c>
      <c r="L412" s="232"/>
      <c r="M412" s="232">
        <f>SUM(M413:M414)</f>
        <v>0</v>
      </c>
      <c r="N412" s="231"/>
      <c r="O412" s="231">
        <f>SUM(O413:O414)</f>
        <v>0.06</v>
      </c>
      <c r="P412" s="231"/>
      <c r="Q412" s="231">
        <f>SUM(Q413:Q414)</f>
        <v>0</v>
      </c>
      <c r="R412" s="232"/>
      <c r="S412" s="232"/>
      <c r="T412" s="233"/>
      <c r="U412" s="227"/>
      <c r="V412" s="227">
        <f>SUM(V413:V414)</f>
        <v>48.43</v>
      </c>
      <c r="W412" s="227"/>
      <c r="X412" s="227"/>
      <c r="Y412" s="227"/>
      <c r="AG412" t="s">
        <v>246</v>
      </c>
    </row>
    <row r="413" spans="1:60" outlineLevel="1" x14ac:dyDescent="0.2">
      <c r="A413" s="244">
        <v>76</v>
      </c>
      <c r="B413" s="245" t="s">
        <v>658</v>
      </c>
      <c r="C413" s="254" t="s">
        <v>659</v>
      </c>
      <c r="D413" s="246" t="s">
        <v>458</v>
      </c>
      <c r="E413" s="247">
        <v>5</v>
      </c>
      <c r="F413" s="248"/>
      <c r="G413" s="249">
        <f>ROUND(E413*F413,2)</f>
        <v>0</v>
      </c>
      <c r="H413" s="248"/>
      <c r="I413" s="249">
        <f>ROUND(E413*H413,2)</f>
        <v>0</v>
      </c>
      <c r="J413" s="248"/>
      <c r="K413" s="249">
        <f>ROUND(E413*J413,2)</f>
        <v>0</v>
      </c>
      <c r="L413" s="249">
        <v>21</v>
      </c>
      <c r="M413" s="249">
        <f>G413*(1+L413/100)</f>
        <v>0</v>
      </c>
      <c r="N413" s="247">
        <v>3.7399999999999998E-3</v>
      </c>
      <c r="O413" s="247">
        <f>ROUND(E413*N413,2)</f>
        <v>0.02</v>
      </c>
      <c r="P413" s="247">
        <v>0</v>
      </c>
      <c r="Q413" s="247">
        <f>ROUND(E413*P413,2)</f>
        <v>0</v>
      </c>
      <c r="R413" s="249"/>
      <c r="S413" s="249" t="s">
        <v>250</v>
      </c>
      <c r="T413" s="250" t="s">
        <v>250</v>
      </c>
      <c r="U413" s="223">
        <v>1.3280000000000001</v>
      </c>
      <c r="V413" s="223">
        <f>ROUND(E413*U413,2)</f>
        <v>6.64</v>
      </c>
      <c r="W413" s="223"/>
      <c r="X413" s="223" t="s">
        <v>294</v>
      </c>
      <c r="Y413" s="223" t="s">
        <v>252</v>
      </c>
      <c r="Z413" s="213"/>
      <c r="AA413" s="213"/>
      <c r="AB413" s="213"/>
      <c r="AC413" s="213"/>
      <c r="AD413" s="213"/>
      <c r="AE413" s="213"/>
      <c r="AF413" s="213"/>
      <c r="AG413" s="213" t="s">
        <v>660</v>
      </c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</row>
    <row r="414" spans="1:60" outlineLevel="1" x14ac:dyDescent="0.2">
      <c r="A414" s="244">
        <v>77</v>
      </c>
      <c r="B414" s="245" t="s">
        <v>661</v>
      </c>
      <c r="C414" s="254" t="s">
        <v>662</v>
      </c>
      <c r="D414" s="246" t="s">
        <v>458</v>
      </c>
      <c r="E414" s="247">
        <v>5</v>
      </c>
      <c r="F414" s="248"/>
      <c r="G414" s="249">
        <f>ROUND(E414*F414,2)</f>
        <v>0</v>
      </c>
      <c r="H414" s="248"/>
      <c r="I414" s="249">
        <f>ROUND(E414*H414,2)</f>
        <v>0</v>
      </c>
      <c r="J414" s="248"/>
      <c r="K414" s="249">
        <f>ROUND(E414*J414,2)</f>
        <v>0</v>
      </c>
      <c r="L414" s="249">
        <v>21</v>
      </c>
      <c r="M414" s="249">
        <f>G414*(1+L414/100)</f>
        <v>0</v>
      </c>
      <c r="N414" s="247">
        <v>8.0700000000000008E-3</v>
      </c>
      <c r="O414" s="247">
        <f>ROUND(E414*N414,2)</f>
        <v>0.04</v>
      </c>
      <c r="P414" s="247">
        <v>0</v>
      </c>
      <c r="Q414" s="247">
        <f>ROUND(E414*P414,2)</f>
        <v>0</v>
      </c>
      <c r="R414" s="249"/>
      <c r="S414" s="249" t="s">
        <v>250</v>
      </c>
      <c r="T414" s="250" t="s">
        <v>250</v>
      </c>
      <c r="U414" s="223">
        <v>8.3569999999999993</v>
      </c>
      <c r="V414" s="223">
        <f>ROUND(E414*U414,2)</f>
        <v>41.79</v>
      </c>
      <c r="W414" s="223"/>
      <c r="X414" s="223" t="s">
        <v>294</v>
      </c>
      <c r="Y414" s="223" t="s">
        <v>252</v>
      </c>
      <c r="Z414" s="213"/>
      <c r="AA414" s="213"/>
      <c r="AB414" s="213"/>
      <c r="AC414" s="213"/>
      <c r="AD414" s="213"/>
      <c r="AE414" s="213"/>
      <c r="AF414" s="213"/>
      <c r="AG414" s="213" t="s">
        <v>660</v>
      </c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x14ac:dyDescent="0.2">
      <c r="A415" s="228" t="s">
        <v>245</v>
      </c>
      <c r="B415" s="229" t="s">
        <v>210</v>
      </c>
      <c r="C415" s="251" t="s">
        <v>211</v>
      </c>
      <c r="D415" s="230"/>
      <c r="E415" s="231"/>
      <c r="F415" s="232"/>
      <c r="G415" s="232">
        <f>SUMIF(AG416:AG416,"&lt;&gt;NOR",G416:G416)</f>
        <v>0</v>
      </c>
      <c r="H415" s="232"/>
      <c r="I415" s="232">
        <f>SUM(I416:I416)</f>
        <v>0</v>
      </c>
      <c r="J415" s="232"/>
      <c r="K415" s="232">
        <f>SUM(K416:K416)</f>
        <v>0</v>
      </c>
      <c r="L415" s="232"/>
      <c r="M415" s="232">
        <f>SUM(M416:M416)</f>
        <v>0</v>
      </c>
      <c r="N415" s="231"/>
      <c r="O415" s="231">
        <f>SUM(O416:O416)</f>
        <v>0</v>
      </c>
      <c r="P415" s="231"/>
      <c r="Q415" s="231">
        <f>SUM(Q416:Q416)</f>
        <v>0</v>
      </c>
      <c r="R415" s="232"/>
      <c r="S415" s="232"/>
      <c r="T415" s="233"/>
      <c r="U415" s="227"/>
      <c r="V415" s="227">
        <f>SUM(V416:V416)</f>
        <v>3.2</v>
      </c>
      <c r="W415" s="227"/>
      <c r="X415" s="227"/>
      <c r="Y415" s="227"/>
      <c r="AG415" t="s">
        <v>246</v>
      </c>
    </row>
    <row r="416" spans="1:60" outlineLevel="1" x14ac:dyDescent="0.2">
      <c r="A416" s="244">
        <v>78</v>
      </c>
      <c r="B416" s="245" t="s">
        <v>663</v>
      </c>
      <c r="C416" s="254" t="s">
        <v>664</v>
      </c>
      <c r="D416" s="246" t="s">
        <v>458</v>
      </c>
      <c r="E416" s="247">
        <v>18</v>
      </c>
      <c r="F416" s="248"/>
      <c r="G416" s="249">
        <f>ROUND(E416*F416,2)</f>
        <v>0</v>
      </c>
      <c r="H416" s="248"/>
      <c r="I416" s="249">
        <f>ROUND(E416*H416,2)</f>
        <v>0</v>
      </c>
      <c r="J416" s="248"/>
      <c r="K416" s="249">
        <f>ROUND(E416*J416,2)</f>
        <v>0</v>
      </c>
      <c r="L416" s="249">
        <v>21</v>
      </c>
      <c r="M416" s="249">
        <f>G416*(1+L416/100)</f>
        <v>0</v>
      </c>
      <c r="N416" s="247">
        <v>0</v>
      </c>
      <c r="O416" s="247">
        <f>ROUND(E416*N416,2)</f>
        <v>0</v>
      </c>
      <c r="P416" s="247">
        <v>0</v>
      </c>
      <c r="Q416" s="247">
        <f>ROUND(E416*P416,2)</f>
        <v>0</v>
      </c>
      <c r="R416" s="249" t="s">
        <v>210</v>
      </c>
      <c r="S416" s="249" t="s">
        <v>250</v>
      </c>
      <c r="T416" s="250" t="s">
        <v>250</v>
      </c>
      <c r="U416" s="223">
        <v>0.17749999999999999</v>
      </c>
      <c r="V416" s="223">
        <f>ROUND(E416*U416,2)</f>
        <v>3.2</v>
      </c>
      <c r="W416" s="223"/>
      <c r="X416" s="223" t="s">
        <v>294</v>
      </c>
      <c r="Y416" s="223" t="s">
        <v>252</v>
      </c>
      <c r="Z416" s="213"/>
      <c r="AA416" s="213"/>
      <c r="AB416" s="213"/>
      <c r="AC416" s="213"/>
      <c r="AD416" s="213"/>
      <c r="AE416" s="213"/>
      <c r="AF416" s="213"/>
      <c r="AG416" s="213" t="s">
        <v>660</v>
      </c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x14ac:dyDescent="0.2">
      <c r="A417" s="228" t="s">
        <v>245</v>
      </c>
      <c r="B417" s="229" t="s">
        <v>212</v>
      </c>
      <c r="C417" s="251" t="s">
        <v>213</v>
      </c>
      <c r="D417" s="230"/>
      <c r="E417" s="231"/>
      <c r="F417" s="232"/>
      <c r="G417" s="232">
        <f>SUMIF(AG418:AG513,"&lt;&gt;NOR",G418:G513)</f>
        <v>0</v>
      </c>
      <c r="H417" s="232"/>
      <c r="I417" s="232">
        <f>SUM(I418:I513)</f>
        <v>0</v>
      </c>
      <c r="J417" s="232"/>
      <c r="K417" s="232">
        <f>SUM(K418:K513)</f>
        <v>0</v>
      </c>
      <c r="L417" s="232"/>
      <c r="M417" s="232">
        <f>SUM(M418:M513)</f>
        <v>0</v>
      </c>
      <c r="N417" s="231"/>
      <c r="O417" s="231">
        <f>SUM(O418:O513)</f>
        <v>0</v>
      </c>
      <c r="P417" s="231"/>
      <c r="Q417" s="231">
        <f>SUM(Q418:Q513)</f>
        <v>0</v>
      </c>
      <c r="R417" s="232"/>
      <c r="S417" s="232"/>
      <c r="T417" s="233"/>
      <c r="U417" s="227"/>
      <c r="V417" s="227">
        <f>SUM(V418:V513)</f>
        <v>424.91000000000008</v>
      </c>
      <c r="W417" s="227"/>
      <c r="X417" s="227"/>
      <c r="Y417" s="227"/>
      <c r="AG417" t="s">
        <v>246</v>
      </c>
    </row>
    <row r="418" spans="1:60" outlineLevel="1" x14ac:dyDescent="0.2">
      <c r="A418" s="244">
        <v>79</v>
      </c>
      <c r="B418" s="245" t="s">
        <v>665</v>
      </c>
      <c r="C418" s="254" t="s">
        <v>666</v>
      </c>
      <c r="D418" s="246" t="s">
        <v>562</v>
      </c>
      <c r="E418" s="247">
        <v>276.4495</v>
      </c>
      <c r="F418" s="248"/>
      <c r="G418" s="249">
        <f>ROUND(E418*F418,2)</f>
        <v>0</v>
      </c>
      <c r="H418" s="248"/>
      <c r="I418" s="249">
        <f>ROUND(E418*H418,2)</f>
        <v>0</v>
      </c>
      <c r="J418" s="248"/>
      <c r="K418" s="249">
        <f>ROUND(E418*J418,2)</f>
        <v>0</v>
      </c>
      <c r="L418" s="249">
        <v>21</v>
      </c>
      <c r="M418" s="249">
        <f>G418*(1+L418/100)</f>
        <v>0</v>
      </c>
      <c r="N418" s="247">
        <v>0</v>
      </c>
      <c r="O418" s="247">
        <f>ROUND(E418*N418,2)</f>
        <v>0</v>
      </c>
      <c r="P418" s="247">
        <v>0</v>
      </c>
      <c r="Q418" s="247">
        <f>ROUND(E418*P418,2)</f>
        <v>0</v>
      </c>
      <c r="R418" s="249" t="s">
        <v>325</v>
      </c>
      <c r="S418" s="249" t="s">
        <v>250</v>
      </c>
      <c r="T418" s="250" t="s">
        <v>250</v>
      </c>
      <c r="U418" s="223">
        <v>0.94199999999999995</v>
      </c>
      <c r="V418" s="223">
        <f>ROUND(E418*U418,2)</f>
        <v>260.42</v>
      </c>
      <c r="W418" s="223"/>
      <c r="X418" s="223" t="s">
        <v>667</v>
      </c>
      <c r="Y418" s="223" t="s">
        <v>252</v>
      </c>
      <c r="Z418" s="213"/>
      <c r="AA418" s="213"/>
      <c r="AB418" s="213"/>
      <c r="AC418" s="213"/>
      <c r="AD418" s="213"/>
      <c r="AE418" s="213"/>
      <c r="AF418" s="213"/>
      <c r="AG418" s="213" t="s">
        <v>668</v>
      </c>
      <c r="AH418" s="213"/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ht="22.5" outlineLevel="1" x14ac:dyDescent="0.2">
      <c r="A419" s="244">
        <v>80</v>
      </c>
      <c r="B419" s="245" t="s">
        <v>669</v>
      </c>
      <c r="C419" s="254" t="s">
        <v>670</v>
      </c>
      <c r="D419" s="246" t="s">
        <v>562</v>
      </c>
      <c r="E419" s="247">
        <v>276.4495</v>
      </c>
      <c r="F419" s="248"/>
      <c r="G419" s="249">
        <f>ROUND(E419*F419,2)</f>
        <v>0</v>
      </c>
      <c r="H419" s="248"/>
      <c r="I419" s="249">
        <f>ROUND(E419*H419,2)</f>
        <v>0</v>
      </c>
      <c r="J419" s="248"/>
      <c r="K419" s="249">
        <f>ROUND(E419*J419,2)</f>
        <v>0</v>
      </c>
      <c r="L419" s="249">
        <v>21</v>
      </c>
      <c r="M419" s="249">
        <f>G419*(1+L419/100)</f>
        <v>0</v>
      </c>
      <c r="N419" s="247">
        <v>0</v>
      </c>
      <c r="O419" s="247">
        <f>ROUND(E419*N419,2)</f>
        <v>0</v>
      </c>
      <c r="P419" s="247">
        <v>0</v>
      </c>
      <c r="Q419" s="247">
        <f>ROUND(E419*P419,2)</f>
        <v>0</v>
      </c>
      <c r="R419" s="249" t="s">
        <v>325</v>
      </c>
      <c r="S419" s="249" t="s">
        <v>250</v>
      </c>
      <c r="T419" s="250" t="s">
        <v>250</v>
      </c>
      <c r="U419" s="223">
        <v>0.105</v>
      </c>
      <c r="V419" s="223">
        <f>ROUND(E419*U419,2)</f>
        <v>29.03</v>
      </c>
      <c r="W419" s="223"/>
      <c r="X419" s="223" t="s">
        <v>667</v>
      </c>
      <c r="Y419" s="223" t="s">
        <v>252</v>
      </c>
      <c r="Z419" s="213"/>
      <c r="AA419" s="213"/>
      <c r="AB419" s="213"/>
      <c r="AC419" s="213"/>
      <c r="AD419" s="213"/>
      <c r="AE419" s="213"/>
      <c r="AF419" s="213"/>
      <c r="AG419" s="213" t="s">
        <v>668</v>
      </c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1" x14ac:dyDescent="0.2">
      <c r="A420" s="235">
        <v>81</v>
      </c>
      <c r="B420" s="236" t="s">
        <v>671</v>
      </c>
      <c r="C420" s="252" t="s">
        <v>672</v>
      </c>
      <c r="D420" s="237" t="s">
        <v>562</v>
      </c>
      <c r="E420" s="238">
        <v>276.4495</v>
      </c>
      <c r="F420" s="239"/>
      <c r="G420" s="240">
        <f>ROUND(E420*F420,2)</f>
        <v>0</v>
      </c>
      <c r="H420" s="239"/>
      <c r="I420" s="240">
        <f>ROUND(E420*H420,2)</f>
        <v>0</v>
      </c>
      <c r="J420" s="239"/>
      <c r="K420" s="240">
        <f>ROUND(E420*J420,2)</f>
        <v>0</v>
      </c>
      <c r="L420" s="240">
        <v>21</v>
      </c>
      <c r="M420" s="240">
        <f>G420*(1+L420/100)</f>
        <v>0</v>
      </c>
      <c r="N420" s="238">
        <v>0</v>
      </c>
      <c r="O420" s="238">
        <f>ROUND(E420*N420,2)</f>
        <v>0</v>
      </c>
      <c r="P420" s="238">
        <v>0</v>
      </c>
      <c r="Q420" s="238">
        <f>ROUND(E420*P420,2)</f>
        <v>0</v>
      </c>
      <c r="R420" s="240" t="s">
        <v>325</v>
      </c>
      <c r="S420" s="240" t="s">
        <v>250</v>
      </c>
      <c r="T420" s="241" t="s">
        <v>250</v>
      </c>
      <c r="U420" s="223">
        <v>0.49</v>
      </c>
      <c r="V420" s="223">
        <f>ROUND(E420*U420,2)</f>
        <v>135.46</v>
      </c>
      <c r="W420" s="223"/>
      <c r="X420" s="223" t="s">
        <v>667</v>
      </c>
      <c r="Y420" s="223" t="s">
        <v>252</v>
      </c>
      <c r="Z420" s="213"/>
      <c r="AA420" s="213"/>
      <c r="AB420" s="213"/>
      <c r="AC420" s="213"/>
      <c r="AD420" s="213"/>
      <c r="AE420" s="213"/>
      <c r="AF420" s="213"/>
      <c r="AG420" s="213" t="s">
        <v>668</v>
      </c>
      <c r="AH420" s="213"/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2" x14ac:dyDescent="0.2">
      <c r="A421" s="220"/>
      <c r="B421" s="221"/>
      <c r="C421" s="253" t="s">
        <v>673</v>
      </c>
      <c r="D421" s="243"/>
      <c r="E421" s="243"/>
      <c r="F421" s="243"/>
      <c r="G421" s="24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255</v>
      </c>
      <c r="AH421" s="213"/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1" x14ac:dyDescent="0.2">
      <c r="A422" s="244">
        <v>82</v>
      </c>
      <c r="B422" s="245" t="s">
        <v>674</v>
      </c>
      <c r="C422" s="254" t="s">
        <v>675</v>
      </c>
      <c r="D422" s="246" t="s">
        <v>562</v>
      </c>
      <c r="E422" s="247">
        <v>8293.4850200000001</v>
      </c>
      <c r="F422" s="248"/>
      <c r="G422" s="249">
        <f>ROUND(E422*F422,2)</f>
        <v>0</v>
      </c>
      <c r="H422" s="248"/>
      <c r="I422" s="249">
        <f>ROUND(E422*H422,2)</f>
        <v>0</v>
      </c>
      <c r="J422" s="248"/>
      <c r="K422" s="249">
        <f>ROUND(E422*J422,2)</f>
        <v>0</v>
      </c>
      <c r="L422" s="249">
        <v>21</v>
      </c>
      <c r="M422" s="249">
        <f>G422*(1+L422/100)</f>
        <v>0</v>
      </c>
      <c r="N422" s="247">
        <v>0</v>
      </c>
      <c r="O422" s="247">
        <f>ROUND(E422*N422,2)</f>
        <v>0</v>
      </c>
      <c r="P422" s="247">
        <v>0</v>
      </c>
      <c r="Q422" s="247">
        <f>ROUND(E422*P422,2)</f>
        <v>0</v>
      </c>
      <c r="R422" s="249" t="s">
        <v>325</v>
      </c>
      <c r="S422" s="249" t="s">
        <v>250</v>
      </c>
      <c r="T422" s="250" t="s">
        <v>250</v>
      </c>
      <c r="U422" s="223">
        <v>0</v>
      </c>
      <c r="V422" s="223">
        <f>ROUND(E422*U422,2)</f>
        <v>0</v>
      </c>
      <c r="W422" s="223"/>
      <c r="X422" s="223" t="s">
        <v>667</v>
      </c>
      <c r="Y422" s="223" t="s">
        <v>252</v>
      </c>
      <c r="Z422" s="213"/>
      <c r="AA422" s="213"/>
      <c r="AB422" s="213"/>
      <c r="AC422" s="213"/>
      <c r="AD422" s="213"/>
      <c r="AE422" s="213"/>
      <c r="AF422" s="213"/>
      <c r="AG422" s="213" t="s">
        <v>668</v>
      </c>
      <c r="AH422" s="213"/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1" x14ac:dyDescent="0.2">
      <c r="A423" s="235">
        <v>83</v>
      </c>
      <c r="B423" s="236" t="s">
        <v>676</v>
      </c>
      <c r="C423" s="252" t="s">
        <v>677</v>
      </c>
      <c r="D423" s="237" t="s">
        <v>562</v>
      </c>
      <c r="E423" s="238">
        <v>2.0390899999999998</v>
      </c>
      <c r="F423" s="239"/>
      <c r="G423" s="240">
        <f>ROUND(E423*F423,2)</f>
        <v>0</v>
      </c>
      <c r="H423" s="239"/>
      <c r="I423" s="240">
        <f>ROUND(E423*H423,2)</f>
        <v>0</v>
      </c>
      <c r="J423" s="239"/>
      <c r="K423" s="240">
        <f>ROUND(E423*J423,2)</f>
        <v>0</v>
      </c>
      <c r="L423" s="240">
        <v>21</v>
      </c>
      <c r="M423" s="240">
        <f>G423*(1+L423/100)</f>
        <v>0</v>
      </c>
      <c r="N423" s="238">
        <v>0</v>
      </c>
      <c r="O423" s="238">
        <f>ROUND(E423*N423,2)</f>
        <v>0</v>
      </c>
      <c r="P423" s="238">
        <v>0</v>
      </c>
      <c r="Q423" s="238">
        <f>ROUND(E423*P423,2)</f>
        <v>0</v>
      </c>
      <c r="R423" s="240" t="s">
        <v>325</v>
      </c>
      <c r="S423" s="240" t="s">
        <v>250</v>
      </c>
      <c r="T423" s="241" t="s">
        <v>250</v>
      </c>
      <c r="U423" s="223">
        <v>0</v>
      </c>
      <c r="V423" s="223">
        <f>ROUND(E423*U423,2)</f>
        <v>0</v>
      </c>
      <c r="W423" s="223"/>
      <c r="X423" s="223" t="s">
        <v>294</v>
      </c>
      <c r="Y423" s="223" t="s">
        <v>252</v>
      </c>
      <c r="Z423" s="213"/>
      <c r="AA423" s="213"/>
      <c r="AB423" s="213"/>
      <c r="AC423" s="213"/>
      <c r="AD423" s="213"/>
      <c r="AE423" s="213"/>
      <c r="AF423" s="213"/>
      <c r="AG423" s="213" t="s">
        <v>331</v>
      </c>
      <c r="AH423" s="213"/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ht="22.5" outlineLevel="2" x14ac:dyDescent="0.2">
      <c r="A424" s="220"/>
      <c r="B424" s="221"/>
      <c r="C424" s="253" t="s">
        <v>678</v>
      </c>
      <c r="D424" s="243"/>
      <c r="E424" s="243"/>
      <c r="F424" s="243"/>
      <c r="G424" s="24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255</v>
      </c>
      <c r="AH424" s="213"/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42" t="str">
        <f>C424</f>
        <v>Pro vyjádření výnosu ve prospěch zhotovitele je nutné jednotkovou cenu uvést se záporným znaménkem. (Získaná částka ponižuje náklad stavby.)</v>
      </c>
      <c r="BB424" s="213"/>
      <c r="BC424" s="213"/>
      <c r="BD424" s="213"/>
      <c r="BE424" s="213"/>
      <c r="BF424" s="213"/>
      <c r="BG424" s="213"/>
      <c r="BH424" s="213"/>
    </row>
    <row r="425" spans="1:60" outlineLevel="2" x14ac:dyDescent="0.2">
      <c r="A425" s="220"/>
      <c r="B425" s="221"/>
      <c r="C425" s="266" t="s">
        <v>679</v>
      </c>
      <c r="D425" s="258"/>
      <c r="E425" s="259">
        <v>1.4373100000000001</v>
      </c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297</v>
      </c>
      <c r="AH425" s="213">
        <v>7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66" t="s">
        <v>680</v>
      </c>
      <c r="D426" s="258"/>
      <c r="E426" s="259">
        <v>3.2899999999999999E-2</v>
      </c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297</v>
      </c>
      <c r="AH426" s="213">
        <v>7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3" x14ac:dyDescent="0.2">
      <c r="A427" s="220"/>
      <c r="B427" s="221"/>
      <c r="C427" s="266" t="s">
        <v>681</v>
      </c>
      <c r="D427" s="258"/>
      <c r="E427" s="259">
        <v>0.30625000000000002</v>
      </c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3"/>
      <c r="AA427" s="213"/>
      <c r="AB427" s="213"/>
      <c r="AC427" s="213"/>
      <c r="AD427" s="213"/>
      <c r="AE427" s="213"/>
      <c r="AF427" s="213"/>
      <c r="AG427" s="213" t="s">
        <v>297</v>
      </c>
      <c r="AH427" s="213">
        <v>7</v>
      </c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3" x14ac:dyDescent="0.2">
      <c r="A428" s="220"/>
      <c r="B428" s="221"/>
      <c r="C428" s="266" t="s">
        <v>682</v>
      </c>
      <c r="D428" s="258"/>
      <c r="E428" s="259">
        <v>0.17451</v>
      </c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297</v>
      </c>
      <c r="AH428" s="213">
        <v>7</v>
      </c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</row>
    <row r="429" spans="1:60" outlineLevel="3" x14ac:dyDescent="0.2">
      <c r="A429" s="220"/>
      <c r="B429" s="221"/>
      <c r="C429" s="266" t="s">
        <v>683</v>
      </c>
      <c r="D429" s="258"/>
      <c r="E429" s="259">
        <v>2.5430000000000001E-2</v>
      </c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297</v>
      </c>
      <c r="AH429" s="213">
        <v>7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66" t="s">
        <v>684</v>
      </c>
      <c r="D430" s="258"/>
      <c r="E430" s="259">
        <v>2.6210000000000001E-2</v>
      </c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297</v>
      </c>
      <c r="AH430" s="213">
        <v>7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3" x14ac:dyDescent="0.2">
      <c r="A431" s="220"/>
      <c r="B431" s="221"/>
      <c r="C431" s="266" t="s">
        <v>685</v>
      </c>
      <c r="D431" s="258"/>
      <c r="E431" s="259">
        <v>2.3E-3</v>
      </c>
      <c r="F431" s="223"/>
      <c r="G431" s="223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297</v>
      </c>
      <c r="AH431" s="213">
        <v>7</v>
      </c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3" x14ac:dyDescent="0.2">
      <c r="A432" s="220"/>
      <c r="B432" s="221"/>
      <c r="C432" s="266" t="s">
        <v>686</v>
      </c>
      <c r="D432" s="258"/>
      <c r="E432" s="259">
        <v>6.4799999999999996E-3</v>
      </c>
      <c r="F432" s="223"/>
      <c r="G432" s="223"/>
      <c r="H432" s="223"/>
      <c r="I432" s="223"/>
      <c r="J432" s="223"/>
      <c r="K432" s="223"/>
      <c r="L432" s="223"/>
      <c r="M432" s="223"/>
      <c r="N432" s="222"/>
      <c r="O432" s="222"/>
      <c r="P432" s="222"/>
      <c r="Q432" s="222"/>
      <c r="R432" s="223"/>
      <c r="S432" s="223"/>
      <c r="T432" s="223"/>
      <c r="U432" s="223"/>
      <c r="V432" s="223"/>
      <c r="W432" s="223"/>
      <c r="X432" s="223"/>
      <c r="Y432" s="223"/>
      <c r="Z432" s="213"/>
      <c r="AA432" s="213"/>
      <c r="AB432" s="213"/>
      <c r="AC432" s="213"/>
      <c r="AD432" s="213"/>
      <c r="AE432" s="213"/>
      <c r="AF432" s="213"/>
      <c r="AG432" s="213" t="s">
        <v>297</v>
      </c>
      <c r="AH432" s="213">
        <v>7</v>
      </c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3" x14ac:dyDescent="0.2">
      <c r="A433" s="220"/>
      <c r="B433" s="221"/>
      <c r="C433" s="266" t="s">
        <v>687</v>
      </c>
      <c r="D433" s="258"/>
      <c r="E433" s="259">
        <v>7.3600000000000002E-3</v>
      </c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297</v>
      </c>
      <c r="AH433" s="213">
        <v>7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66" t="s">
        <v>688</v>
      </c>
      <c r="D434" s="258"/>
      <c r="E434" s="259">
        <v>2.034E-2</v>
      </c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297</v>
      </c>
      <c r="AH434" s="213">
        <v>7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1" x14ac:dyDescent="0.2">
      <c r="A435" s="235">
        <v>84</v>
      </c>
      <c r="B435" s="236" t="s">
        <v>689</v>
      </c>
      <c r="C435" s="252" t="s">
        <v>690</v>
      </c>
      <c r="D435" s="237" t="s">
        <v>562</v>
      </c>
      <c r="E435" s="238">
        <v>8.2170000000000007E-2</v>
      </c>
      <c r="F435" s="239"/>
      <c r="G435" s="240">
        <f>ROUND(E435*F435,2)</f>
        <v>0</v>
      </c>
      <c r="H435" s="239"/>
      <c r="I435" s="240">
        <f>ROUND(E435*H435,2)</f>
        <v>0</v>
      </c>
      <c r="J435" s="239"/>
      <c r="K435" s="240">
        <f>ROUND(E435*J435,2)</f>
        <v>0</v>
      </c>
      <c r="L435" s="240">
        <v>21</v>
      </c>
      <c r="M435" s="240">
        <f>G435*(1+L435/100)</f>
        <v>0</v>
      </c>
      <c r="N435" s="238">
        <v>0</v>
      </c>
      <c r="O435" s="238">
        <f>ROUND(E435*N435,2)</f>
        <v>0</v>
      </c>
      <c r="P435" s="238">
        <v>0</v>
      </c>
      <c r="Q435" s="238">
        <f>ROUND(E435*P435,2)</f>
        <v>0</v>
      </c>
      <c r="R435" s="240" t="s">
        <v>325</v>
      </c>
      <c r="S435" s="240" t="s">
        <v>250</v>
      </c>
      <c r="T435" s="241" t="s">
        <v>250</v>
      </c>
      <c r="U435" s="223">
        <v>0</v>
      </c>
      <c r="V435" s="223">
        <f>ROUND(E435*U435,2)</f>
        <v>0</v>
      </c>
      <c r="W435" s="223"/>
      <c r="X435" s="223" t="s">
        <v>294</v>
      </c>
      <c r="Y435" s="223" t="s">
        <v>252</v>
      </c>
      <c r="Z435" s="213"/>
      <c r="AA435" s="213"/>
      <c r="AB435" s="213"/>
      <c r="AC435" s="213"/>
      <c r="AD435" s="213"/>
      <c r="AE435" s="213"/>
      <c r="AF435" s="213"/>
      <c r="AG435" s="213" t="s">
        <v>331</v>
      </c>
      <c r="AH435" s="213"/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2" x14ac:dyDescent="0.2">
      <c r="A436" s="220"/>
      <c r="B436" s="221"/>
      <c r="C436" s="253" t="s">
        <v>691</v>
      </c>
      <c r="D436" s="243"/>
      <c r="E436" s="243"/>
      <c r="F436" s="243"/>
      <c r="G436" s="24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255</v>
      </c>
      <c r="AH436" s="213"/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2" x14ac:dyDescent="0.2">
      <c r="A437" s="220"/>
      <c r="B437" s="221"/>
      <c r="C437" s="266" t="s">
        <v>692</v>
      </c>
      <c r="D437" s="258"/>
      <c r="E437" s="259">
        <v>8.2170000000000007E-2</v>
      </c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297</v>
      </c>
      <c r="AH437" s="213">
        <v>7</v>
      </c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1" x14ac:dyDescent="0.2">
      <c r="A438" s="235">
        <v>85</v>
      </c>
      <c r="B438" s="236" t="s">
        <v>693</v>
      </c>
      <c r="C438" s="252" t="s">
        <v>694</v>
      </c>
      <c r="D438" s="237" t="s">
        <v>562</v>
      </c>
      <c r="E438" s="238">
        <v>3.9300000000000003E-3</v>
      </c>
      <c r="F438" s="239"/>
      <c r="G438" s="240">
        <f>ROUND(E438*F438,2)</f>
        <v>0</v>
      </c>
      <c r="H438" s="239"/>
      <c r="I438" s="240">
        <f>ROUND(E438*H438,2)</f>
        <v>0</v>
      </c>
      <c r="J438" s="239"/>
      <c r="K438" s="240">
        <f>ROUND(E438*J438,2)</f>
        <v>0</v>
      </c>
      <c r="L438" s="240">
        <v>21</v>
      </c>
      <c r="M438" s="240">
        <f>G438*(1+L438/100)</f>
        <v>0</v>
      </c>
      <c r="N438" s="238">
        <v>0</v>
      </c>
      <c r="O438" s="238">
        <f>ROUND(E438*N438,2)</f>
        <v>0</v>
      </c>
      <c r="P438" s="238">
        <v>0</v>
      </c>
      <c r="Q438" s="238">
        <f>ROUND(E438*P438,2)</f>
        <v>0</v>
      </c>
      <c r="R438" s="240" t="s">
        <v>325</v>
      </c>
      <c r="S438" s="240" t="s">
        <v>250</v>
      </c>
      <c r="T438" s="241" t="s">
        <v>250</v>
      </c>
      <c r="U438" s="223">
        <v>0</v>
      </c>
      <c r="V438" s="223">
        <f>ROUND(E438*U438,2)</f>
        <v>0</v>
      </c>
      <c r="W438" s="223"/>
      <c r="X438" s="223" t="s">
        <v>294</v>
      </c>
      <c r="Y438" s="223" t="s">
        <v>252</v>
      </c>
      <c r="Z438" s="213"/>
      <c r="AA438" s="213"/>
      <c r="AB438" s="213"/>
      <c r="AC438" s="213"/>
      <c r="AD438" s="213"/>
      <c r="AE438" s="213"/>
      <c r="AF438" s="213"/>
      <c r="AG438" s="213" t="s">
        <v>331</v>
      </c>
      <c r="AH438" s="213"/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2" x14ac:dyDescent="0.2">
      <c r="A439" s="220"/>
      <c r="B439" s="221"/>
      <c r="C439" s="266" t="s">
        <v>695</v>
      </c>
      <c r="D439" s="258"/>
      <c r="E439" s="259">
        <v>3.9300000000000003E-3</v>
      </c>
      <c r="F439" s="223"/>
      <c r="G439" s="223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3"/>
      <c r="AA439" s="213"/>
      <c r="AB439" s="213"/>
      <c r="AC439" s="213"/>
      <c r="AD439" s="213"/>
      <c r="AE439" s="213"/>
      <c r="AF439" s="213"/>
      <c r="AG439" s="213" t="s">
        <v>297</v>
      </c>
      <c r="AH439" s="213">
        <v>7</v>
      </c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1" x14ac:dyDescent="0.2">
      <c r="A440" s="235">
        <v>86</v>
      </c>
      <c r="B440" s="236" t="s">
        <v>696</v>
      </c>
      <c r="C440" s="252" t="s">
        <v>697</v>
      </c>
      <c r="D440" s="237" t="s">
        <v>562</v>
      </c>
      <c r="E440" s="238">
        <v>2.5433500000000002</v>
      </c>
      <c r="F440" s="239"/>
      <c r="G440" s="240">
        <f>ROUND(E440*F440,2)</f>
        <v>0</v>
      </c>
      <c r="H440" s="239"/>
      <c r="I440" s="240">
        <f>ROUND(E440*H440,2)</f>
        <v>0</v>
      </c>
      <c r="J440" s="239"/>
      <c r="K440" s="240">
        <f>ROUND(E440*J440,2)</f>
        <v>0</v>
      </c>
      <c r="L440" s="240">
        <v>21</v>
      </c>
      <c r="M440" s="240">
        <f>G440*(1+L440/100)</f>
        <v>0</v>
      </c>
      <c r="N440" s="238">
        <v>0</v>
      </c>
      <c r="O440" s="238">
        <f>ROUND(E440*N440,2)</f>
        <v>0</v>
      </c>
      <c r="P440" s="238">
        <v>0</v>
      </c>
      <c r="Q440" s="238">
        <f>ROUND(E440*P440,2)</f>
        <v>0</v>
      </c>
      <c r="R440" s="240" t="s">
        <v>325</v>
      </c>
      <c r="S440" s="240" t="s">
        <v>250</v>
      </c>
      <c r="T440" s="241" t="s">
        <v>250</v>
      </c>
      <c r="U440" s="223">
        <v>0</v>
      </c>
      <c r="V440" s="223">
        <f>ROUND(E440*U440,2)</f>
        <v>0</v>
      </c>
      <c r="W440" s="223"/>
      <c r="X440" s="223" t="s">
        <v>294</v>
      </c>
      <c r="Y440" s="223" t="s">
        <v>252</v>
      </c>
      <c r="Z440" s="213"/>
      <c r="AA440" s="213"/>
      <c r="AB440" s="213"/>
      <c r="AC440" s="213"/>
      <c r="AD440" s="213"/>
      <c r="AE440" s="213"/>
      <c r="AF440" s="213"/>
      <c r="AG440" s="213" t="s">
        <v>331</v>
      </c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outlineLevel="2" x14ac:dyDescent="0.2">
      <c r="A441" s="220"/>
      <c r="B441" s="221"/>
      <c r="C441" s="253" t="s">
        <v>698</v>
      </c>
      <c r="D441" s="243"/>
      <c r="E441" s="243"/>
      <c r="F441" s="243"/>
      <c r="G441" s="243"/>
      <c r="H441" s="223"/>
      <c r="I441" s="223"/>
      <c r="J441" s="223"/>
      <c r="K441" s="223"/>
      <c r="L441" s="223"/>
      <c r="M441" s="223"/>
      <c r="N441" s="222"/>
      <c r="O441" s="222"/>
      <c r="P441" s="222"/>
      <c r="Q441" s="222"/>
      <c r="R441" s="223"/>
      <c r="S441" s="223"/>
      <c r="T441" s="223"/>
      <c r="U441" s="223"/>
      <c r="V441" s="223"/>
      <c r="W441" s="223"/>
      <c r="X441" s="223"/>
      <c r="Y441" s="223"/>
      <c r="Z441" s="213"/>
      <c r="AA441" s="213"/>
      <c r="AB441" s="213"/>
      <c r="AC441" s="213"/>
      <c r="AD441" s="213"/>
      <c r="AE441" s="213"/>
      <c r="AF441" s="213"/>
      <c r="AG441" s="213" t="s">
        <v>255</v>
      </c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</row>
    <row r="442" spans="1:60" outlineLevel="2" x14ac:dyDescent="0.2">
      <c r="A442" s="220"/>
      <c r="B442" s="221"/>
      <c r="C442" s="266" t="s">
        <v>699</v>
      </c>
      <c r="D442" s="258"/>
      <c r="E442" s="259">
        <v>7.646E-2</v>
      </c>
      <c r="F442" s="223"/>
      <c r="G442" s="223"/>
      <c r="H442" s="223"/>
      <c r="I442" s="223"/>
      <c r="J442" s="223"/>
      <c r="K442" s="223"/>
      <c r="L442" s="223"/>
      <c r="M442" s="223"/>
      <c r="N442" s="222"/>
      <c r="O442" s="222"/>
      <c r="P442" s="222"/>
      <c r="Q442" s="222"/>
      <c r="R442" s="223"/>
      <c r="S442" s="223"/>
      <c r="T442" s="223"/>
      <c r="U442" s="223"/>
      <c r="V442" s="223"/>
      <c r="W442" s="223"/>
      <c r="X442" s="223"/>
      <c r="Y442" s="223"/>
      <c r="Z442" s="213"/>
      <c r="AA442" s="213"/>
      <c r="AB442" s="213"/>
      <c r="AC442" s="213"/>
      <c r="AD442" s="213"/>
      <c r="AE442" s="213"/>
      <c r="AF442" s="213"/>
      <c r="AG442" s="213" t="s">
        <v>297</v>
      </c>
      <c r="AH442" s="213">
        <v>7</v>
      </c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3" x14ac:dyDescent="0.2">
      <c r="A443" s="220"/>
      <c r="B443" s="221"/>
      <c r="C443" s="266" t="s">
        <v>700</v>
      </c>
      <c r="D443" s="258"/>
      <c r="E443" s="259">
        <v>5.3420000000000002E-2</v>
      </c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297</v>
      </c>
      <c r="AH443" s="213">
        <v>7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66" t="s">
        <v>701</v>
      </c>
      <c r="D444" s="258"/>
      <c r="E444" s="259">
        <v>0.16954</v>
      </c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297</v>
      </c>
      <c r="AH444" s="213">
        <v>7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66" t="s">
        <v>702</v>
      </c>
      <c r="D445" s="258"/>
      <c r="E445" s="259">
        <v>0.18972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297</v>
      </c>
      <c r="AH445" s="213">
        <v>7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outlineLevel="3" x14ac:dyDescent="0.2">
      <c r="A446" s="220"/>
      <c r="B446" s="221"/>
      <c r="C446" s="266" t="s">
        <v>703</v>
      </c>
      <c r="D446" s="258"/>
      <c r="E446" s="259">
        <v>0.49896000000000001</v>
      </c>
      <c r="F446" s="223"/>
      <c r="G446" s="223"/>
      <c r="H446" s="223"/>
      <c r="I446" s="223"/>
      <c r="J446" s="223"/>
      <c r="K446" s="223"/>
      <c r="L446" s="223"/>
      <c r="M446" s="223"/>
      <c r="N446" s="222"/>
      <c r="O446" s="222"/>
      <c r="P446" s="222"/>
      <c r="Q446" s="222"/>
      <c r="R446" s="223"/>
      <c r="S446" s="223"/>
      <c r="T446" s="223"/>
      <c r="U446" s="223"/>
      <c r="V446" s="223"/>
      <c r="W446" s="223"/>
      <c r="X446" s="223"/>
      <c r="Y446" s="223"/>
      <c r="Z446" s="213"/>
      <c r="AA446" s="213"/>
      <c r="AB446" s="213"/>
      <c r="AC446" s="213"/>
      <c r="AD446" s="213"/>
      <c r="AE446" s="213"/>
      <c r="AF446" s="213"/>
      <c r="AG446" s="213" t="s">
        <v>297</v>
      </c>
      <c r="AH446" s="213">
        <v>7</v>
      </c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3" x14ac:dyDescent="0.2">
      <c r="A447" s="220"/>
      <c r="B447" s="221"/>
      <c r="C447" s="266" t="s">
        <v>704</v>
      </c>
      <c r="D447" s="258"/>
      <c r="E447" s="259">
        <v>0.53469999999999995</v>
      </c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297</v>
      </c>
      <c r="AH447" s="213">
        <v>7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66" t="s">
        <v>705</v>
      </c>
      <c r="D448" s="258"/>
      <c r="E448" s="259">
        <v>0.15287999999999999</v>
      </c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297</v>
      </c>
      <c r="AH448" s="213">
        <v>7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3" x14ac:dyDescent="0.2">
      <c r="A449" s="220"/>
      <c r="B449" s="221"/>
      <c r="C449" s="266" t="s">
        <v>706</v>
      </c>
      <c r="D449" s="258"/>
      <c r="E449" s="259">
        <v>3.1669999999999997E-2</v>
      </c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297</v>
      </c>
      <c r="AH449" s="213">
        <v>7</v>
      </c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3" x14ac:dyDescent="0.2">
      <c r="A450" s="220"/>
      <c r="B450" s="221"/>
      <c r="C450" s="266" t="s">
        <v>707</v>
      </c>
      <c r="D450" s="258"/>
      <c r="E450" s="259">
        <v>0.80496999999999996</v>
      </c>
      <c r="F450" s="223"/>
      <c r="G450" s="223"/>
      <c r="H450" s="223"/>
      <c r="I450" s="223"/>
      <c r="J450" s="223"/>
      <c r="K450" s="223"/>
      <c r="L450" s="223"/>
      <c r="M450" s="223"/>
      <c r="N450" s="222"/>
      <c r="O450" s="222"/>
      <c r="P450" s="222"/>
      <c r="Q450" s="222"/>
      <c r="R450" s="223"/>
      <c r="S450" s="223"/>
      <c r="T450" s="223"/>
      <c r="U450" s="223"/>
      <c r="V450" s="223"/>
      <c r="W450" s="223"/>
      <c r="X450" s="223"/>
      <c r="Y450" s="223"/>
      <c r="Z450" s="213"/>
      <c r="AA450" s="213"/>
      <c r="AB450" s="213"/>
      <c r="AC450" s="213"/>
      <c r="AD450" s="213"/>
      <c r="AE450" s="213"/>
      <c r="AF450" s="213"/>
      <c r="AG450" s="213" t="s">
        <v>297</v>
      </c>
      <c r="AH450" s="213">
        <v>7</v>
      </c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3" x14ac:dyDescent="0.2">
      <c r="A451" s="220"/>
      <c r="B451" s="221"/>
      <c r="C451" s="266" t="s">
        <v>708</v>
      </c>
      <c r="D451" s="258"/>
      <c r="E451" s="259">
        <v>5.4000000000000003E-3</v>
      </c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297</v>
      </c>
      <c r="AH451" s="213">
        <v>7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66" t="s">
        <v>709</v>
      </c>
      <c r="D452" s="258"/>
      <c r="E452" s="259">
        <v>2.3400000000000001E-2</v>
      </c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297</v>
      </c>
      <c r="AH452" s="213">
        <v>7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66" t="s">
        <v>710</v>
      </c>
      <c r="D453" s="258"/>
      <c r="E453" s="259">
        <v>2.2300000000000002E-3</v>
      </c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297</v>
      </c>
      <c r="AH453" s="213">
        <v>7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1" x14ac:dyDescent="0.2">
      <c r="A454" s="235">
        <v>87</v>
      </c>
      <c r="B454" s="236" t="s">
        <v>711</v>
      </c>
      <c r="C454" s="252" t="s">
        <v>712</v>
      </c>
      <c r="D454" s="237" t="s">
        <v>562</v>
      </c>
      <c r="E454" s="238">
        <v>0.39356000000000002</v>
      </c>
      <c r="F454" s="239"/>
      <c r="G454" s="240">
        <f>ROUND(E454*F454,2)</f>
        <v>0</v>
      </c>
      <c r="H454" s="239"/>
      <c r="I454" s="240">
        <f>ROUND(E454*H454,2)</f>
        <v>0</v>
      </c>
      <c r="J454" s="239"/>
      <c r="K454" s="240">
        <f>ROUND(E454*J454,2)</f>
        <v>0</v>
      </c>
      <c r="L454" s="240">
        <v>21</v>
      </c>
      <c r="M454" s="240">
        <f>G454*(1+L454/100)</f>
        <v>0</v>
      </c>
      <c r="N454" s="238">
        <v>0</v>
      </c>
      <c r="O454" s="238">
        <f>ROUND(E454*N454,2)</f>
        <v>0</v>
      </c>
      <c r="P454" s="238">
        <v>0</v>
      </c>
      <c r="Q454" s="238">
        <f>ROUND(E454*P454,2)</f>
        <v>0</v>
      </c>
      <c r="R454" s="240" t="s">
        <v>325</v>
      </c>
      <c r="S454" s="240" t="s">
        <v>250</v>
      </c>
      <c r="T454" s="241" t="s">
        <v>250</v>
      </c>
      <c r="U454" s="223">
        <v>0</v>
      </c>
      <c r="V454" s="223">
        <f>ROUND(E454*U454,2)</f>
        <v>0</v>
      </c>
      <c r="W454" s="223"/>
      <c r="X454" s="223" t="s">
        <v>294</v>
      </c>
      <c r="Y454" s="223" t="s">
        <v>252</v>
      </c>
      <c r="Z454" s="213"/>
      <c r="AA454" s="213"/>
      <c r="AB454" s="213"/>
      <c r="AC454" s="213"/>
      <c r="AD454" s="213"/>
      <c r="AE454" s="213"/>
      <c r="AF454" s="213"/>
      <c r="AG454" s="213" t="s">
        <v>331</v>
      </c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outlineLevel="2" x14ac:dyDescent="0.2">
      <c r="A455" s="220"/>
      <c r="B455" s="221"/>
      <c r="C455" s="253" t="s">
        <v>691</v>
      </c>
      <c r="D455" s="243"/>
      <c r="E455" s="243"/>
      <c r="F455" s="243"/>
      <c r="G455" s="243"/>
      <c r="H455" s="223"/>
      <c r="I455" s="223"/>
      <c r="J455" s="223"/>
      <c r="K455" s="223"/>
      <c r="L455" s="223"/>
      <c r="M455" s="223"/>
      <c r="N455" s="222"/>
      <c r="O455" s="222"/>
      <c r="P455" s="222"/>
      <c r="Q455" s="222"/>
      <c r="R455" s="223"/>
      <c r="S455" s="223"/>
      <c r="T455" s="223"/>
      <c r="U455" s="223"/>
      <c r="V455" s="223"/>
      <c r="W455" s="223"/>
      <c r="X455" s="223"/>
      <c r="Y455" s="223"/>
      <c r="Z455" s="213"/>
      <c r="AA455" s="213"/>
      <c r="AB455" s="213"/>
      <c r="AC455" s="213"/>
      <c r="AD455" s="213"/>
      <c r="AE455" s="213"/>
      <c r="AF455" s="213"/>
      <c r="AG455" s="213" t="s">
        <v>255</v>
      </c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2" x14ac:dyDescent="0.2">
      <c r="A456" s="220"/>
      <c r="B456" s="221"/>
      <c r="C456" s="266" t="s">
        <v>713</v>
      </c>
      <c r="D456" s="258"/>
      <c r="E456" s="259"/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297</v>
      </c>
      <c r="AH456" s="213">
        <v>7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3" x14ac:dyDescent="0.2">
      <c r="A457" s="220"/>
      <c r="B457" s="221"/>
      <c r="C457" s="266" t="s">
        <v>714</v>
      </c>
      <c r="D457" s="258"/>
      <c r="E457" s="259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297</v>
      </c>
      <c r="AH457" s="213">
        <v>7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66" t="s">
        <v>715</v>
      </c>
      <c r="D458" s="258"/>
      <c r="E458" s="259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297</v>
      </c>
      <c r="AH458" s="213">
        <v>7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66" t="s">
        <v>716</v>
      </c>
      <c r="D459" s="258"/>
      <c r="E459" s="259"/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297</v>
      </c>
      <c r="AH459" s="213">
        <v>7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outlineLevel="3" x14ac:dyDescent="0.2">
      <c r="A460" s="220"/>
      <c r="B460" s="221"/>
      <c r="C460" s="266" t="s">
        <v>717</v>
      </c>
      <c r="D460" s="258"/>
      <c r="E460" s="259">
        <v>0.39356000000000002</v>
      </c>
      <c r="F460" s="223"/>
      <c r="G460" s="223"/>
      <c r="H460" s="223"/>
      <c r="I460" s="223"/>
      <c r="J460" s="223"/>
      <c r="K460" s="223"/>
      <c r="L460" s="223"/>
      <c r="M460" s="223"/>
      <c r="N460" s="222"/>
      <c r="O460" s="222"/>
      <c r="P460" s="222"/>
      <c r="Q460" s="222"/>
      <c r="R460" s="223"/>
      <c r="S460" s="223"/>
      <c r="T460" s="223"/>
      <c r="U460" s="223"/>
      <c r="V460" s="223"/>
      <c r="W460" s="223"/>
      <c r="X460" s="223"/>
      <c r="Y460" s="223"/>
      <c r="Z460" s="213"/>
      <c r="AA460" s="213"/>
      <c r="AB460" s="213"/>
      <c r="AC460" s="213"/>
      <c r="AD460" s="213"/>
      <c r="AE460" s="213"/>
      <c r="AF460" s="213"/>
      <c r="AG460" s="213" t="s">
        <v>297</v>
      </c>
      <c r="AH460" s="213">
        <v>7</v>
      </c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1" x14ac:dyDescent="0.2">
      <c r="A461" s="235">
        <v>88</v>
      </c>
      <c r="B461" s="236" t="s">
        <v>718</v>
      </c>
      <c r="C461" s="252" t="s">
        <v>719</v>
      </c>
      <c r="D461" s="237" t="s">
        <v>562</v>
      </c>
      <c r="E461" s="238">
        <v>0.12132999999999999</v>
      </c>
      <c r="F461" s="239"/>
      <c r="G461" s="240">
        <f>ROUND(E461*F461,2)</f>
        <v>0</v>
      </c>
      <c r="H461" s="239"/>
      <c r="I461" s="240">
        <f>ROUND(E461*H461,2)</f>
        <v>0</v>
      </c>
      <c r="J461" s="239"/>
      <c r="K461" s="240">
        <f>ROUND(E461*J461,2)</f>
        <v>0</v>
      </c>
      <c r="L461" s="240">
        <v>21</v>
      </c>
      <c r="M461" s="240">
        <f>G461*(1+L461/100)</f>
        <v>0</v>
      </c>
      <c r="N461" s="238">
        <v>0</v>
      </c>
      <c r="O461" s="238">
        <f>ROUND(E461*N461,2)</f>
        <v>0</v>
      </c>
      <c r="P461" s="238">
        <v>0</v>
      </c>
      <c r="Q461" s="238">
        <f>ROUND(E461*P461,2)</f>
        <v>0</v>
      </c>
      <c r="R461" s="240" t="s">
        <v>325</v>
      </c>
      <c r="S461" s="240" t="s">
        <v>250</v>
      </c>
      <c r="T461" s="241" t="s">
        <v>250</v>
      </c>
      <c r="U461" s="223">
        <v>0</v>
      </c>
      <c r="V461" s="223">
        <f>ROUND(E461*U461,2)</f>
        <v>0</v>
      </c>
      <c r="W461" s="223"/>
      <c r="X461" s="223" t="s">
        <v>294</v>
      </c>
      <c r="Y461" s="223" t="s">
        <v>252</v>
      </c>
      <c r="Z461" s="213"/>
      <c r="AA461" s="213"/>
      <c r="AB461" s="213"/>
      <c r="AC461" s="213"/>
      <c r="AD461" s="213"/>
      <c r="AE461" s="213"/>
      <c r="AF461" s="213"/>
      <c r="AG461" s="213" t="s">
        <v>331</v>
      </c>
      <c r="AH461" s="213"/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2" x14ac:dyDescent="0.2">
      <c r="A462" s="220"/>
      <c r="B462" s="221"/>
      <c r="C462" s="253" t="s">
        <v>720</v>
      </c>
      <c r="D462" s="243"/>
      <c r="E462" s="243"/>
      <c r="F462" s="243"/>
      <c r="G462" s="24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255</v>
      </c>
      <c r="AH462" s="213"/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2" x14ac:dyDescent="0.2">
      <c r="A463" s="220"/>
      <c r="B463" s="221"/>
      <c r="C463" s="266" t="s">
        <v>721</v>
      </c>
      <c r="D463" s="258"/>
      <c r="E463" s="259">
        <v>0.10563</v>
      </c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297</v>
      </c>
      <c r="AH463" s="213">
        <v>7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66" t="s">
        <v>722</v>
      </c>
      <c r="D464" s="258"/>
      <c r="E464" s="259">
        <v>6.3E-3</v>
      </c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297</v>
      </c>
      <c r="AH464" s="213">
        <v>7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3" x14ac:dyDescent="0.2">
      <c r="A465" s="220"/>
      <c r="B465" s="221"/>
      <c r="C465" s="266" t="s">
        <v>723</v>
      </c>
      <c r="D465" s="258"/>
      <c r="E465" s="259">
        <v>9.3900000000000008E-3</v>
      </c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3"/>
      <c r="AA465" s="213"/>
      <c r="AB465" s="213"/>
      <c r="AC465" s="213"/>
      <c r="AD465" s="213"/>
      <c r="AE465" s="213"/>
      <c r="AF465" s="213"/>
      <c r="AG465" s="213" t="s">
        <v>297</v>
      </c>
      <c r="AH465" s="213">
        <v>7</v>
      </c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1" x14ac:dyDescent="0.2">
      <c r="A466" s="235">
        <v>89</v>
      </c>
      <c r="B466" s="236" t="s">
        <v>724</v>
      </c>
      <c r="C466" s="252" t="s">
        <v>725</v>
      </c>
      <c r="D466" s="237" t="s">
        <v>562</v>
      </c>
      <c r="E466" s="238">
        <v>5.3888999999999996</v>
      </c>
      <c r="F466" s="239"/>
      <c r="G466" s="240">
        <f>ROUND(E466*F466,2)</f>
        <v>0</v>
      </c>
      <c r="H466" s="239"/>
      <c r="I466" s="240">
        <f>ROUND(E466*H466,2)</f>
        <v>0</v>
      </c>
      <c r="J466" s="239"/>
      <c r="K466" s="240">
        <f>ROUND(E466*J466,2)</f>
        <v>0</v>
      </c>
      <c r="L466" s="240">
        <v>21</v>
      </c>
      <c r="M466" s="240">
        <f>G466*(1+L466/100)</f>
        <v>0</v>
      </c>
      <c r="N466" s="238">
        <v>0</v>
      </c>
      <c r="O466" s="238">
        <f>ROUND(E466*N466,2)</f>
        <v>0</v>
      </c>
      <c r="P466" s="238">
        <v>0</v>
      </c>
      <c r="Q466" s="238">
        <f>ROUND(E466*P466,2)</f>
        <v>0</v>
      </c>
      <c r="R466" s="240" t="s">
        <v>325</v>
      </c>
      <c r="S466" s="240" t="s">
        <v>250</v>
      </c>
      <c r="T466" s="241" t="s">
        <v>250</v>
      </c>
      <c r="U466" s="223">
        <v>0</v>
      </c>
      <c r="V466" s="223">
        <f>ROUND(E466*U466,2)</f>
        <v>0</v>
      </c>
      <c r="W466" s="223"/>
      <c r="X466" s="223" t="s">
        <v>294</v>
      </c>
      <c r="Y466" s="223" t="s">
        <v>252</v>
      </c>
      <c r="Z466" s="213"/>
      <c r="AA466" s="213"/>
      <c r="AB466" s="213"/>
      <c r="AC466" s="213"/>
      <c r="AD466" s="213"/>
      <c r="AE466" s="213"/>
      <c r="AF466" s="213"/>
      <c r="AG466" s="213" t="s">
        <v>331</v>
      </c>
      <c r="AH466" s="213"/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2" x14ac:dyDescent="0.2">
      <c r="A467" s="220"/>
      <c r="B467" s="221"/>
      <c r="C467" s="266" t="s">
        <v>726</v>
      </c>
      <c r="D467" s="258"/>
      <c r="E467" s="259">
        <v>5.3888999999999996</v>
      </c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297</v>
      </c>
      <c r="AH467" s="213">
        <v>7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66" t="s">
        <v>727</v>
      </c>
      <c r="D468" s="258"/>
      <c r="E468" s="259"/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297</v>
      </c>
      <c r="AH468" s="213">
        <v>7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ht="22.5" outlineLevel="1" x14ac:dyDescent="0.2">
      <c r="A469" s="235">
        <v>90</v>
      </c>
      <c r="B469" s="236" t="s">
        <v>728</v>
      </c>
      <c r="C469" s="252" t="s">
        <v>729</v>
      </c>
      <c r="D469" s="237" t="s">
        <v>562</v>
      </c>
      <c r="E469" s="238">
        <v>99.855440000000002</v>
      </c>
      <c r="F469" s="239"/>
      <c r="G469" s="240">
        <f>ROUND(E469*F469,2)</f>
        <v>0</v>
      </c>
      <c r="H469" s="239"/>
      <c r="I469" s="240">
        <f>ROUND(E469*H469,2)</f>
        <v>0</v>
      </c>
      <c r="J469" s="239"/>
      <c r="K469" s="240">
        <f>ROUND(E469*J469,2)</f>
        <v>0</v>
      </c>
      <c r="L469" s="240">
        <v>21</v>
      </c>
      <c r="M469" s="240">
        <f>G469*(1+L469/100)</f>
        <v>0</v>
      </c>
      <c r="N469" s="238">
        <v>0</v>
      </c>
      <c r="O469" s="238">
        <f>ROUND(E469*N469,2)</f>
        <v>0</v>
      </c>
      <c r="P469" s="238">
        <v>0</v>
      </c>
      <c r="Q469" s="238">
        <f>ROUND(E469*P469,2)</f>
        <v>0</v>
      </c>
      <c r="R469" s="240" t="s">
        <v>325</v>
      </c>
      <c r="S469" s="240" t="s">
        <v>250</v>
      </c>
      <c r="T469" s="241" t="s">
        <v>250</v>
      </c>
      <c r="U469" s="223">
        <v>0</v>
      </c>
      <c r="V469" s="223">
        <f>ROUND(E469*U469,2)</f>
        <v>0</v>
      </c>
      <c r="W469" s="223"/>
      <c r="X469" s="223" t="s">
        <v>294</v>
      </c>
      <c r="Y469" s="223" t="s">
        <v>252</v>
      </c>
      <c r="Z469" s="213"/>
      <c r="AA469" s="213"/>
      <c r="AB469" s="213"/>
      <c r="AC469" s="213"/>
      <c r="AD469" s="213"/>
      <c r="AE469" s="213"/>
      <c r="AF469" s="213"/>
      <c r="AG469" s="213" t="s">
        <v>331</v>
      </c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2" x14ac:dyDescent="0.2">
      <c r="A470" s="220"/>
      <c r="B470" s="221"/>
      <c r="C470" s="266" t="s">
        <v>730</v>
      </c>
      <c r="D470" s="258"/>
      <c r="E470" s="259">
        <v>3.9127100000000001</v>
      </c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297</v>
      </c>
      <c r="AH470" s="213">
        <v>7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66" t="s">
        <v>731</v>
      </c>
      <c r="D471" s="258"/>
      <c r="E471" s="259">
        <v>3.9244500000000002</v>
      </c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297</v>
      </c>
      <c r="AH471" s="213">
        <v>7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66" t="s">
        <v>732</v>
      </c>
      <c r="D472" s="258"/>
      <c r="E472" s="259">
        <v>63.8352</v>
      </c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297</v>
      </c>
      <c r="AH472" s="213">
        <v>7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66" t="s">
        <v>733</v>
      </c>
      <c r="D473" s="258"/>
      <c r="E473" s="259">
        <v>28.18308</v>
      </c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297</v>
      </c>
      <c r="AH473" s="213">
        <v>7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ht="22.5" outlineLevel="1" x14ac:dyDescent="0.2">
      <c r="A474" s="235">
        <v>91</v>
      </c>
      <c r="B474" s="236" t="s">
        <v>734</v>
      </c>
      <c r="C474" s="252" t="s">
        <v>735</v>
      </c>
      <c r="D474" s="237" t="s">
        <v>562</v>
      </c>
      <c r="E474" s="238">
        <v>46.309800000000003</v>
      </c>
      <c r="F474" s="239"/>
      <c r="G474" s="240">
        <f>ROUND(E474*F474,2)</f>
        <v>0</v>
      </c>
      <c r="H474" s="239"/>
      <c r="I474" s="240">
        <f>ROUND(E474*H474,2)</f>
        <v>0</v>
      </c>
      <c r="J474" s="239"/>
      <c r="K474" s="240">
        <f>ROUND(E474*J474,2)</f>
        <v>0</v>
      </c>
      <c r="L474" s="240">
        <v>21</v>
      </c>
      <c r="M474" s="240">
        <f>G474*(1+L474/100)</f>
        <v>0</v>
      </c>
      <c r="N474" s="238">
        <v>0</v>
      </c>
      <c r="O474" s="238">
        <f>ROUND(E474*N474,2)</f>
        <v>0</v>
      </c>
      <c r="P474" s="238">
        <v>0</v>
      </c>
      <c r="Q474" s="238">
        <f>ROUND(E474*P474,2)</f>
        <v>0</v>
      </c>
      <c r="R474" s="240" t="s">
        <v>325</v>
      </c>
      <c r="S474" s="240" t="s">
        <v>250</v>
      </c>
      <c r="T474" s="241" t="s">
        <v>250</v>
      </c>
      <c r="U474" s="223">
        <v>0</v>
      </c>
      <c r="V474" s="223">
        <f>ROUND(E474*U474,2)</f>
        <v>0</v>
      </c>
      <c r="W474" s="223"/>
      <c r="X474" s="223" t="s">
        <v>294</v>
      </c>
      <c r="Y474" s="223" t="s">
        <v>252</v>
      </c>
      <c r="Z474" s="213"/>
      <c r="AA474" s="213"/>
      <c r="AB474" s="213"/>
      <c r="AC474" s="213"/>
      <c r="AD474" s="213"/>
      <c r="AE474" s="213"/>
      <c r="AF474" s="213"/>
      <c r="AG474" s="213" t="s">
        <v>331</v>
      </c>
      <c r="AH474" s="213"/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2" x14ac:dyDescent="0.2">
      <c r="A475" s="220"/>
      <c r="B475" s="221"/>
      <c r="C475" s="266" t="s">
        <v>736</v>
      </c>
      <c r="D475" s="258"/>
      <c r="E475" s="259">
        <v>11.101000000000001</v>
      </c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297</v>
      </c>
      <c r="AH475" s="213">
        <v>7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3" x14ac:dyDescent="0.2">
      <c r="A476" s="220"/>
      <c r="B476" s="221"/>
      <c r="C476" s="266" t="s">
        <v>737</v>
      </c>
      <c r="D476" s="258"/>
      <c r="E476" s="259">
        <v>7.8936000000000002</v>
      </c>
      <c r="F476" s="223"/>
      <c r="G476" s="223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297</v>
      </c>
      <c r="AH476" s="213">
        <v>7</v>
      </c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3" x14ac:dyDescent="0.2">
      <c r="A477" s="220"/>
      <c r="B477" s="221"/>
      <c r="C477" s="266" t="s">
        <v>738</v>
      </c>
      <c r="D477" s="258"/>
      <c r="E477" s="259">
        <v>1.78112</v>
      </c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297</v>
      </c>
      <c r="AH477" s="213">
        <v>7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outlineLevel="3" x14ac:dyDescent="0.2">
      <c r="A478" s="220"/>
      <c r="B478" s="221"/>
      <c r="C478" s="266" t="s">
        <v>739</v>
      </c>
      <c r="D478" s="258"/>
      <c r="E478" s="259">
        <v>25.534079999999999</v>
      </c>
      <c r="F478" s="223"/>
      <c r="G478" s="223"/>
      <c r="H478" s="223"/>
      <c r="I478" s="223"/>
      <c r="J478" s="223"/>
      <c r="K478" s="223"/>
      <c r="L478" s="223"/>
      <c r="M478" s="223"/>
      <c r="N478" s="222"/>
      <c r="O478" s="222"/>
      <c r="P478" s="222"/>
      <c r="Q478" s="222"/>
      <c r="R478" s="223"/>
      <c r="S478" s="223"/>
      <c r="T478" s="223"/>
      <c r="U478" s="223"/>
      <c r="V478" s="223"/>
      <c r="W478" s="223"/>
      <c r="X478" s="223"/>
      <c r="Y478" s="223"/>
      <c r="Z478" s="213"/>
      <c r="AA478" s="213"/>
      <c r="AB478" s="213"/>
      <c r="AC478" s="213"/>
      <c r="AD478" s="213"/>
      <c r="AE478" s="213"/>
      <c r="AF478" s="213"/>
      <c r="AG478" s="213" t="s">
        <v>297</v>
      </c>
      <c r="AH478" s="213">
        <v>7</v>
      </c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ht="22.5" outlineLevel="1" x14ac:dyDescent="0.2">
      <c r="A479" s="235">
        <v>92</v>
      </c>
      <c r="B479" s="236" t="s">
        <v>740</v>
      </c>
      <c r="C479" s="252" t="s">
        <v>741</v>
      </c>
      <c r="D479" s="237" t="s">
        <v>562</v>
      </c>
      <c r="E479" s="238">
        <v>38.420729999999999</v>
      </c>
      <c r="F479" s="239"/>
      <c r="G479" s="240">
        <f>ROUND(E479*F479,2)</f>
        <v>0</v>
      </c>
      <c r="H479" s="239"/>
      <c r="I479" s="240">
        <f>ROUND(E479*H479,2)</f>
        <v>0</v>
      </c>
      <c r="J479" s="239"/>
      <c r="K479" s="240">
        <f>ROUND(E479*J479,2)</f>
        <v>0</v>
      </c>
      <c r="L479" s="240">
        <v>21</v>
      </c>
      <c r="M479" s="240">
        <f>G479*(1+L479/100)</f>
        <v>0</v>
      </c>
      <c r="N479" s="238">
        <v>0</v>
      </c>
      <c r="O479" s="238">
        <f>ROUND(E479*N479,2)</f>
        <v>0</v>
      </c>
      <c r="P479" s="238">
        <v>0</v>
      </c>
      <c r="Q479" s="238">
        <f>ROUND(E479*P479,2)</f>
        <v>0</v>
      </c>
      <c r="R479" s="240" t="s">
        <v>325</v>
      </c>
      <c r="S479" s="240" t="s">
        <v>250</v>
      </c>
      <c r="T479" s="241" t="s">
        <v>250</v>
      </c>
      <c r="U479" s="223">
        <v>0</v>
      </c>
      <c r="V479" s="223">
        <f>ROUND(E479*U479,2)</f>
        <v>0</v>
      </c>
      <c r="W479" s="223"/>
      <c r="X479" s="223" t="s">
        <v>294</v>
      </c>
      <c r="Y479" s="223" t="s">
        <v>252</v>
      </c>
      <c r="Z479" s="213"/>
      <c r="AA479" s="213"/>
      <c r="AB479" s="213"/>
      <c r="AC479" s="213"/>
      <c r="AD479" s="213"/>
      <c r="AE479" s="213"/>
      <c r="AF479" s="213"/>
      <c r="AG479" s="213" t="s">
        <v>331</v>
      </c>
      <c r="AH479" s="213"/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2" x14ac:dyDescent="0.2">
      <c r="A480" s="220"/>
      <c r="B480" s="221"/>
      <c r="C480" s="266" t="s">
        <v>742</v>
      </c>
      <c r="D480" s="258"/>
      <c r="E480" s="259">
        <v>4.2218799999999996</v>
      </c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297</v>
      </c>
      <c r="AH480" s="213">
        <v>7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66" t="s">
        <v>743</v>
      </c>
      <c r="D481" s="258"/>
      <c r="E481" s="259">
        <v>1.52796</v>
      </c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297</v>
      </c>
      <c r="AH481" s="213">
        <v>7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outlineLevel="3" x14ac:dyDescent="0.2">
      <c r="A482" s="220"/>
      <c r="B482" s="221"/>
      <c r="C482" s="266" t="s">
        <v>744</v>
      </c>
      <c r="D482" s="258"/>
      <c r="E482" s="259">
        <v>3.0638800000000002</v>
      </c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3"/>
      <c r="AA482" s="213"/>
      <c r="AB482" s="213"/>
      <c r="AC482" s="213"/>
      <c r="AD482" s="213"/>
      <c r="AE482" s="213"/>
      <c r="AF482" s="213"/>
      <c r="AG482" s="213" t="s">
        <v>297</v>
      </c>
      <c r="AH482" s="213">
        <v>7</v>
      </c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3" x14ac:dyDescent="0.2">
      <c r="A483" s="220"/>
      <c r="B483" s="221"/>
      <c r="C483" s="266" t="s">
        <v>745</v>
      </c>
      <c r="D483" s="258"/>
      <c r="E483" s="259">
        <v>7.0994700000000002</v>
      </c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297</v>
      </c>
      <c r="AH483" s="213">
        <v>7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66" t="s">
        <v>746</v>
      </c>
      <c r="D484" s="258"/>
      <c r="E484" s="259">
        <v>16.95055</v>
      </c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297</v>
      </c>
      <c r="AH484" s="213">
        <v>7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66" t="s">
        <v>747</v>
      </c>
      <c r="D485" s="258"/>
      <c r="E485" s="259">
        <v>2.7894999999999999</v>
      </c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297</v>
      </c>
      <c r="AH485" s="213">
        <v>7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66" t="s">
        <v>748</v>
      </c>
      <c r="D486" s="258"/>
      <c r="E486" s="259">
        <v>2.7675000000000001</v>
      </c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297</v>
      </c>
      <c r="AH486" s="213">
        <v>7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outlineLevel="3" x14ac:dyDescent="0.2">
      <c r="A487" s="220"/>
      <c r="B487" s="221"/>
      <c r="C487" s="266" t="s">
        <v>749</v>
      </c>
      <c r="D487" s="258"/>
      <c r="E487" s="259"/>
      <c r="F487" s="223"/>
      <c r="G487" s="223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3"/>
      <c r="AA487" s="213"/>
      <c r="AB487" s="213"/>
      <c r="AC487" s="213"/>
      <c r="AD487" s="213"/>
      <c r="AE487" s="213"/>
      <c r="AF487" s="213"/>
      <c r="AG487" s="213" t="s">
        <v>297</v>
      </c>
      <c r="AH487" s="213">
        <v>7</v>
      </c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</row>
    <row r="488" spans="1:60" outlineLevel="3" x14ac:dyDescent="0.2">
      <c r="A488" s="220"/>
      <c r="B488" s="221"/>
      <c r="C488" s="266" t="s">
        <v>750</v>
      </c>
      <c r="D488" s="258"/>
      <c r="E488" s="259"/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3"/>
      <c r="AA488" s="213"/>
      <c r="AB488" s="213"/>
      <c r="AC488" s="213"/>
      <c r="AD488" s="213"/>
      <c r="AE488" s="213"/>
      <c r="AF488" s="213"/>
      <c r="AG488" s="213" t="s">
        <v>297</v>
      </c>
      <c r="AH488" s="213">
        <v>7</v>
      </c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ht="22.5" outlineLevel="1" x14ac:dyDescent="0.2">
      <c r="A489" s="235">
        <v>93</v>
      </c>
      <c r="B489" s="236" t="s">
        <v>751</v>
      </c>
      <c r="C489" s="252" t="s">
        <v>752</v>
      </c>
      <c r="D489" s="237" t="s">
        <v>562</v>
      </c>
      <c r="E489" s="238">
        <v>1.0930599999999999</v>
      </c>
      <c r="F489" s="239"/>
      <c r="G489" s="240">
        <f>ROUND(E489*F489,2)</f>
        <v>0</v>
      </c>
      <c r="H489" s="239"/>
      <c r="I489" s="240">
        <f>ROUND(E489*H489,2)</f>
        <v>0</v>
      </c>
      <c r="J489" s="239"/>
      <c r="K489" s="240">
        <f>ROUND(E489*J489,2)</f>
        <v>0</v>
      </c>
      <c r="L489" s="240">
        <v>21</v>
      </c>
      <c r="M489" s="240">
        <f>G489*(1+L489/100)</f>
        <v>0</v>
      </c>
      <c r="N489" s="238">
        <v>0</v>
      </c>
      <c r="O489" s="238">
        <f>ROUND(E489*N489,2)</f>
        <v>0</v>
      </c>
      <c r="P489" s="238">
        <v>0</v>
      </c>
      <c r="Q489" s="238">
        <f>ROUND(E489*P489,2)</f>
        <v>0</v>
      </c>
      <c r="R489" s="240" t="s">
        <v>325</v>
      </c>
      <c r="S489" s="240" t="s">
        <v>250</v>
      </c>
      <c r="T489" s="241" t="s">
        <v>250</v>
      </c>
      <c r="U489" s="223">
        <v>0</v>
      </c>
      <c r="V489" s="223">
        <f>ROUND(E489*U489,2)</f>
        <v>0</v>
      </c>
      <c r="W489" s="223"/>
      <c r="X489" s="223" t="s">
        <v>294</v>
      </c>
      <c r="Y489" s="223" t="s">
        <v>252</v>
      </c>
      <c r="Z489" s="213"/>
      <c r="AA489" s="213"/>
      <c r="AB489" s="213"/>
      <c r="AC489" s="213"/>
      <c r="AD489" s="213"/>
      <c r="AE489" s="213"/>
      <c r="AF489" s="213"/>
      <c r="AG489" s="213" t="s">
        <v>331</v>
      </c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</row>
    <row r="490" spans="1:60" outlineLevel="2" x14ac:dyDescent="0.2">
      <c r="A490" s="220"/>
      <c r="B490" s="221"/>
      <c r="C490" s="266" t="s">
        <v>753</v>
      </c>
      <c r="D490" s="258"/>
      <c r="E490" s="259">
        <v>6.8400000000000002E-2</v>
      </c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297</v>
      </c>
      <c r="AH490" s="213">
        <v>7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3" x14ac:dyDescent="0.2">
      <c r="A491" s="220"/>
      <c r="B491" s="221"/>
      <c r="C491" s="266" t="s">
        <v>754</v>
      </c>
      <c r="D491" s="258"/>
      <c r="E491" s="259">
        <v>5.8380000000000001E-2</v>
      </c>
      <c r="F491" s="223"/>
      <c r="G491" s="223"/>
      <c r="H491" s="223"/>
      <c r="I491" s="223"/>
      <c r="J491" s="223"/>
      <c r="K491" s="223"/>
      <c r="L491" s="223"/>
      <c r="M491" s="223"/>
      <c r="N491" s="222"/>
      <c r="O491" s="222"/>
      <c r="P491" s="222"/>
      <c r="Q491" s="222"/>
      <c r="R491" s="223"/>
      <c r="S491" s="223"/>
      <c r="T491" s="223"/>
      <c r="U491" s="223"/>
      <c r="V491" s="223"/>
      <c r="W491" s="223"/>
      <c r="X491" s="223"/>
      <c r="Y491" s="223"/>
      <c r="Z491" s="213"/>
      <c r="AA491" s="213"/>
      <c r="AB491" s="213"/>
      <c r="AC491" s="213"/>
      <c r="AD491" s="213"/>
      <c r="AE491" s="213"/>
      <c r="AF491" s="213"/>
      <c r="AG491" s="213" t="s">
        <v>297</v>
      </c>
      <c r="AH491" s="213">
        <v>7</v>
      </c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3" x14ac:dyDescent="0.2">
      <c r="A492" s="220"/>
      <c r="B492" s="221"/>
      <c r="C492" s="266" t="s">
        <v>755</v>
      </c>
      <c r="D492" s="258"/>
      <c r="E492" s="259">
        <v>4.9000000000000002E-2</v>
      </c>
      <c r="F492" s="223"/>
      <c r="G492" s="22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297</v>
      </c>
      <c r="AH492" s="213">
        <v>7</v>
      </c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outlineLevel="3" x14ac:dyDescent="0.2">
      <c r="A493" s="220"/>
      <c r="B493" s="221"/>
      <c r="C493" s="266" t="s">
        <v>756</v>
      </c>
      <c r="D493" s="258"/>
      <c r="E493" s="259">
        <v>0.91727999999999998</v>
      </c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3"/>
      <c r="AA493" s="213"/>
      <c r="AB493" s="213"/>
      <c r="AC493" s="213"/>
      <c r="AD493" s="213"/>
      <c r="AE493" s="213"/>
      <c r="AF493" s="213"/>
      <c r="AG493" s="213" t="s">
        <v>297</v>
      </c>
      <c r="AH493" s="213">
        <v>7</v>
      </c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</row>
    <row r="494" spans="1:60" ht="22.5" outlineLevel="1" x14ac:dyDescent="0.2">
      <c r="A494" s="235">
        <v>94</v>
      </c>
      <c r="B494" s="236" t="s">
        <v>757</v>
      </c>
      <c r="C494" s="252" t="s">
        <v>758</v>
      </c>
      <c r="D494" s="237" t="s">
        <v>562</v>
      </c>
      <c r="E494" s="238">
        <v>80.277060000000006</v>
      </c>
      <c r="F494" s="239"/>
      <c r="G494" s="240">
        <f>ROUND(E494*F494,2)</f>
        <v>0</v>
      </c>
      <c r="H494" s="239"/>
      <c r="I494" s="240">
        <f>ROUND(E494*H494,2)</f>
        <v>0</v>
      </c>
      <c r="J494" s="239"/>
      <c r="K494" s="240">
        <f>ROUND(E494*J494,2)</f>
        <v>0</v>
      </c>
      <c r="L494" s="240">
        <v>21</v>
      </c>
      <c r="M494" s="240">
        <f>G494*(1+L494/100)</f>
        <v>0</v>
      </c>
      <c r="N494" s="238">
        <v>0</v>
      </c>
      <c r="O494" s="238">
        <f>ROUND(E494*N494,2)</f>
        <v>0</v>
      </c>
      <c r="P494" s="238">
        <v>0</v>
      </c>
      <c r="Q494" s="238">
        <f>ROUND(E494*P494,2)</f>
        <v>0</v>
      </c>
      <c r="R494" s="240" t="s">
        <v>325</v>
      </c>
      <c r="S494" s="240" t="s">
        <v>250</v>
      </c>
      <c r="T494" s="241" t="s">
        <v>250</v>
      </c>
      <c r="U494" s="223">
        <v>0</v>
      </c>
      <c r="V494" s="223">
        <f>ROUND(E494*U494,2)</f>
        <v>0</v>
      </c>
      <c r="W494" s="223"/>
      <c r="X494" s="223" t="s">
        <v>294</v>
      </c>
      <c r="Y494" s="223" t="s">
        <v>252</v>
      </c>
      <c r="Z494" s="213"/>
      <c r="AA494" s="213"/>
      <c r="AB494" s="213"/>
      <c r="AC494" s="213"/>
      <c r="AD494" s="213"/>
      <c r="AE494" s="213"/>
      <c r="AF494" s="213"/>
      <c r="AG494" s="213" t="s">
        <v>331</v>
      </c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2" x14ac:dyDescent="0.2">
      <c r="A495" s="220"/>
      <c r="B495" s="221"/>
      <c r="C495" s="266" t="s">
        <v>759</v>
      </c>
      <c r="D495" s="258"/>
      <c r="E495" s="259">
        <v>0.77759999999999996</v>
      </c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297</v>
      </c>
      <c r="AH495" s="213">
        <v>7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3" x14ac:dyDescent="0.2">
      <c r="A496" s="220"/>
      <c r="B496" s="221"/>
      <c r="C496" s="266" t="s">
        <v>760</v>
      </c>
      <c r="D496" s="258"/>
      <c r="E496" s="259">
        <v>2.2700999999999998</v>
      </c>
      <c r="F496" s="223"/>
      <c r="G496" s="223"/>
      <c r="H496" s="223"/>
      <c r="I496" s="223"/>
      <c r="J496" s="223"/>
      <c r="K496" s="223"/>
      <c r="L496" s="223"/>
      <c r="M496" s="223"/>
      <c r="N496" s="222"/>
      <c r="O496" s="222"/>
      <c r="P496" s="222"/>
      <c r="Q496" s="222"/>
      <c r="R496" s="223"/>
      <c r="S496" s="223"/>
      <c r="T496" s="223"/>
      <c r="U496" s="223"/>
      <c r="V496" s="223"/>
      <c r="W496" s="223"/>
      <c r="X496" s="223"/>
      <c r="Y496" s="223"/>
      <c r="Z496" s="213"/>
      <c r="AA496" s="213"/>
      <c r="AB496" s="213"/>
      <c r="AC496" s="213"/>
      <c r="AD496" s="213"/>
      <c r="AE496" s="213"/>
      <c r="AF496" s="213"/>
      <c r="AG496" s="213" t="s">
        <v>297</v>
      </c>
      <c r="AH496" s="213">
        <v>7</v>
      </c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3" x14ac:dyDescent="0.2">
      <c r="A497" s="220"/>
      <c r="B497" s="221"/>
      <c r="C497" s="266" t="s">
        <v>761</v>
      </c>
      <c r="D497" s="258"/>
      <c r="E497" s="259">
        <v>1.686E-2</v>
      </c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297</v>
      </c>
      <c r="AH497" s="213">
        <v>7</v>
      </c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outlineLevel="3" x14ac:dyDescent="0.2">
      <c r="A498" s="220"/>
      <c r="B498" s="221"/>
      <c r="C498" s="266" t="s">
        <v>762</v>
      </c>
      <c r="D498" s="258"/>
      <c r="E498" s="259">
        <v>3.7000000000000002E-3</v>
      </c>
      <c r="F498" s="223"/>
      <c r="G498" s="223"/>
      <c r="H498" s="223"/>
      <c r="I498" s="223"/>
      <c r="J498" s="223"/>
      <c r="K498" s="223"/>
      <c r="L498" s="223"/>
      <c r="M498" s="223"/>
      <c r="N498" s="222"/>
      <c r="O498" s="222"/>
      <c r="P498" s="222"/>
      <c r="Q498" s="222"/>
      <c r="R498" s="223"/>
      <c r="S498" s="223"/>
      <c r="T498" s="223"/>
      <c r="U498" s="223"/>
      <c r="V498" s="223"/>
      <c r="W498" s="223"/>
      <c r="X498" s="223"/>
      <c r="Y498" s="223"/>
      <c r="Z498" s="213"/>
      <c r="AA498" s="213"/>
      <c r="AB498" s="213"/>
      <c r="AC498" s="213"/>
      <c r="AD498" s="213"/>
      <c r="AE498" s="213"/>
      <c r="AF498" s="213"/>
      <c r="AG498" s="213" t="s">
        <v>297</v>
      </c>
      <c r="AH498" s="213">
        <v>7</v>
      </c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3" x14ac:dyDescent="0.2">
      <c r="A499" s="220"/>
      <c r="B499" s="221"/>
      <c r="C499" s="266" t="s">
        <v>763</v>
      </c>
      <c r="D499" s="258"/>
      <c r="E499" s="259">
        <v>0.27356999999999998</v>
      </c>
      <c r="F499" s="223"/>
      <c r="G499" s="223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297</v>
      </c>
      <c r="AH499" s="213">
        <v>7</v>
      </c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</row>
    <row r="500" spans="1:60" outlineLevel="3" x14ac:dyDescent="0.2">
      <c r="A500" s="220"/>
      <c r="B500" s="221"/>
      <c r="C500" s="266" t="s">
        <v>764</v>
      </c>
      <c r="D500" s="258"/>
      <c r="E500" s="259">
        <v>61.166699999999999</v>
      </c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3"/>
      <c r="AA500" s="213"/>
      <c r="AB500" s="213"/>
      <c r="AC500" s="213"/>
      <c r="AD500" s="213"/>
      <c r="AE500" s="213"/>
      <c r="AF500" s="213"/>
      <c r="AG500" s="213" t="s">
        <v>297</v>
      </c>
      <c r="AH500" s="213">
        <v>7</v>
      </c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3" x14ac:dyDescent="0.2">
      <c r="A501" s="220"/>
      <c r="B501" s="221"/>
      <c r="C501" s="266" t="s">
        <v>765</v>
      </c>
      <c r="D501" s="258"/>
      <c r="E501" s="259">
        <v>0.31919999999999998</v>
      </c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297</v>
      </c>
      <c r="AH501" s="213">
        <v>7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66" t="s">
        <v>766</v>
      </c>
      <c r="D502" s="258"/>
      <c r="E502" s="259">
        <v>0.78849999999999998</v>
      </c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297</v>
      </c>
      <c r="AH502" s="213">
        <v>7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3" x14ac:dyDescent="0.2">
      <c r="A503" s="220"/>
      <c r="B503" s="221"/>
      <c r="C503" s="266" t="s">
        <v>767</v>
      </c>
      <c r="D503" s="258"/>
      <c r="E503" s="259">
        <v>0.27879999999999999</v>
      </c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297</v>
      </c>
      <c r="AH503" s="213">
        <v>7</v>
      </c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3" x14ac:dyDescent="0.2">
      <c r="A504" s="220"/>
      <c r="B504" s="221"/>
      <c r="C504" s="266" t="s">
        <v>768</v>
      </c>
      <c r="D504" s="258"/>
      <c r="E504" s="259">
        <v>1.98146</v>
      </c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297</v>
      </c>
      <c r="AH504" s="213">
        <v>7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outlineLevel="3" x14ac:dyDescent="0.2">
      <c r="A505" s="220"/>
      <c r="B505" s="221"/>
      <c r="C505" s="266" t="s">
        <v>769</v>
      </c>
      <c r="D505" s="258"/>
      <c r="E505" s="259">
        <v>9.3353099999999998</v>
      </c>
      <c r="F505" s="223"/>
      <c r="G505" s="223"/>
      <c r="H505" s="223"/>
      <c r="I505" s="223"/>
      <c r="J505" s="223"/>
      <c r="K505" s="223"/>
      <c r="L505" s="223"/>
      <c r="M505" s="223"/>
      <c r="N505" s="222"/>
      <c r="O505" s="222"/>
      <c r="P505" s="222"/>
      <c r="Q505" s="222"/>
      <c r="R505" s="223"/>
      <c r="S505" s="223"/>
      <c r="T505" s="223"/>
      <c r="U505" s="223"/>
      <c r="V505" s="223"/>
      <c r="W505" s="223"/>
      <c r="X505" s="223"/>
      <c r="Y505" s="223"/>
      <c r="Z505" s="213"/>
      <c r="AA505" s="213"/>
      <c r="AB505" s="213"/>
      <c r="AC505" s="213"/>
      <c r="AD505" s="213"/>
      <c r="AE505" s="213"/>
      <c r="AF505" s="213"/>
      <c r="AG505" s="213" t="s">
        <v>297</v>
      </c>
      <c r="AH505" s="213">
        <v>7</v>
      </c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</row>
    <row r="506" spans="1:60" outlineLevel="3" x14ac:dyDescent="0.2">
      <c r="A506" s="220"/>
      <c r="B506" s="221"/>
      <c r="C506" s="266" t="s">
        <v>770</v>
      </c>
      <c r="D506" s="258"/>
      <c r="E506" s="259">
        <v>2.0440800000000001</v>
      </c>
      <c r="F506" s="223"/>
      <c r="G506" s="223"/>
      <c r="H506" s="223"/>
      <c r="I506" s="223"/>
      <c r="J506" s="223"/>
      <c r="K506" s="223"/>
      <c r="L506" s="223"/>
      <c r="M506" s="223"/>
      <c r="N506" s="222"/>
      <c r="O506" s="222"/>
      <c r="P506" s="222"/>
      <c r="Q506" s="222"/>
      <c r="R506" s="223"/>
      <c r="S506" s="223"/>
      <c r="T506" s="223"/>
      <c r="U506" s="223"/>
      <c r="V506" s="223"/>
      <c r="W506" s="223"/>
      <c r="X506" s="223"/>
      <c r="Y506" s="223"/>
      <c r="Z506" s="213"/>
      <c r="AA506" s="213"/>
      <c r="AB506" s="213"/>
      <c r="AC506" s="213"/>
      <c r="AD506" s="213"/>
      <c r="AE506" s="213"/>
      <c r="AF506" s="213"/>
      <c r="AG506" s="213" t="s">
        <v>297</v>
      </c>
      <c r="AH506" s="213">
        <v>7</v>
      </c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outlineLevel="3" x14ac:dyDescent="0.2">
      <c r="A507" s="220"/>
      <c r="B507" s="221"/>
      <c r="C507" s="266" t="s">
        <v>771</v>
      </c>
      <c r="D507" s="258"/>
      <c r="E507" s="259">
        <v>0.75275999999999998</v>
      </c>
      <c r="F507" s="223"/>
      <c r="G507" s="223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297</v>
      </c>
      <c r="AH507" s="213">
        <v>7</v>
      </c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</row>
    <row r="508" spans="1:60" outlineLevel="3" x14ac:dyDescent="0.2">
      <c r="A508" s="220"/>
      <c r="B508" s="221"/>
      <c r="C508" s="266" t="s">
        <v>772</v>
      </c>
      <c r="D508" s="258"/>
      <c r="E508" s="259">
        <v>0.2198</v>
      </c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297</v>
      </c>
      <c r="AH508" s="213">
        <v>7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outlineLevel="3" x14ac:dyDescent="0.2">
      <c r="A509" s="220"/>
      <c r="B509" s="221"/>
      <c r="C509" s="266" t="s">
        <v>773</v>
      </c>
      <c r="D509" s="258"/>
      <c r="E509" s="259">
        <v>4.8619999999999997E-2</v>
      </c>
      <c r="F509" s="223"/>
      <c r="G509" s="223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3"/>
      <c r="AA509" s="213"/>
      <c r="AB509" s="213"/>
      <c r="AC509" s="213"/>
      <c r="AD509" s="213"/>
      <c r="AE509" s="213"/>
      <c r="AF509" s="213"/>
      <c r="AG509" s="213" t="s">
        <v>297</v>
      </c>
      <c r="AH509" s="213">
        <v>7</v>
      </c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</row>
    <row r="510" spans="1:60" ht="22.5" outlineLevel="1" x14ac:dyDescent="0.2">
      <c r="A510" s="235">
        <v>95</v>
      </c>
      <c r="B510" s="236" t="s">
        <v>774</v>
      </c>
      <c r="C510" s="252" t="s">
        <v>775</v>
      </c>
      <c r="D510" s="237" t="s">
        <v>562</v>
      </c>
      <c r="E510" s="238">
        <v>0.72604999999999997</v>
      </c>
      <c r="F510" s="239"/>
      <c r="G510" s="240">
        <f>ROUND(E510*F510,2)</f>
        <v>0</v>
      </c>
      <c r="H510" s="239"/>
      <c r="I510" s="240">
        <f>ROUND(E510*H510,2)</f>
        <v>0</v>
      </c>
      <c r="J510" s="239"/>
      <c r="K510" s="240">
        <f>ROUND(E510*J510,2)</f>
        <v>0</v>
      </c>
      <c r="L510" s="240">
        <v>21</v>
      </c>
      <c r="M510" s="240">
        <f>G510*(1+L510/100)</f>
        <v>0</v>
      </c>
      <c r="N510" s="238">
        <v>0</v>
      </c>
      <c r="O510" s="238">
        <f>ROUND(E510*N510,2)</f>
        <v>0</v>
      </c>
      <c r="P510" s="238">
        <v>0</v>
      </c>
      <c r="Q510" s="238">
        <f>ROUND(E510*P510,2)</f>
        <v>0</v>
      </c>
      <c r="R510" s="240" t="s">
        <v>325</v>
      </c>
      <c r="S510" s="240" t="s">
        <v>250</v>
      </c>
      <c r="T510" s="241" t="s">
        <v>250</v>
      </c>
      <c r="U510" s="223">
        <v>0</v>
      </c>
      <c r="V510" s="223">
        <f>ROUND(E510*U510,2)</f>
        <v>0</v>
      </c>
      <c r="W510" s="223"/>
      <c r="X510" s="223" t="s">
        <v>294</v>
      </c>
      <c r="Y510" s="223" t="s">
        <v>252</v>
      </c>
      <c r="Z510" s="213"/>
      <c r="AA510" s="213"/>
      <c r="AB510" s="213"/>
      <c r="AC510" s="213"/>
      <c r="AD510" s="213"/>
      <c r="AE510" s="213"/>
      <c r="AF510" s="213"/>
      <c r="AG510" s="213" t="s">
        <v>331</v>
      </c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outlineLevel="2" x14ac:dyDescent="0.2">
      <c r="A511" s="220"/>
      <c r="B511" s="221"/>
      <c r="C511" s="266" t="s">
        <v>776</v>
      </c>
      <c r="D511" s="258"/>
      <c r="E511" s="259">
        <v>1.1650000000000001E-2</v>
      </c>
      <c r="F511" s="223"/>
      <c r="G511" s="223"/>
      <c r="H511" s="223"/>
      <c r="I511" s="223"/>
      <c r="J511" s="223"/>
      <c r="K511" s="223"/>
      <c r="L511" s="223"/>
      <c r="M511" s="223"/>
      <c r="N511" s="222"/>
      <c r="O511" s="222"/>
      <c r="P511" s="222"/>
      <c r="Q511" s="222"/>
      <c r="R511" s="223"/>
      <c r="S511" s="223"/>
      <c r="T511" s="223"/>
      <c r="U511" s="223"/>
      <c r="V511" s="223"/>
      <c r="W511" s="223"/>
      <c r="X511" s="223"/>
      <c r="Y511" s="223"/>
      <c r="Z511" s="213"/>
      <c r="AA511" s="213"/>
      <c r="AB511" s="213"/>
      <c r="AC511" s="213"/>
      <c r="AD511" s="213"/>
      <c r="AE511" s="213"/>
      <c r="AF511" s="213"/>
      <c r="AG511" s="213" t="s">
        <v>297</v>
      </c>
      <c r="AH511" s="213">
        <v>7</v>
      </c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</row>
    <row r="512" spans="1:60" outlineLevel="3" x14ac:dyDescent="0.2">
      <c r="A512" s="220"/>
      <c r="B512" s="221"/>
      <c r="C512" s="266" t="s">
        <v>777</v>
      </c>
      <c r="D512" s="258"/>
      <c r="E512" s="259">
        <v>1.84E-2</v>
      </c>
      <c r="F512" s="223"/>
      <c r="G512" s="223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3"/>
      <c r="AA512" s="213"/>
      <c r="AB512" s="213"/>
      <c r="AC512" s="213"/>
      <c r="AD512" s="213"/>
      <c r="AE512" s="213"/>
      <c r="AF512" s="213"/>
      <c r="AG512" s="213" t="s">
        <v>297</v>
      </c>
      <c r="AH512" s="213">
        <v>7</v>
      </c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outlineLevel="3" x14ac:dyDescent="0.2">
      <c r="A513" s="220"/>
      <c r="B513" s="221"/>
      <c r="C513" s="266" t="s">
        <v>778</v>
      </c>
      <c r="D513" s="258"/>
      <c r="E513" s="259">
        <v>0.69599999999999995</v>
      </c>
      <c r="F513" s="223"/>
      <c r="G513" s="223"/>
      <c r="H513" s="223"/>
      <c r="I513" s="223"/>
      <c r="J513" s="223"/>
      <c r="K513" s="223"/>
      <c r="L513" s="223"/>
      <c r="M513" s="223"/>
      <c r="N513" s="222"/>
      <c r="O513" s="222"/>
      <c r="P513" s="222"/>
      <c r="Q513" s="222"/>
      <c r="R513" s="223"/>
      <c r="S513" s="223"/>
      <c r="T513" s="223"/>
      <c r="U513" s="223"/>
      <c r="V513" s="223"/>
      <c r="W513" s="223"/>
      <c r="X513" s="223"/>
      <c r="Y513" s="223"/>
      <c r="Z513" s="213"/>
      <c r="AA513" s="213"/>
      <c r="AB513" s="213"/>
      <c r="AC513" s="213"/>
      <c r="AD513" s="213"/>
      <c r="AE513" s="213"/>
      <c r="AF513" s="213"/>
      <c r="AG513" s="213" t="s">
        <v>297</v>
      </c>
      <c r="AH513" s="213">
        <v>7</v>
      </c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</row>
    <row r="514" spans="1:60" x14ac:dyDescent="0.2">
      <c r="A514" s="3"/>
      <c r="B514" s="4"/>
      <c r="C514" s="255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AE514">
        <v>12</v>
      </c>
      <c r="AF514">
        <v>21</v>
      </c>
      <c r="AG514" t="s">
        <v>231</v>
      </c>
    </row>
    <row r="515" spans="1:60" x14ac:dyDescent="0.2">
      <c r="A515" s="216"/>
      <c r="B515" s="217" t="s">
        <v>29</v>
      </c>
      <c r="C515" s="256"/>
      <c r="D515" s="218"/>
      <c r="E515" s="219"/>
      <c r="F515" s="219"/>
      <c r="G515" s="234">
        <f>G8+G17+G19+G323+G326+G333+G335+G337+G352+G377+G386+G395+G410+G412+G415+G417</f>
        <v>0</v>
      </c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AE515">
        <f>SUMIF(L7:L513,AE514,G7:G513)</f>
        <v>0</v>
      </c>
      <c r="AF515">
        <f>SUMIF(L7:L513,AF514,G7:G513)</f>
        <v>0</v>
      </c>
      <c r="AG515" t="s">
        <v>287</v>
      </c>
    </row>
    <row r="516" spans="1:60" x14ac:dyDescent="0.2">
      <c r="C516" s="257"/>
      <c r="D516" s="10"/>
      <c r="AG516" t="s">
        <v>288</v>
      </c>
    </row>
    <row r="517" spans="1:60" x14ac:dyDescent="0.2">
      <c r="D517" s="10"/>
    </row>
    <row r="518" spans="1:60" x14ac:dyDescent="0.2">
      <c r="D518" s="10"/>
    </row>
    <row r="519" spans="1:60" x14ac:dyDescent="0.2">
      <c r="D519" s="10"/>
    </row>
    <row r="520" spans="1:60" x14ac:dyDescent="0.2">
      <c r="D520" s="10"/>
    </row>
    <row r="521" spans="1:60" x14ac:dyDescent="0.2">
      <c r="D521" s="10"/>
    </row>
    <row r="522" spans="1:60" x14ac:dyDescent="0.2">
      <c r="D522" s="10"/>
    </row>
    <row r="523" spans="1:60" x14ac:dyDescent="0.2">
      <c r="D523" s="10"/>
    </row>
    <row r="524" spans="1:60" x14ac:dyDescent="0.2">
      <c r="D524" s="10"/>
    </row>
    <row r="525" spans="1:60" x14ac:dyDescent="0.2">
      <c r="D525" s="10"/>
    </row>
    <row r="526" spans="1:60" x14ac:dyDescent="0.2">
      <c r="D526" s="10"/>
    </row>
    <row r="527" spans="1:60" x14ac:dyDescent="0.2">
      <c r="D527" s="10"/>
    </row>
    <row r="528" spans="1:60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UlF87aq7nN059f2NOxMsDxlWUBJLsXokkXOvkQZW60aZHlowEMJFmS4+NtQ1mf2IhmcDRyr5gftGym14hhRYOQ==" saltValue="kZ/r2s/DGoXd0ti6FJDLfw==" spinCount="100000" sheet="1" formatRows="0"/>
  <mergeCells count="46">
    <mergeCell ref="C436:G436"/>
    <mergeCell ref="C441:G441"/>
    <mergeCell ref="C455:G455"/>
    <mergeCell ref="C462:G462"/>
    <mergeCell ref="C325:G325"/>
    <mergeCell ref="C332:G332"/>
    <mergeCell ref="C347:G347"/>
    <mergeCell ref="C348:G348"/>
    <mergeCell ref="C421:G421"/>
    <mergeCell ref="C424:G424"/>
    <mergeCell ref="C227:G227"/>
    <mergeCell ref="C232:G232"/>
    <mergeCell ref="C299:G299"/>
    <mergeCell ref="C309:G309"/>
    <mergeCell ref="C314:G314"/>
    <mergeCell ref="C319:G319"/>
    <mergeCell ref="C186:G186"/>
    <mergeCell ref="C193:G193"/>
    <mergeCell ref="C197:G197"/>
    <mergeCell ref="C201:G201"/>
    <mergeCell ref="C213:G213"/>
    <mergeCell ref="C221:G221"/>
    <mergeCell ref="C127:G127"/>
    <mergeCell ref="C132:G132"/>
    <mergeCell ref="C143:G143"/>
    <mergeCell ref="C156:G156"/>
    <mergeCell ref="C161:G161"/>
    <mergeCell ref="C181:G181"/>
    <mergeCell ref="C67:G67"/>
    <mergeCell ref="C72:G72"/>
    <mergeCell ref="C81:G81"/>
    <mergeCell ref="C93:G93"/>
    <mergeCell ref="C97:G97"/>
    <mergeCell ref="C102:G102"/>
    <mergeCell ref="C22:G22"/>
    <mergeCell ref="C28:G28"/>
    <mergeCell ref="C29:G29"/>
    <mergeCell ref="C35:G35"/>
    <mergeCell ref="C52:G52"/>
    <mergeCell ref="C61:G61"/>
    <mergeCell ref="A1:G1"/>
    <mergeCell ref="C2:G2"/>
    <mergeCell ref="C3:G3"/>
    <mergeCell ref="C4:G4"/>
    <mergeCell ref="C14:G14"/>
    <mergeCell ref="C21:G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447BC-B6E0-44BF-BCE3-09B985C5276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50</v>
      </c>
      <c r="C3" s="202" t="s">
        <v>51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54</v>
      </c>
      <c r="C4" s="205" t="s">
        <v>55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108</v>
      </c>
      <c r="C8" s="251" t="s">
        <v>109</v>
      </c>
      <c r="D8" s="230"/>
      <c r="E8" s="231"/>
      <c r="F8" s="232"/>
      <c r="G8" s="232">
        <f>SUMIF(AG9:AG71,"&lt;&gt;NOR",G9:G71)</f>
        <v>0</v>
      </c>
      <c r="H8" s="232"/>
      <c r="I8" s="232">
        <f>SUM(I9:I71)</f>
        <v>0</v>
      </c>
      <c r="J8" s="232"/>
      <c r="K8" s="232">
        <f>SUM(K9:K71)</f>
        <v>0</v>
      </c>
      <c r="L8" s="232"/>
      <c r="M8" s="232">
        <f>SUM(M9:M71)</f>
        <v>0</v>
      </c>
      <c r="N8" s="231"/>
      <c r="O8" s="231">
        <f>SUM(O9:O71)</f>
        <v>0</v>
      </c>
      <c r="P8" s="231"/>
      <c r="Q8" s="231">
        <f>SUM(Q9:Q71)</f>
        <v>0</v>
      </c>
      <c r="R8" s="232"/>
      <c r="S8" s="232"/>
      <c r="T8" s="233"/>
      <c r="U8" s="227"/>
      <c r="V8" s="227">
        <f>SUM(V9:V71)</f>
        <v>129.41</v>
      </c>
      <c r="W8" s="227"/>
      <c r="X8" s="227"/>
      <c r="Y8" s="227"/>
      <c r="AG8" t="s">
        <v>246</v>
      </c>
    </row>
    <row r="9" spans="1:60" outlineLevel="1" x14ac:dyDescent="0.2">
      <c r="A9" s="235">
        <v>1</v>
      </c>
      <c r="B9" s="236" t="s">
        <v>779</v>
      </c>
      <c r="C9" s="252" t="s">
        <v>780</v>
      </c>
      <c r="D9" s="237" t="s">
        <v>302</v>
      </c>
      <c r="E9" s="238">
        <v>14.317500000000001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303</v>
      </c>
      <c r="S9" s="240" t="s">
        <v>250</v>
      </c>
      <c r="T9" s="241" t="s">
        <v>250</v>
      </c>
      <c r="U9" s="223">
        <v>0.36499999999999999</v>
      </c>
      <c r="V9" s="223">
        <f>ROUND(E9*U9,2)</f>
        <v>5.23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ht="22.5" outlineLevel="2" x14ac:dyDescent="0.2">
      <c r="A10" s="220"/>
      <c r="B10" s="221"/>
      <c r="C10" s="267" t="s">
        <v>781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42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3"/>
      <c r="BC10" s="213"/>
      <c r="BD10" s="213"/>
      <c r="BE10" s="213"/>
      <c r="BF10" s="213"/>
      <c r="BG10" s="213"/>
      <c r="BH10" s="213"/>
    </row>
    <row r="11" spans="1:60" outlineLevel="2" x14ac:dyDescent="0.2">
      <c r="A11" s="220"/>
      <c r="B11" s="221"/>
      <c r="C11" s="266" t="s">
        <v>296</v>
      </c>
      <c r="D11" s="258"/>
      <c r="E11" s="259"/>
      <c r="F11" s="223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3"/>
      <c r="U11" s="223"/>
      <c r="V11" s="223"/>
      <c r="W11" s="223"/>
      <c r="X11" s="223"/>
      <c r="Y11" s="223"/>
      <c r="Z11" s="213"/>
      <c r="AA11" s="213"/>
      <c r="AB11" s="213"/>
      <c r="AC11" s="213"/>
      <c r="AD11" s="213"/>
      <c r="AE11" s="213"/>
      <c r="AF11" s="213"/>
      <c r="AG11" s="213" t="s">
        <v>297</v>
      </c>
      <c r="AH11" s="213">
        <v>0</v>
      </c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3" x14ac:dyDescent="0.2">
      <c r="A12" s="220"/>
      <c r="B12" s="221"/>
      <c r="C12" s="266" t="s">
        <v>782</v>
      </c>
      <c r="D12" s="258"/>
      <c r="E12" s="259"/>
      <c r="F12" s="223"/>
      <c r="G12" s="223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297</v>
      </c>
      <c r="AH12" s="213">
        <v>0</v>
      </c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3" x14ac:dyDescent="0.2">
      <c r="A13" s="220"/>
      <c r="B13" s="221"/>
      <c r="C13" s="266" t="s">
        <v>783</v>
      </c>
      <c r="D13" s="258"/>
      <c r="E13" s="259"/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3" x14ac:dyDescent="0.2">
      <c r="A14" s="220"/>
      <c r="B14" s="221"/>
      <c r="C14" s="266" t="s">
        <v>784</v>
      </c>
      <c r="D14" s="258"/>
      <c r="E14" s="259">
        <v>14.317500000000001</v>
      </c>
      <c r="F14" s="223"/>
      <c r="G14" s="22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297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outlineLevel="1" x14ac:dyDescent="0.2">
      <c r="A15" s="235">
        <v>2</v>
      </c>
      <c r="B15" s="236" t="s">
        <v>785</v>
      </c>
      <c r="C15" s="252" t="s">
        <v>786</v>
      </c>
      <c r="D15" s="237" t="s">
        <v>302</v>
      </c>
      <c r="E15" s="238">
        <v>2.1476299999999999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303</v>
      </c>
      <c r="S15" s="240" t="s">
        <v>250</v>
      </c>
      <c r="T15" s="241" t="s">
        <v>250</v>
      </c>
      <c r="U15" s="223">
        <v>0.38979999999999998</v>
      </c>
      <c r="V15" s="223">
        <f>ROUND(E15*U15,2)</f>
        <v>0.84</v>
      </c>
      <c r="W15" s="223"/>
      <c r="X15" s="223" t="s">
        <v>294</v>
      </c>
      <c r="Y15" s="223" t="s">
        <v>252</v>
      </c>
      <c r="Z15" s="213"/>
      <c r="AA15" s="213"/>
      <c r="AB15" s="213"/>
      <c r="AC15" s="213"/>
      <c r="AD15" s="213"/>
      <c r="AE15" s="213"/>
      <c r="AF15" s="213"/>
      <c r="AG15" s="213" t="s">
        <v>295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ht="22.5" outlineLevel="2" x14ac:dyDescent="0.2">
      <c r="A16" s="220"/>
      <c r="B16" s="221"/>
      <c r="C16" s="267" t="s">
        <v>781</v>
      </c>
      <c r="D16" s="264"/>
      <c r="E16" s="264"/>
      <c r="F16" s="264"/>
      <c r="G16" s="264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305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42" t="str">
        <f>C16</f>
        <v>zapažených i nezapažených s urovnáním dna do předepsaného profilu a spádu, s přehozením výkopku na přilehlém terénu na vzdálenost do 3 m od podélné osy rýhy nebo s naložením výkopku na dopravní prostředek.</v>
      </c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66" t="s">
        <v>787</v>
      </c>
      <c r="D17" s="258"/>
      <c r="E17" s="259"/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3" x14ac:dyDescent="0.2">
      <c r="A18" s="220"/>
      <c r="B18" s="221"/>
      <c r="C18" s="266" t="s">
        <v>788</v>
      </c>
      <c r="D18" s="258"/>
      <c r="E18" s="259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66" t="s">
        <v>789</v>
      </c>
      <c r="D19" s="258"/>
      <c r="E19" s="259">
        <v>2.1476299999999999</v>
      </c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1" x14ac:dyDescent="0.2">
      <c r="A20" s="235">
        <v>3</v>
      </c>
      <c r="B20" s="236" t="s">
        <v>300</v>
      </c>
      <c r="C20" s="252" t="s">
        <v>301</v>
      </c>
      <c r="D20" s="237" t="s">
        <v>302</v>
      </c>
      <c r="E20" s="238">
        <v>21.9285</v>
      </c>
      <c r="F20" s="239"/>
      <c r="G20" s="240">
        <f>ROUND(E20*F20,2)</f>
        <v>0</v>
      </c>
      <c r="H20" s="239"/>
      <c r="I20" s="240">
        <f>ROUND(E20*H20,2)</f>
        <v>0</v>
      </c>
      <c r="J20" s="239"/>
      <c r="K20" s="240">
        <f>ROUND(E20*J20,2)</f>
        <v>0</v>
      </c>
      <c r="L20" s="240">
        <v>21</v>
      </c>
      <c r="M20" s="240">
        <f>G20*(1+L20/100)</f>
        <v>0</v>
      </c>
      <c r="N20" s="238">
        <v>0</v>
      </c>
      <c r="O20" s="238">
        <f>ROUND(E20*N20,2)</f>
        <v>0</v>
      </c>
      <c r="P20" s="238">
        <v>0</v>
      </c>
      <c r="Q20" s="238">
        <f>ROUND(E20*P20,2)</f>
        <v>0</v>
      </c>
      <c r="R20" s="240" t="s">
        <v>303</v>
      </c>
      <c r="S20" s="240" t="s">
        <v>250</v>
      </c>
      <c r="T20" s="241" t="s">
        <v>250</v>
      </c>
      <c r="U20" s="223">
        <v>4.7279999999999998</v>
      </c>
      <c r="V20" s="223">
        <f>ROUND(E20*U20,2)</f>
        <v>103.68</v>
      </c>
      <c r="W20" s="223"/>
      <c r="X20" s="223" t="s">
        <v>294</v>
      </c>
      <c r="Y20" s="223" t="s">
        <v>252</v>
      </c>
      <c r="Z20" s="213"/>
      <c r="AA20" s="213"/>
      <c r="AB20" s="213"/>
      <c r="AC20" s="213"/>
      <c r="AD20" s="213"/>
      <c r="AE20" s="213"/>
      <c r="AF20" s="213"/>
      <c r="AG20" s="213" t="s">
        <v>295</v>
      </c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2" x14ac:dyDescent="0.2">
      <c r="A21" s="220"/>
      <c r="B21" s="221"/>
      <c r="C21" s="267" t="s">
        <v>304</v>
      </c>
      <c r="D21" s="264"/>
      <c r="E21" s="264"/>
      <c r="F21" s="264"/>
      <c r="G21" s="264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305</v>
      </c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2" x14ac:dyDescent="0.2">
      <c r="A22" s="220"/>
      <c r="B22" s="221"/>
      <c r="C22" s="266" t="s">
        <v>347</v>
      </c>
      <c r="D22" s="258"/>
      <c r="E22" s="259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66" t="s">
        <v>413</v>
      </c>
      <c r="D23" s="258"/>
      <c r="E23" s="259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3" x14ac:dyDescent="0.2">
      <c r="A24" s="220"/>
      <c r="B24" s="221"/>
      <c r="C24" s="266" t="s">
        <v>409</v>
      </c>
      <c r="D24" s="258"/>
      <c r="E24" s="259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3" x14ac:dyDescent="0.2">
      <c r="A25" s="220"/>
      <c r="B25" s="221"/>
      <c r="C25" s="266" t="s">
        <v>654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415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790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791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352</v>
      </c>
      <c r="D29" s="258"/>
      <c r="E29" s="259"/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66" t="s">
        <v>414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792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296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441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442</v>
      </c>
      <c r="D34" s="258"/>
      <c r="E34" s="259">
        <v>21.9285</v>
      </c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1" x14ac:dyDescent="0.2">
      <c r="A35" s="235">
        <v>4</v>
      </c>
      <c r="B35" s="236" t="s">
        <v>793</v>
      </c>
      <c r="C35" s="252" t="s">
        <v>794</v>
      </c>
      <c r="D35" s="237" t="s">
        <v>302</v>
      </c>
      <c r="E35" s="238">
        <v>36.246000000000002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303</v>
      </c>
      <c r="S35" s="240" t="s">
        <v>250</v>
      </c>
      <c r="T35" s="241" t="s">
        <v>250</v>
      </c>
      <c r="U35" s="223">
        <v>7.3999999999999996E-2</v>
      </c>
      <c r="V35" s="223">
        <f>ROUND(E35*U35,2)</f>
        <v>2.68</v>
      </c>
      <c r="W35" s="223"/>
      <c r="X35" s="223" t="s">
        <v>294</v>
      </c>
      <c r="Y35" s="223" t="s">
        <v>252</v>
      </c>
      <c r="Z35" s="213"/>
      <c r="AA35" s="213"/>
      <c r="AB35" s="213"/>
      <c r="AC35" s="213"/>
      <c r="AD35" s="213"/>
      <c r="AE35" s="213"/>
      <c r="AF35" s="213"/>
      <c r="AG35" s="213" t="s">
        <v>295</v>
      </c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2" x14ac:dyDescent="0.2">
      <c r="A36" s="220"/>
      <c r="B36" s="221"/>
      <c r="C36" s="267" t="s">
        <v>795</v>
      </c>
      <c r="D36" s="264"/>
      <c r="E36" s="264"/>
      <c r="F36" s="264"/>
      <c r="G36" s="264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305</v>
      </c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2" x14ac:dyDescent="0.2">
      <c r="A37" s="220"/>
      <c r="B37" s="221"/>
      <c r="C37" s="266" t="s">
        <v>796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797</v>
      </c>
      <c r="D38" s="258"/>
      <c r="E38" s="259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6" t="s">
        <v>798</v>
      </c>
      <c r="D39" s="258"/>
      <c r="E39" s="259">
        <v>36.246000000000002</v>
      </c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1" x14ac:dyDescent="0.2">
      <c r="A40" s="235">
        <v>5</v>
      </c>
      <c r="B40" s="236" t="s">
        <v>799</v>
      </c>
      <c r="C40" s="252" t="s">
        <v>800</v>
      </c>
      <c r="D40" s="237" t="s">
        <v>302</v>
      </c>
      <c r="E40" s="238">
        <v>29.045999999999999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 t="s">
        <v>303</v>
      </c>
      <c r="S40" s="240" t="s">
        <v>250</v>
      </c>
      <c r="T40" s="241" t="s">
        <v>250</v>
      </c>
      <c r="U40" s="223">
        <v>1.0999999999999999E-2</v>
      </c>
      <c r="V40" s="223">
        <f>ROUND(E40*U40,2)</f>
        <v>0.32</v>
      </c>
      <c r="W40" s="223"/>
      <c r="X40" s="223" t="s">
        <v>294</v>
      </c>
      <c r="Y40" s="223" t="s">
        <v>252</v>
      </c>
      <c r="Z40" s="213"/>
      <c r="AA40" s="213"/>
      <c r="AB40" s="213"/>
      <c r="AC40" s="213"/>
      <c r="AD40" s="213"/>
      <c r="AE40" s="213"/>
      <c r="AF40" s="213"/>
      <c r="AG40" s="213" t="s">
        <v>295</v>
      </c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2" x14ac:dyDescent="0.2">
      <c r="A41" s="220"/>
      <c r="B41" s="221"/>
      <c r="C41" s="267" t="s">
        <v>795</v>
      </c>
      <c r="D41" s="264"/>
      <c r="E41" s="264"/>
      <c r="F41" s="264"/>
      <c r="G41" s="264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305</v>
      </c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2" x14ac:dyDescent="0.2">
      <c r="A42" s="220"/>
      <c r="B42" s="221"/>
      <c r="C42" s="266" t="s">
        <v>801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796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6" t="s">
        <v>797</v>
      </c>
      <c r="D44" s="258"/>
      <c r="E44" s="259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6" t="s">
        <v>802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803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804</v>
      </c>
      <c r="D47" s="258"/>
      <c r="E47" s="259">
        <v>29.045999999999999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ht="22.5" outlineLevel="1" x14ac:dyDescent="0.2">
      <c r="A48" s="235">
        <v>6</v>
      </c>
      <c r="B48" s="236" t="s">
        <v>805</v>
      </c>
      <c r="C48" s="252" t="s">
        <v>806</v>
      </c>
      <c r="D48" s="237" t="s">
        <v>302</v>
      </c>
      <c r="E48" s="238">
        <v>29.045999999999999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 t="s">
        <v>807</v>
      </c>
      <c r="S48" s="240" t="s">
        <v>250</v>
      </c>
      <c r="T48" s="241" t="s">
        <v>250</v>
      </c>
      <c r="U48" s="223">
        <v>0</v>
      </c>
      <c r="V48" s="223">
        <f>ROUND(E48*U48,2)</f>
        <v>0</v>
      </c>
      <c r="W48" s="223"/>
      <c r="X48" s="223" t="s">
        <v>294</v>
      </c>
      <c r="Y48" s="223" t="s">
        <v>252</v>
      </c>
      <c r="Z48" s="213"/>
      <c r="AA48" s="213"/>
      <c r="AB48" s="213"/>
      <c r="AC48" s="213"/>
      <c r="AD48" s="213"/>
      <c r="AE48" s="213"/>
      <c r="AF48" s="213"/>
      <c r="AG48" s="213" t="s">
        <v>295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7" t="s">
        <v>808</v>
      </c>
      <c r="D49" s="264"/>
      <c r="E49" s="264"/>
      <c r="F49" s="264"/>
      <c r="G49" s="264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305</v>
      </c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2" x14ac:dyDescent="0.2">
      <c r="A50" s="220"/>
      <c r="B50" s="221"/>
      <c r="C50" s="266" t="s">
        <v>809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804</v>
      </c>
      <c r="D51" s="258"/>
      <c r="E51" s="259">
        <v>29.045999999999999</v>
      </c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ht="22.5" outlineLevel="1" x14ac:dyDescent="0.2">
      <c r="A52" s="235">
        <v>7</v>
      </c>
      <c r="B52" s="236" t="s">
        <v>810</v>
      </c>
      <c r="C52" s="252" t="s">
        <v>811</v>
      </c>
      <c r="D52" s="237" t="s">
        <v>302</v>
      </c>
      <c r="E52" s="238">
        <v>6.36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 t="s">
        <v>303</v>
      </c>
      <c r="S52" s="240" t="s">
        <v>250</v>
      </c>
      <c r="T52" s="241" t="s">
        <v>250</v>
      </c>
      <c r="U52" s="223">
        <v>0.20200000000000001</v>
      </c>
      <c r="V52" s="223">
        <f>ROUND(E52*U52,2)</f>
        <v>1.28</v>
      </c>
      <c r="W52" s="223"/>
      <c r="X52" s="223" t="s">
        <v>294</v>
      </c>
      <c r="Y52" s="223" t="s">
        <v>252</v>
      </c>
      <c r="Z52" s="213"/>
      <c r="AA52" s="213"/>
      <c r="AB52" s="213"/>
      <c r="AC52" s="213"/>
      <c r="AD52" s="213"/>
      <c r="AE52" s="213"/>
      <c r="AF52" s="213"/>
      <c r="AG52" s="213" t="s">
        <v>295</v>
      </c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2" x14ac:dyDescent="0.2">
      <c r="A53" s="220"/>
      <c r="B53" s="221"/>
      <c r="C53" s="267" t="s">
        <v>812</v>
      </c>
      <c r="D53" s="264"/>
      <c r="E53" s="264"/>
      <c r="F53" s="264"/>
      <c r="G53" s="264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305</v>
      </c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2" x14ac:dyDescent="0.2">
      <c r="A54" s="220"/>
      <c r="B54" s="221"/>
      <c r="C54" s="268" t="s">
        <v>813</v>
      </c>
      <c r="D54" s="265"/>
      <c r="E54" s="265"/>
      <c r="F54" s="265"/>
      <c r="G54" s="265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255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814</v>
      </c>
      <c r="D55" s="258"/>
      <c r="E55" s="259">
        <v>3.36</v>
      </c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815</v>
      </c>
      <c r="D56" s="258"/>
      <c r="E56" s="259">
        <v>3</v>
      </c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1" x14ac:dyDescent="0.2">
      <c r="A57" s="235">
        <v>8</v>
      </c>
      <c r="B57" s="236" t="s">
        <v>816</v>
      </c>
      <c r="C57" s="252" t="s">
        <v>817</v>
      </c>
      <c r="D57" s="237" t="s">
        <v>292</v>
      </c>
      <c r="E57" s="238">
        <v>142.46250000000001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 t="s">
        <v>303</v>
      </c>
      <c r="S57" s="240" t="s">
        <v>250</v>
      </c>
      <c r="T57" s="241" t="s">
        <v>250</v>
      </c>
      <c r="U57" s="223">
        <v>1.7999999999999999E-2</v>
      </c>
      <c r="V57" s="223">
        <f>ROUND(E57*U57,2)</f>
        <v>2.56</v>
      </c>
      <c r="W57" s="223"/>
      <c r="X57" s="223" t="s">
        <v>294</v>
      </c>
      <c r="Y57" s="223" t="s">
        <v>252</v>
      </c>
      <c r="Z57" s="213"/>
      <c r="AA57" s="213"/>
      <c r="AB57" s="213"/>
      <c r="AC57" s="213"/>
      <c r="AD57" s="213"/>
      <c r="AE57" s="213"/>
      <c r="AF57" s="213"/>
      <c r="AG57" s="213" t="s">
        <v>295</v>
      </c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2" x14ac:dyDescent="0.2">
      <c r="A58" s="220"/>
      <c r="B58" s="221"/>
      <c r="C58" s="267" t="s">
        <v>818</v>
      </c>
      <c r="D58" s="264"/>
      <c r="E58" s="264"/>
      <c r="F58" s="264"/>
      <c r="G58" s="264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305</v>
      </c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2" x14ac:dyDescent="0.2">
      <c r="A59" s="220"/>
      <c r="B59" s="221"/>
      <c r="C59" s="266" t="s">
        <v>347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819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296</v>
      </c>
      <c r="D61" s="258"/>
      <c r="E61" s="259"/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3" x14ac:dyDescent="0.2">
      <c r="A62" s="220"/>
      <c r="B62" s="221"/>
      <c r="C62" s="266" t="s">
        <v>820</v>
      </c>
      <c r="D62" s="258"/>
      <c r="E62" s="259"/>
      <c r="F62" s="223"/>
      <c r="G62" s="223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297</v>
      </c>
      <c r="AH62" s="213">
        <v>0</v>
      </c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3" x14ac:dyDescent="0.2">
      <c r="A63" s="220"/>
      <c r="B63" s="221"/>
      <c r="C63" s="266" t="s">
        <v>821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822</v>
      </c>
      <c r="D64" s="258"/>
      <c r="E64" s="259">
        <v>142.46250000000001</v>
      </c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ht="22.5" outlineLevel="1" x14ac:dyDescent="0.2">
      <c r="A65" s="235">
        <v>9</v>
      </c>
      <c r="B65" s="236" t="s">
        <v>823</v>
      </c>
      <c r="C65" s="252" t="s">
        <v>824</v>
      </c>
      <c r="D65" s="237" t="s">
        <v>292</v>
      </c>
      <c r="E65" s="238">
        <v>142.46250000000001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 t="s">
        <v>825</v>
      </c>
      <c r="S65" s="240" t="s">
        <v>250</v>
      </c>
      <c r="T65" s="241" t="s">
        <v>250</v>
      </c>
      <c r="U65" s="223">
        <v>0.09</v>
      </c>
      <c r="V65" s="223">
        <f>ROUND(E65*U65,2)</f>
        <v>12.82</v>
      </c>
      <c r="W65" s="223"/>
      <c r="X65" s="223" t="s">
        <v>294</v>
      </c>
      <c r="Y65" s="223" t="s">
        <v>252</v>
      </c>
      <c r="Z65" s="213"/>
      <c r="AA65" s="213"/>
      <c r="AB65" s="213"/>
      <c r="AC65" s="213"/>
      <c r="AD65" s="213"/>
      <c r="AE65" s="213"/>
      <c r="AF65" s="213"/>
      <c r="AG65" s="213" t="s">
        <v>295</v>
      </c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2" x14ac:dyDescent="0.2">
      <c r="A66" s="220"/>
      <c r="B66" s="221"/>
      <c r="C66" s="267" t="s">
        <v>826</v>
      </c>
      <c r="D66" s="264"/>
      <c r="E66" s="264"/>
      <c r="F66" s="264"/>
      <c r="G66" s="264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305</v>
      </c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2" x14ac:dyDescent="0.2">
      <c r="A67" s="220"/>
      <c r="B67" s="221"/>
      <c r="C67" s="266" t="s">
        <v>827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822</v>
      </c>
      <c r="D68" s="258"/>
      <c r="E68" s="259">
        <v>142.46250000000001</v>
      </c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1" x14ac:dyDescent="0.2">
      <c r="A69" s="235">
        <v>10</v>
      </c>
      <c r="B69" s="236" t="s">
        <v>828</v>
      </c>
      <c r="C69" s="252" t="s">
        <v>829</v>
      </c>
      <c r="D69" s="237" t="s">
        <v>302</v>
      </c>
      <c r="E69" s="238">
        <v>29.045999999999999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</v>
      </c>
      <c r="O69" s="238">
        <f>ROUND(E69*N69,2)</f>
        <v>0</v>
      </c>
      <c r="P69" s="238">
        <v>0</v>
      </c>
      <c r="Q69" s="238">
        <f>ROUND(E69*P69,2)</f>
        <v>0</v>
      </c>
      <c r="R69" s="240" t="s">
        <v>303</v>
      </c>
      <c r="S69" s="240" t="s">
        <v>250</v>
      </c>
      <c r="T69" s="241" t="s">
        <v>250</v>
      </c>
      <c r="U69" s="223">
        <v>0</v>
      </c>
      <c r="V69" s="223">
        <f>ROUND(E69*U69,2)</f>
        <v>0</v>
      </c>
      <c r="W69" s="223"/>
      <c r="X69" s="223" t="s">
        <v>294</v>
      </c>
      <c r="Y69" s="223" t="s">
        <v>252</v>
      </c>
      <c r="Z69" s="213"/>
      <c r="AA69" s="213"/>
      <c r="AB69" s="213"/>
      <c r="AC69" s="213"/>
      <c r="AD69" s="213"/>
      <c r="AE69" s="213"/>
      <c r="AF69" s="213"/>
      <c r="AG69" s="213" t="s">
        <v>295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66" t="s">
        <v>809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804</v>
      </c>
      <c r="D71" s="258"/>
      <c r="E71" s="259">
        <v>29.045999999999999</v>
      </c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x14ac:dyDescent="0.2">
      <c r="A72" s="228" t="s">
        <v>245</v>
      </c>
      <c r="B72" s="229" t="s">
        <v>110</v>
      </c>
      <c r="C72" s="251" t="s">
        <v>111</v>
      </c>
      <c r="D72" s="230"/>
      <c r="E72" s="231"/>
      <c r="F72" s="232"/>
      <c r="G72" s="232">
        <f>SUMIF(AG73:AG133,"&lt;&gt;NOR",G73:G133)</f>
        <v>0</v>
      </c>
      <c r="H72" s="232"/>
      <c r="I72" s="232">
        <f>SUM(I73:I133)</f>
        <v>0</v>
      </c>
      <c r="J72" s="232"/>
      <c r="K72" s="232">
        <f>SUM(K73:K133)</f>
        <v>0</v>
      </c>
      <c r="L72" s="232"/>
      <c r="M72" s="232">
        <f>SUM(M73:M133)</f>
        <v>0</v>
      </c>
      <c r="N72" s="231"/>
      <c r="O72" s="231">
        <f>SUM(O73:O133)</f>
        <v>53.15</v>
      </c>
      <c r="P72" s="231"/>
      <c r="Q72" s="231">
        <f>SUM(Q73:Q133)</f>
        <v>0</v>
      </c>
      <c r="R72" s="232"/>
      <c r="S72" s="232"/>
      <c r="T72" s="233"/>
      <c r="U72" s="227"/>
      <c r="V72" s="227">
        <f>SUM(V73:V133)</f>
        <v>44.589999999999996</v>
      </c>
      <c r="W72" s="227"/>
      <c r="X72" s="227"/>
      <c r="Y72" s="227"/>
      <c r="AG72" t="s">
        <v>246</v>
      </c>
    </row>
    <row r="73" spans="1:60" outlineLevel="1" x14ac:dyDescent="0.2">
      <c r="A73" s="235">
        <v>11</v>
      </c>
      <c r="B73" s="236" t="s">
        <v>830</v>
      </c>
      <c r="C73" s="252" t="s">
        <v>831</v>
      </c>
      <c r="D73" s="237" t="s">
        <v>302</v>
      </c>
      <c r="E73" s="238">
        <v>8.0943799999999992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2.16</v>
      </c>
      <c r="O73" s="238">
        <f>ROUND(E73*N73,2)</f>
        <v>17.48</v>
      </c>
      <c r="P73" s="238">
        <v>0</v>
      </c>
      <c r="Q73" s="238">
        <f>ROUND(E73*P73,2)</f>
        <v>0</v>
      </c>
      <c r="R73" s="240" t="s">
        <v>832</v>
      </c>
      <c r="S73" s="240" t="s">
        <v>250</v>
      </c>
      <c r="T73" s="241" t="s">
        <v>250</v>
      </c>
      <c r="U73" s="223">
        <v>1.085</v>
      </c>
      <c r="V73" s="223">
        <f>ROUND(E73*U73,2)</f>
        <v>8.7799999999999994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295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6" t="s">
        <v>347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833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834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352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296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835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836</v>
      </c>
      <c r="D80" s="258"/>
      <c r="E80" s="259"/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3" x14ac:dyDescent="0.2">
      <c r="A81" s="220"/>
      <c r="B81" s="221"/>
      <c r="C81" s="266" t="s">
        <v>837</v>
      </c>
      <c r="D81" s="258"/>
      <c r="E81" s="259"/>
      <c r="F81" s="223"/>
      <c r="G81" s="223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297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3" x14ac:dyDescent="0.2">
      <c r="A82" s="220"/>
      <c r="B82" s="221"/>
      <c r="C82" s="266" t="s">
        <v>352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838</v>
      </c>
      <c r="D83" s="258"/>
      <c r="E83" s="259">
        <v>8.0943799999999992</v>
      </c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1" x14ac:dyDescent="0.2">
      <c r="A84" s="235">
        <v>12</v>
      </c>
      <c r="B84" s="236" t="s">
        <v>839</v>
      </c>
      <c r="C84" s="252" t="s">
        <v>840</v>
      </c>
      <c r="D84" s="237" t="s">
        <v>302</v>
      </c>
      <c r="E84" s="238">
        <v>9.8972499999999997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2.5249999999999999</v>
      </c>
      <c r="O84" s="238">
        <f>ROUND(E84*N84,2)</f>
        <v>24.99</v>
      </c>
      <c r="P84" s="238">
        <v>0</v>
      </c>
      <c r="Q84" s="238">
        <f>ROUND(E84*P84,2)</f>
        <v>0</v>
      </c>
      <c r="R84" s="240" t="s">
        <v>841</v>
      </c>
      <c r="S84" s="240" t="s">
        <v>250</v>
      </c>
      <c r="T84" s="241" t="s">
        <v>250</v>
      </c>
      <c r="U84" s="223">
        <v>0.48</v>
      </c>
      <c r="V84" s="223">
        <f>ROUND(E84*U84,2)</f>
        <v>4.75</v>
      </c>
      <c r="W84" s="223"/>
      <c r="X84" s="223" t="s">
        <v>294</v>
      </c>
      <c r="Y84" s="223" t="s">
        <v>252</v>
      </c>
      <c r="Z84" s="213"/>
      <c r="AA84" s="213"/>
      <c r="AB84" s="213"/>
      <c r="AC84" s="213"/>
      <c r="AD84" s="213"/>
      <c r="AE84" s="213"/>
      <c r="AF84" s="213"/>
      <c r="AG84" s="213" t="s">
        <v>295</v>
      </c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2" x14ac:dyDescent="0.2">
      <c r="A85" s="220"/>
      <c r="B85" s="221"/>
      <c r="C85" s="267" t="s">
        <v>842</v>
      </c>
      <c r="D85" s="264"/>
      <c r="E85" s="264"/>
      <c r="F85" s="264"/>
      <c r="G85" s="264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305</v>
      </c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2" x14ac:dyDescent="0.2">
      <c r="A86" s="220"/>
      <c r="B86" s="221"/>
      <c r="C86" s="266" t="s">
        <v>347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843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844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845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352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296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846</v>
      </c>
      <c r="D92" s="258"/>
      <c r="E92" s="259"/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6" t="s">
        <v>847</v>
      </c>
      <c r="D93" s="258"/>
      <c r="E93" s="259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297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3" x14ac:dyDescent="0.2">
      <c r="A94" s="220"/>
      <c r="B94" s="221"/>
      <c r="C94" s="266" t="s">
        <v>352</v>
      </c>
      <c r="D94" s="258"/>
      <c r="E94" s="259"/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3" x14ac:dyDescent="0.2">
      <c r="A95" s="220"/>
      <c r="B95" s="221"/>
      <c r="C95" s="266" t="s">
        <v>848</v>
      </c>
      <c r="D95" s="258"/>
      <c r="E95" s="259">
        <v>9.8972499999999997</v>
      </c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297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1" x14ac:dyDescent="0.2">
      <c r="A96" s="235">
        <v>13</v>
      </c>
      <c r="B96" s="236" t="s">
        <v>849</v>
      </c>
      <c r="C96" s="252" t="s">
        <v>850</v>
      </c>
      <c r="D96" s="237" t="s">
        <v>562</v>
      </c>
      <c r="E96" s="238">
        <v>0.42402000000000001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1.06274</v>
      </c>
      <c r="O96" s="238">
        <f>ROUND(E96*N96,2)</f>
        <v>0.45</v>
      </c>
      <c r="P96" s="238">
        <v>0</v>
      </c>
      <c r="Q96" s="238">
        <f>ROUND(E96*P96,2)</f>
        <v>0</v>
      </c>
      <c r="R96" s="240" t="s">
        <v>841</v>
      </c>
      <c r="S96" s="240" t="s">
        <v>250</v>
      </c>
      <c r="T96" s="241" t="s">
        <v>250</v>
      </c>
      <c r="U96" s="223">
        <v>15.231</v>
      </c>
      <c r="V96" s="223">
        <f>ROUND(E96*U96,2)</f>
        <v>6.46</v>
      </c>
      <c r="W96" s="223"/>
      <c r="X96" s="223" t="s">
        <v>294</v>
      </c>
      <c r="Y96" s="223" t="s">
        <v>252</v>
      </c>
      <c r="Z96" s="213"/>
      <c r="AA96" s="213"/>
      <c r="AB96" s="213"/>
      <c r="AC96" s="213"/>
      <c r="AD96" s="213"/>
      <c r="AE96" s="213"/>
      <c r="AF96" s="213"/>
      <c r="AG96" s="213" t="s">
        <v>295</v>
      </c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2" x14ac:dyDescent="0.2">
      <c r="A97" s="220"/>
      <c r="B97" s="221"/>
      <c r="C97" s="267" t="s">
        <v>851</v>
      </c>
      <c r="D97" s="264"/>
      <c r="E97" s="264"/>
      <c r="F97" s="264"/>
      <c r="G97" s="264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305</v>
      </c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2" x14ac:dyDescent="0.2">
      <c r="A98" s="220"/>
      <c r="B98" s="221"/>
      <c r="C98" s="266" t="s">
        <v>347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852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296</v>
      </c>
      <c r="D100" s="258"/>
      <c r="E100" s="259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853</v>
      </c>
      <c r="D101" s="258"/>
      <c r="E101" s="259"/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854</v>
      </c>
      <c r="D102" s="258"/>
      <c r="E102" s="259">
        <v>0.42402000000000001</v>
      </c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ht="22.5" outlineLevel="1" x14ac:dyDescent="0.2">
      <c r="A103" s="235">
        <v>14</v>
      </c>
      <c r="B103" s="236" t="s">
        <v>855</v>
      </c>
      <c r="C103" s="252" t="s">
        <v>856</v>
      </c>
      <c r="D103" s="237" t="s">
        <v>458</v>
      </c>
      <c r="E103" s="238">
        <v>4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2.1700000000000001E-3</v>
      </c>
      <c r="O103" s="238">
        <f>ROUND(E103*N103,2)</f>
        <v>0.01</v>
      </c>
      <c r="P103" s="238">
        <v>0</v>
      </c>
      <c r="Q103" s="238">
        <f>ROUND(E103*P103,2)</f>
        <v>0</v>
      </c>
      <c r="R103" s="240" t="s">
        <v>445</v>
      </c>
      <c r="S103" s="240" t="s">
        <v>250</v>
      </c>
      <c r="T103" s="241" t="s">
        <v>250</v>
      </c>
      <c r="U103" s="223">
        <v>0.50900000000000001</v>
      </c>
      <c r="V103" s="223">
        <f>ROUND(E103*U103,2)</f>
        <v>2.04</v>
      </c>
      <c r="W103" s="223"/>
      <c r="X103" s="223" t="s">
        <v>294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295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67" t="s">
        <v>857</v>
      </c>
      <c r="D104" s="264"/>
      <c r="E104" s="264"/>
      <c r="F104" s="264"/>
      <c r="G104" s="264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305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ht="22.5" outlineLevel="1" x14ac:dyDescent="0.2">
      <c r="A105" s="235">
        <v>15</v>
      </c>
      <c r="B105" s="236" t="s">
        <v>858</v>
      </c>
      <c r="C105" s="252" t="s">
        <v>859</v>
      </c>
      <c r="D105" s="237" t="s">
        <v>458</v>
      </c>
      <c r="E105" s="238">
        <v>10</v>
      </c>
      <c r="F105" s="239"/>
      <c r="G105" s="240">
        <f>ROUND(E105*F105,2)</f>
        <v>0</v>
      </c>
      <c r="H105" s="239"/>
      <c r="I105" s="240">
        <f>ROUND(E105*H105,2)</f>
        <v>0</v>
      </c>
      <c r="J105" s="239"/>
      <c r="K105" s="240">
        <f>ROUND(E105*J105,2)</f>
        <v>0</v>
      </c>
      <c r="L105" s="240">
        <v>21</v>
      </c>
      <c r="M105" s="240">
        <f>G105*(1+L105/100)</f>
        <v>0</v>
      </c>
      <c r="N105" s="238">
        <v>5.8900000000000003E-3</v>
      </c>
      <c r="O105" s="238">
        <f>ROUND(E105*N105,2)</f>
        <v>0.06</v>
      </c>
      <c r="P105" s="238">
        <v>0</v>
      </c>
      <c r="Q105" s="238">
        <f>ROUND(E105*P105,2)</f>
        <v>0</v>
      </c>
      <c r="R105" s="240" t="s">
        <v>445</v>
      </c>
      <c r="S105" s="240" t="s">
        <v>250</v>
      </c>
      <c r="T105" s="241" t="s">
        <v>250</v>
      </c>
      <c r="U105" s="223">
        <v>0.81100000000000005</v>
      </c>
      <c r="V105" s="223">
        <f>ROUND(E105*U105,2)</f>
        <v>8.11</v>
      </c>
      <c r="W105" s="223"/>
      <c r="X105" s="223" t="s">
        <v>294</v>
      </c>
      <c r="Y105" s="223" t="s">
        <v>252</v>
      </c>
      <c r="Z105" s="213"/>
      <c r="AA105" s="213"/>
      <c r="AB105" s="213"/>
      <c r="AC105" s="213"/>
      <c r="AD105" s="213"/>
      <c r="AE105" s="213"/>
      <c r="AF105" s="213"/>
      <c r="AG105" s="213" t="s">
        <v>295</v>
      </c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2" x14ac:dyDescent="0.2">
      <c r="A106" s="220"/>
      <c r="B106" s="221"/>
      <c r="C106" s="267" t="s">
        <v>857</v>
      </c>
      <c r="D106" s="264"/>
      <c r="E106" s="264"/>
      <c r="F106" s="264"/>
      <c r="G106" s="264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305</v>
      </c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1" x14ac:dyDescent="0.2">
      <c r="A107" s="235">
        <v>16</v>
      </c>
      <c r="B107" s="236" t="s">
        <v>860</v>
      </c>
      <c r="C107" s="252" t="s">
        <v>861</v>
      </c>
      <c r="D107" s="237" t="s">
        <v>458</v>
      </c>
      <c r="E107" s="238">
        <v>2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3.47E-3</v>
      </c>
      <c r="O107" s="238">
        <f>ROUND(E107*N107,2)</f>
        <v>0.01</v>
      </c>
      <c r="P107" s="238">
        <v>0</v>
      </c>
      <c r="Q107" s="238">
        <f>ROUND(E107*P107,2)</f>
        <v>0</v>
      </c>
      <c r="R107" s="240" t="s">
        <v>841</v>
      </c>
      <c r="S107" s="240" t="s">
        <v>250</v>
      </c>
      <c r="T107" s="241" t="s">
        <v>250</v>
      </c>
      <c r="U107" s="223">
        <v>0.4</v>
      </c>
      <c r="V107" s="223">
        <f>ROUND(E107*U107,2)</f>
        <v>0.8</v>
      </c>
      <c r="W107" s="223"/>
      <c r="X107" s="223" t="s">
        <v>294</v>
      </c>
      <c r="Y107" s="223" t="s">
        <v>252</v>
      </c>
      <c r="Z107" s="213"/>
      <c r="AA107" s="213"/>
      <c r="AB107" s="213"/>
      <c r="AC107" s="213"/>
      <c r="AD107" s="213"/>
      <c r="AE107" s="213"/>
      <c r="AF107" s="213"/>
      <c r="AG107" s="213" t="s">
        <v>295</v>
      </c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2" x14ac:dyDescent="0.2">
      <c r="A108" s="220"/>
      <c r="B108" s="221"/>
      <c r="C108" s="267" t="s">
        <v>862</v>
      </c>
      <c r="D108" s="264"/>
      <c r="E108" s="264"/>
      <c r="F108" s="264"/>
      <c r="G108" s="264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305</v>
      </c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1" x14ac:dyDescent="0.2">
      <c r="A109" s="235">
        <v>17</v>
      </c>
      <c r="B109" s="236" t="s">
        <v>863</v>
      </c>
      <c r="C109" s="252" t="s">
        <v>864</v>
      </c>
      <c r="D109" s="237" t="s">
        <v>292</v>
      </c>
      <c r="E109" s="238">
        <v>61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1.7000000000000001E-4</v>
      </c>
      <c r="O109" s="238">
        <f>ROUND(E109*N109,2)</f>
        <v>0.01</v>
      </c>
      <c r="P109" s="238">
        <v>0</v>
      </c>
      <c r="Q109" s="238">
        <f>ROUND(E109*P109,2)</f>
        <v>0</v>
      </c>
      <c r="R109" s="240" t="s">
        <v>832</v>
      </c>
      <c r="S109" s="240" t="s">
        <v>250</v>
      </c>
      <c r="T109" s="241" t="s">
        <v>250</v>
      </c>
      <c r="U109" s="223">
        <v>7.4999999999999997E-2</v>
      </c>
      <c r="V109" s="223">
        <f>ROUND(E109*U109,2)</f>
        <v>4.58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295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67" t="s">
        <v>865</v>
      </c>
      <c r="D110" s="264"/>
      <c r="E110" s="264"/>
      <c r="F110" s="264"/>
      <c r="G110" s="264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305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66" t="s">
        <v>413</v>
      </c>
      <c r="D111" s="258"/>
      <c r="E111" s="259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6" t="s">
        <v>866</v>
      </c>
      <c r="D112" s="258"/>
      <c r="E112" s="259"/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297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6" t="s">
        <v>414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867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124</v>
      </c>
      <c r="D115" s="258"/>
      <c r="E115" s="259">
        <v>61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ht="22.5" outlineLevel="1" x14ac:dyDescent="0.2">
      <c r="A116" s="235">
        <v>18</v>
      </c>
      <c r="B116" s="236" t="s">
        <v>868</v>
      </c>
      <c r="C116" s="252" t="s">
        <v>869</v>
      </c>
      <c r="D116" s="237" t="s">
        <v>292</v>
      </c>
      <c r="E116" s="238">
        <v>70.150000000000006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2.9999999999999997E-4</v>
      </c>
      <c r="O116" s="238">
        <f>ROUND(E116*N116,2)</f>
        <v>0.02</v>
      </c>
      <c r="P116" s="238">
        <v>0</v>
      </c>
      <c r="Q116" s="238">
        <f>ROUND(E116*P116,2)</f>
        <v>0</v>
      </c>
      <c r="R116" s="240" t="s">
        <v>870</v>
      </c>
      <c r="S116" s="240" t="s">
        <v>250</v>
      </c>
      <c r="T116" s="241" t="s">
        <v>250</v>
      </c>
      <c r="U116" s="223">
        <v>0</v>
      </c>
      <c r="V116" s="223">
        <f>ROUND(E116*U116,2)</f>
        <v>0</v>
      </c>
      <c r="W116" s="223"/>
      <c r="X116" s="223" t="s">
        <v>871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872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66" t="s">
        <v>873</v>
      </c>
      <c r="D117" s="258"/>
      <c r="E117" s="259"/>
      <c r="F117" s="223"/>
      <c r="G117" s="22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297</v>
      </c>
      <c r="AH117" s="213">
        <v>0</v>
      </c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3" x14ac:dyDescent="0.2">
      <c r="A118" s="220"/>
      <c r="B118" s="221"/>
      <c r="C118" s="266" t="s">
        <v>874</v>
      </c>
      <c r="D118" s="258"/>
      <c r="E118" s="259"/>
      <c r="F118" s="223"/>
      <c r="G118" s="22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297</v>
      </c>
      <c r="AH118" s="213">
        <v>0</v>
      </c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3" x14ac:dyDescent="0.2">
      <c r="A119" s="220"/>
      <c r="B119" s="221"/>
      <c r="C119" s="266" t="s">
        <v>875</v>
      </c>
      <c r="D119" s="258"/>
      <c r="E119" s="259">
        <v>70.150000000000006</v>
      </c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1" x14ac:dyDescent="0.2">
      <c r="A120" s="235">
        <v>19</v>
      </c>
      <c r="B120" s="236" t="s">
        <v>876</v>
      </c>
      <c r="C120" s="252" t="s">
        <v>877</v>
      </c>
      <c r="D120" s="237" t="s">
        <v>302</v>
      </c>
      <c r="E120" s="238">
        <v>1.83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1.9205000000000001</v>
      </c>
      <c r="O120" s="238">
        <f>ROUND(E120*N120,2)</f>
        <v>3.51</v>
      </c>
      <c r="P120" s="238">
        <v>0</v>
      </c>
      <c r="Q120" s="238">
        <f>ROUND(E120*P120,2)</f>
        <v>0</v>
      </c>
      <c r="R120" s="240" t="s">
        <v>832</v>
      </c>
      <c r="S120" s="240" t="s">
        <v>250</v>
      </c>
      <c r="T120" s="241" t="s">
        <v>250</v>
      </c>
      <c r="U120" s="223">
        <v>1.2310000000000001</v>
      </c>
      <c r="V120" s="223">
        <f>ROUND(E120*U120,2)</f>
        <v>2.25</v>
      </c>
      <c r="W120" s="223"/>
      <c r="X120" s="223" t="s">
        <v>294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331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6" t="s">
        <v>878</v>
      </c>
      <c r="D121" s="258"/>
      <c r="E121" s="259">
        <v>1.83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1" x14ac:dyDescent="0.2">
      <c r="A122" s="235">
        <v>20</v>
      </c>
      <c r="B122" s="236" t="s">
        <v>879</v>
      </c>
      <c r="C122" s="252" t="s">
        <v>880</v>
      </c>
      <c r="D122" s="237" t="s">
        <v>302</v>
      </c>
      <c r="E122" s="238">
        <v>3.66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 t="s">
        <v>303</v>
      </c>
      <c r="S122" s="240" t="s">
        <v>250</v>
      </c>
      <c r="T122" s="241" t="s">
        <v>250</v>
      </c>
      <c r="U122" s="223">
        <v>1.587</v>
      </c>
      <c r="V122" s="223">
        <f>ROUND(E122*U122,2)</f>
        <v>5.81</v>
      </c>
      <c r="W122" s="223"/>
      <c r="X122" s="223" t="s">
        <v>294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331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ht="22.5" outlineLevel="2" x14ac:dyDescent="0.2">
      <c r="A123" s="220"/>
      <c r="B123" s="221"/>
      <c r="C123" s="267" t="s">
        <v>881</v>
      </c>
      <c r="D123" s="264"/>
      <c r="E123" s="264"/>
      <c r="F123" s="264"/>
      <c r="G123" s="264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305</v>
      </c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42" t="str">
        <f>C123</f>
        <v>sypaninou z vhodných hornin tř. 1 - 4 nebo materiálem připraveným podél výkopu ve vzdálenosti do 3 m od jeho kraje, pro jakoukoliv hloubku výkopu a jakoukoliv míru zhutnění,</v>
      </c>
      <c r="BB123" s="213"/>
      <c r="BC123" s="213"/>
      <c r="BD123" s="213"/>
      <c r="BE123" s="213"/>
      <c r="BF123" s="213"/>
      <c r="BG123" s="213"/>
      <c r="BH123" s="213"/>
    </row>
    <row r="124" spans="1:60" outlineLevel="2" x14ac:dyDescent="0.2">
      <c r="A124" s="220"/>
      <c r="B124" s="221"/>
      <c r="C124" s="266" t="s">
        <v>882</v>
      </c>
      <c r="D124" s="258"/>
      <c r="E124" s="259">
        <v>3.66</v>
      </c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5">
        <v>21</v>
      </c>
      <c r="B125" s="236" t="s">
        <v>883</v>
      </c>
      <c r="C125" s="252" t="s">
        <v>884</v>
      </c>
      <c r="D125" s="237" t="s">
        <v>562</v>
      </c>
      <c r="E125" s="238">
        <v>6.5880000000000001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1</v>
      </c>
      <c r="O125" s="238">
        <f>ROUND(E125*N125,2)</f>
        <v>6.59</v>
      </c>
      <c r="P125" s="238">
        <v>0</v>
      </c>
      <c r="Q125" s="238">
        <f>ROUND(E125*P125,2)</f>
        <v>0</v>
      </c>
      <c r="R125" s="240" t="s">
        <v>870</v>
      </c>
      <c r="S125" s="240" t="s">
        <v>250</v>
      </c>
      <c r="T125" s="241" t="s">
        <v>885</v>
      </c>
      <c r="U125" s="223">
        <v>0</v>
      </c>
      <c r="V125" s="223">
        <f>ROUND(E125*U125,2)</f>
        <v>0</v>
      </c>
      <c r="W125" s="223"/>
      <c r="X125" s="223" t="s">
        <v>871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886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outlineLevel="2" x14ac:dyDescent="0.2">
      <c r="A126" s="220"/>
      <c r="B126" s="221"/>
      <c r="C126" s="266" t="s">
        <v>887</v>
      </c>
      <c r="D126" s="258"/>
      <c r="E126" s="259">
        <v>6.5880000000000001</v>
      </c>
      <c r="F126" s="223"/>
      <c r="G126" s="223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297</v>
      </c>
      <c r="AH126" s="213">
        <v>5</v>
      </c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</row>
    <row r="127" spans="1:60" outlineLevel="1" x14ac:dyDescent="0.2">
      <c r="A127" s="235">
        <v>22</v>
      </c>
      <c r="B127" s="236" t="s">
        <v>888</v>
      </c>
      <c r="C127" s="252" t="s">
        <v>889</v>
      </c>
      <c r="D127" s="237" t="s">
        <v>420</v>
      </c>
      <c r="E127" s="238">
        <v>30.5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/>
      <c r="S127" s="240" t="s">
        <v>250</v>
      </c>
      <c r="T127" s="241" t="s">
        <v>250</v>
      </c>
      <c r="U127" s="223">
        <v>3.3000000000000002E-2</v>
      </c>
      <c r="V127" s="223">
        <f>ROUND(E127*U127,2)</f>
        <v>1.01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331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2" x14ac:dyDescent="0.2">
      <c r="A128" s="220"/>
      <c r="B128" s="221"/>
      <c r="C128" s="266" t="s">
        <v>890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891</v>
      </c>
      <c r="D129" s="258"/>
      <c r="E129" s="259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6" t="s">
        <v>892</v>
      </c>
      <c r="D130" s="258"/>
      <c r="E130" s="259"/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297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3" x14ac:dyDescent="0.2">
      <c r="A131" s="220"/>
      <c r="B131" s="221"/>
      <c r="C131" s="266" t="s">
        <v>893</v>
      </c>
      <c r="D131" s="258"/>
      <c r="E131" s="259">
        <v>30.5</v>
      </c>
      <c r="F131" s="223"/>
      <c r="G131" s="223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297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ht="22.5" outlineLevel="1" x14ac:dyDescent="0.2">
      <c r="A132" s="235">
        <v>23</v>
      </c>
      <c r="B132" s="236" t="s">
        <v>894</v>
      </c>
      <c r="C132" s="252" t="s">
        <v>895</v>
      </c>
      <c r="D132" s="237" t="s">
        <v>420</v>
      </c>
      <c r="E132" s="238">
        <v>33.549999999999997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4.8000000000000001E-4</v>
      </c>
      <c r="O132" s="238">
        <f>ROUND(E132*N132,2)</f>
        <v>0.02</v>
      </c>
      <c r="P132" s="238">
        <v>0</v>
      </c>
      <c r="Q132" s="238">
        <f>ROUND(E132*P132,2)</f>
        <v>0</v>
      </c>
      <c r="R132" s="240" t="s">
        <v>870</v>
      </c>
      <c r="S132" s="240" t="s">
        <v>250</v>
      </c>
      <c r="T132" s="241" t="s">
        <v>885</v>
      </c>
      <c r="U132" s="223">
        <v>0</v>
      </c>
      <c r="V132" s="223">
        <f>ROUND(E132*U132,2)</f>
        <v>0</v>
      </c>
      <c r="W132" s="223"/>
      <c r="X132" s="223" t="s">
        <v>871</v>
      </c>
      <c r="Y132" s="223" t="s">
        <v>252</v>
      </c>
      <c r="Z132" s="213"/>
      <c r="AA132" s="213"/>
      <c r="AB132" s="213"/>
      <c r="AC132" s="213"/>
      <c r="AD132" s="213"/>
      <c r="AE132" s="213"/>
      <c r="AF132" s="213"/>
      <c r="AG132" s="213" t="s">
        <v>886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2" x14ac:dyDescent="0.2">
      <c r="A133" s="220"/>
      <c r="B133" s="221"/>
      <c r="C133" s="266" t="s">
        <v>896</v>
      </c>
      <c r="D133" s="258"/>
      <c r="E133" s="259">
        <v>33.549999999999997</v>
      </c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5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x14ac:dyDescent="0.2">
      <c r="A134" s="228" t="s">
        <v>245</v>
      </c>
      <c r="B134" s="229" t="s">
        <v>112</v>
      </c>
      <c r="C134" s="251" t="s">
        <v>113</v>
      </c>
      <c r="D134" s="230"/>
      <c r="E134" s="231"/>
      <c r="F134" s="232"/>
      <c r="G134" s="232">
        <f>SUMIF(AG135:AG219,"&lt;&gt;NOR",G135:G219)</f>
        <v>0</v>
      </c>
      <c r="H134" s="232"/>
      <c r="I134" s="232">
        <f>SUM(I135:I219)</f>
        <v>0</v>
      </c>
      <c r="J134" s="232"/>
      <c r="K134" s="232">
        <f>SUM(K135:K219)</f>
        <v>0</v>
      </c>
      <c r="L134" s="232"/>
      <c r="M134" s="232">
        <f>SUM(M135:M219)</f>
        <v>0</v>
      </c>
      <c r="N134" s="231"/>
      <c r="O134" s="231">
        <f>SUM(O135:O219)</f>
        <v>11.07</v>
      </c>
      <c r="P134" s="231"/>
      <c r="Q134" s="231">
        <f>SUM(Q135:Q219)</f>
        <v>0</v>
      </c>
      <c r="R134" s="232"/>
      <c r="S134" s="232"/>
      <c r="T134" s="233"/>
      <c r="U134" s="227"/>
      <c r="V134" s="227">
        <f>SUM(V135:V219)</f>
        <v>72.78</v>
      </c>
      <c r="W134" s="227"/>
      <c r="X134" s="227"/>
      <c r="Y134" s="227"/>
      <c r="AG134" t="s">
        <v>246</v>
      </c>
    </row>
    <row r="135" spans="1:60" ht="33.75" outlineLevel="1" x14ac:dyDescent="0.2">
      <c r="A135" s="235">
        <v>24</v>
      </c>
      <c r="B135" s="236" t="s">
        <v>897</v>
      </c>
      <c r="C135" s="252" t="s">
        <v>898</v>
      </c>
      <c r="D135" s="237" t="s">
        <v>292</v>
      </c>
      <c r="E135" s="238">
        <v>6.165</v>
      </c>
      <c r="F135" s="239"/>
      <c r="G135" s="240">
        <f>ROUND(E135*F135,2)</f>
        <v>0</v>
      </c>
      <c r="H135" s="239"/>
      <c r="I135" s="240">
        <f>ROUND(E135*H135,2)</f>
        <v>0</v>
      </c>
      <c r="J135" s="239"/>
      <c r="K135" s="240">
        <f>ROUND(E135*J135,2)</f>
        <v>0</v>
      </c>
      <c r="L135" s="240">
        <v>21</v>
      </c>
      <c r="M135" s="240">
        <f>G135*(1+L135/100)</f>
        <v>0</v>
      </c>
      <c r="N135" s="238">
        <v>0.17538999999999999</v>
      </c>
      <c r="O135" s="238">
        <f>ROUND(E135*N135,2)</f>
        <v>1.08</v>
      </c>
      <c r="P135" s="238">
        <v>0</v>
      </c>
      <c r="Q135" s="238">
        <f>ROUND(E135*P135,2)</f>
        <v>0</v>
      </c>
      <c r="R135" s="240" t="s">
        <v>841</v>
      </c>
      <c r="S135" s="240" t="s">
        <v>250</v>
      </c>
      <c r="T135" s="241" t="s">
        <v>250</v>
      </c>
      <c r="U135" s="223">
        <v>0.6</v>
      </c>
      <c r="V135" s="223">
        <f>ROUND(E135*U135,2)</f>
        <v>3.7</v>
      </c>
      <c r="W135" s="223"/>
      <c r="X135" s="223" t="s">
        <v>294</v>
      </c>
      <c r="Y135" s="223" t="s">
        <v>252</v>
      </c>
      <c r="Z135" s="213"/>
      <c r="AA135" s="213"/>
      <c r="AB135" s="213"/>
      <c r="AC135" s="213"/>
      <c r="AD135" s="213"/>
      <c r="AE135" s="213"/>
      <c r="AF135" s="213"/>
      <c r="AG135" s="213" t="s">
        <v>295</v>
      </c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2" x14ac:dyDescent="0.2">
      <c r="A136" s="220"/>
      <c r="B136" s="221"/>
      <c r="C136" s="266" t="s">
        <v>899</v>
      </c>
      <c r="D136" s="258"/>
      <c r="E136" s="259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297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6" t="s">
        <v>900</v>
      </c>
      <c r="D137" s="258"/>
      <c r="E137" s="259"/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297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outlineLevel="3" x14ac:dyDescent="0.2">
      <c r="A138" s="220"/>
      <c r="B138" s="221"/>
      <c r="C138" s="266" t="s">
        <v>901</v>
      </c>
      <c r="D138" s="258"/>
      <c r="E138" s="259"/>
      <c r="F138" s="223"/>
      <c r="G138" s="223"/>
      <c r="H138" s="223"/>
      <c r="I138" s="223"/>
      <c r="J138" s="223"/>
      <c r="K138" s="223"/>
      <c r="L138" s="223"/>
      <c r="M138" s="223"/>
      <c r="N138" s="222"/>
      <c r="O138" s="222"/>
      <c r="P138" s="222"/>
      <c r="Q138" s="222"/>
      <c r="R138" s="223"/>
      <c r="S138" s="223"/>
      <c r="T138" s="223"/>
      <c r="U138" s="223"/>
      <c r="V138" s="223"/>
      <c r="W138" s="223"/>
      <c r="X138" s="223"/>
      <c r="Y138" s="223"/>
      <c r="Z138" s="213"/>
      <c r="AA138" s="213"/>
      <c r="AB138" s="213"/>
      <c r="AC138" s="213"/>
      <c r="AD138" s="213"/>
      <c r="AE138" s="213"/>
      <c r="AF138" s="213"/>
      <c r="AG138" s="213" t="s">
        <v>297</v>
      </c>
      <c r="AH138" s="213">
        <v>0</v>
      </c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3" x14ac:dyDescent="0.2">
      <c r="A139" s="220"/>
      <c r="B139" s="221"/>
      <c r="C139" s="266" t="s">
        <v>902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903</v>
      </c>
      <c r="D140" s="258"/>
      <c r="E140" s="259">
        <v>6.165</v>
      </c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ht="33.75" outlineLevel="1" x14ac:dyDescent="0.2">
      <c r="A141" s="235">
        <v>25</v>
      </c>
      <c r="B141" s="236" t="s">
        <v>904</v>
      </c>
      <c r="C141" s="252" t="s">
        <v>905</v>
      </c>
      <c r="D141" s="237" t="s">
        <v>292</v>
      </c>
      <c r="E141" s="238">
        <v>28.232900000000001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0.26454</v>
      </c>
      <c r="O141" s="238">
        <f>ROUND(E141*N141,2)</f>
        <v>7.47</v>
      </c>
      <c r="P141" s="238">
        <v>0</v>
      </c>
      <c r="Q141" s="238">
        <f>ROUND(E141*P141,2)</f>
        <v>0</v>
      </c>
      <c r="R141" s="240" t="s">
        <v>841</v>
      </c>
      <c r="S141" s="240" t="s">
        <v>250</v>
      </c>
      <c r="T141" s="241" t="s">
        <v>250</v>
      </c>
      <c r="U141" s="223">
        <v>0.90749999999999997</v>
      </c>
      <c r="V141" s="223">
        <f>ROUND(E141*U141,2)</f>
        <v>25.62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295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66" t="s">
        <v>899</v>
      </c>
      <c r="D142" s="258"/>
      <c r="E142" s="259"/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297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3" x14ac:dyDescent="0.2">
      <c r="A143" s="220"/>
      <c r="B143" s="221"/>
      <c r="C143" s="266" t="s">
        <v>906</v>
      </c>
      <c r="D143" s="258"/>
      <c r="E143" s="259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297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6" t="s">
        <v>907</v>
      </c>
      <c r="D144" s="258"/>
      <c r="E144" s="259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6" t="s">
        <v>908</v>
      </c>
      <c r="D145" s="258"/>
      <c r="E145" s="259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6" t="s">
        <v>909</v>
      </c>
      <c r="D146" s="258"/>
      <c r="E146" s="259">
        <v>28.232900000000001</v>
      </c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297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ht="22.5" outlineLevel="1" x14ac:dyDescent="0.2">
      <c r="A147" s="235">
        <v>26</v>
      </c>
      <c r="B147" s="236" t="s">
        <v>910</v>
      </c>
      <c r="C147" s="252" t="s">
        <v>911</v>
      </c>
      <c r="D147" s="237" t="s">
        <v>458</v>
      </c>
      <c r="E147" s="238">
        <v>9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2.2880000000000001E-2</v>
      </c>
      <c r="O147" s="238">
        <f>ROUND(E147*N147,2)</f>
        <v>0.21</v>
      </c>
      <c r="P147" s="238">
        <v>0</v>
      </c>
      <c r="Q147" s="238">
        <f>ROUND(E147*P147,2)</f>
        <v>0</v>
      </c>
      <c r="R147" s="240" t="s">
        <v>841</v>
      </c>
      <c r="S147" s="240" t="s">
        <v>250</v>
      </c>
      <c r="T147" s="241" t="s">
        <v>250</v>
      </c>
      <c r="U147" s="223">
        <v>0.3175</v>
      </c>
      <c r="V147" s="223">
        <f>ROUND(E147*U147,2)</f>
        <v>2.86</v>
      </c>
      <c r="W147" s="223"/>
      <c r="X147" s="223" t="s">
        <v>294</v>
      </c>
      <c r="Y147" s="223" t="s">
        <v>252</v>
      </c>
      <c r="Z147" s="213"/>
      <c r="AA147" s="213"/>
      <c r="AB147" s="213"/>
      <c r="AC147" s="213"/>
      <c r="AD147" s="213"/>
      <c r="AE147" s="213"/>
      <c r="AF147" s="213"/>
      <c r="AG147" s="213" t="s">
        <v>295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2" x14ac:dyDescent="0.2">
      <c r="A148" s="220"/>
      <c r="B148" s="221"/>
      <c r="C148" s="253" t="s">
        <v>912</v>
      </c>
      <c r="D148" s="243"/>
      <c r="E148" s="243"/>
      <c r="F148" s="243"/>
      <c r="G148" s="243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255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66" t="s">
        <v>913</v>
      </c>
      <c r="D149" s="258"/>
      <c r="E149" s="259">
        <v>1</v>
      </c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914</v>
      </c>
      <c r="D150" s="258"/>
      <c r="E150" s="259">
        <v>8</v>
      </c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ht="22.5" outlineLevel="1" x14ac:dyDescent="0.2">
      <c r="A151" s="235">
        <v>27</v>
      </c>
      <c r="B151" s="236" t="s">
        <v>915</v>
      </c>
      <c r="C151" s="252" t="s">
        <v>916</v>
      </c>
      <c r="D151" s="237" t="s">
        <v>458</v>
      </c>
      <c r="E151" s="238">
        <v>9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5.4219999999999997E-2</v>
      </c>
      <c r="O151" s="238">
        <f>ROUND(E151*N151,2)</f>
        <v>0.49</v>
      </c>
      <c r="P151" s="238">
        <v>0</v>
      </c>
      <c r="Q151" s="238">
        <f>ROUND(E151*P151,2)</f>
        <v>0</v>
      </c>
      <c r="R151" s="240" t="s">
        <v>841</v>
      </c>
      <c r="S151" s="240" t="s">
        <v>250</v>
      </c>
      <c r="T151" s="241" t="s">
        <v>250</v>
      </c>
      <c r="U151" s="223">
        <v>0.26</v>
      </c>
      <c r="V151" s="223">
        <f>ROUND(E151*U151,2)</f>
        <v>2.34</v>
      </c>
      <c r="W151" s="223"/>
      <c r="X151" s="223" t="s">
        <v>294</v>
      </c>
      <c r="Y151" s="223" t="s">
        <v>252</v>
      </c>
      <c r="Z151" s="213"/>
      <c r="AA151" s="213"/>
      <c r="AB151" s="213"/>
      <c r="AC151" s="213"/>
      <c r="AD151" s="213"/>
      <c r="AE151" s="213"/>
      <c r="AF151" s="213"/>
      <c r="AG151" s="213" t="s">
        <v>295</v>
      </c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2" x14ac:dyDescent="0.2">
      <c r="A152" s="220"/>
      <c r="B152" s="221"/>
      <c r="C152" s="266" t="s">
        <v>296</v>
      </c>
      <c r="D152" s="258"/>
      <c r="E152" s="259"/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297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3" x14ac:dyDescent="0.2">
      <c r="A153" s="220"/>
      <c r="B153" s="221"/>
      <c r="C153" s="266" t="s">
        <v>917</v>
      </c>
      <c r="D153" s="258"/>
      <c r="E153" s="259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297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6" t="s">
        <v>624</v>
      </c>
      <c r="D154" s="258"/>
      <c r="E154" s="259">
        <v>9</v>
      </c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1" x14ac:dyDescent="0.2">
      <c r="A155" s="235">
        <v>28</v>
      </c>
      <c r="B155" s="236" t="s">
        <v>918</v>
      </c>
      <c r="C155" s="252" t="s">
        <v>919</v>
      </c>
      <c r="D155" s="237" t="s">
        <v>420</v>
      </c>
      <c r="E155" s="238">
        <v>9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3.8999999999999999E-4</v>
      </c>
      <c r="O155" s="238">
        <f>ROUND(E155*N155,2)</f>
        <v>0</v>
      </c>
      <c r="P155" s="238">
        <v>0</v>
      </c>
      <c r="Q155" s="238">
        <f>ROUND(E155*P155,2)</f>
        <v>0</v>
      </c>
      <c r="R155" s="240" t="s">
        <v>841</v>
      </c>
      <c r="S155" s="240" t="s">
        <v>250</v>
      </c>
      <c r="T155" s="241" t="s">
        <v>250</v>
      </c>
      <c r="U155" s="223">
        <v>0.15</v>
      </c>
      <c r="V155" s="223">
        <f>ROUND(E155*U155,2)</f>
        <v>1.35</v>
      </c>
      <c r="W155" s="223"/>
      <c r="X155" s="223" t="s">
        <v>294</v>
      </c>
      <c r="Y155" s="223" t="s">
        <v>252</v>
      </c>
      <c r="Z155" s="213"/>
      <c r="AA155" s="213"/>
      <c r="AB155" s="213"/>
      <c r="AC155" s="213"/>
      <c r="AD155" s="213"/>
      <c r="AE155" s="213"/>
      <c r="AF155" s="213"/>
      <c r="AG155" s="213" t="s">
        <v>295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66" t="s">
        <v>296</v>
      </c>
      <c r="D156" s="258"/>
      <c r="E156" s="259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6" t="s">
        <v>920</v>
      </c>
      <c r="D157" s="258"/>
      <c r="E157" s="259">
        <v>4.5</v>
      </c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74" t="s">
        <v>921</v>
      </c>
      <c r="D158" s="272"/>
      <c r="E158" s="273">
        <v>4.5</v>
      </c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4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1" x14ac:dyDescent="0.2">
      <c r="A159" s="235">
        <v>29</v>
      </c>
      <c r="B159" s="236" t="s">
        <v>922</v>
      </c>
      <c r="C159" s="252" t="s">
        <v>923</v>
      </c>
      <c r="D159" s="237" t="s">
        <v>302</v>
      </c>
      <c r="E159" s="238">
        <v>0.28799999999999998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1.9048</v>
      </c>
      <c r="O159" s="238">
        <f>ROUND(E159*N159,2)</f>
        <v>0.55000000000000004</v>
      </c>
      <c r="P159" s="238">
        <v>0</v>
      </c>
      <c r="Q159" s="238">
        <f>ROUND(E159*P159,2)</f>
        <v>0</v>
      </c>
      <c r="R159" s="240" t="s">
        <v>563</v>
      </c>
      <c r="S159" s="240" t="s">
        <v>250</v>
      </c>
      <c r="T159" s="241" t="s">
        <v>250</v>
      </c>
      <c r="U159" s="223">
        <v>6.77</v>
      </c>
      <c r="V159" s="223">
        <f>ROUND(E159*U159,2)</f>
        <v>1.95</v>
      </c>
      <c r="W159" s="223"/>
      <c r="X159" s="223" t="s">
        <v>294</v>
      </c>
      <c r="Y159" s="223" t="s">
        <v>252</v>
      </c>
      <c r="Z159" s="213"/>
      <c r="AA159" s="213"/>
      <c r="AB159" s="213"/>
      <c r="AC159" s="213"/>
      <c r="AD159" s="213"/>
      <c r="AE159" s="213"/>
      <c r="AF159" s="213"/>
      <c r="AG159" s="213" t="s">
        <v>295</v>
      </c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2" x14ac:dyDescent="0.2">
      <c r="A160" s="220"/>
      <c r="B160" s="221"/>
      <c r="C160" s="267" t="s">
        <v>924</v>
      </c>
      <c r="D160" s="264"/>
      <c r="E160" s="264"/>
      <c r="F160" s="264"/>
      <c r="G160" s="264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305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66" t="s">
        <v>925</v>
      </c>
      <c r="D161" s="258"/>
      <c r="E161" s="259"/>
      <c r="F161" s="223"/>
      <c r="G161" s="22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297</v>
      </c>
      <c r="AH161" s="213">
        <v>0</v>
      </c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6" t="s">
        <v>926</v>
      </c>
      <c r="D162" s="258"/>
      <c r="E162" s="259"/>
      <c r="F162" s="223"/>
      <c r="G162" s="223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297</v>
      </c>
      <c r="AH162" s="213">
        <v>0</v>
      </c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6" t="s">
        <v>927</v>
      </c>
      <c r="D163" s="258"/>
      <c r="E163" s="259">
        <v>0.28799999999999998</v>
      </c>
      <c r="F163" s="223"/>
      <c r="G163" s="223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297</v>
      </c>
      <c r="AH163" s="213">
        <v>0</v>
      </c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ht="22.5" outlineLevel="1" x14ac:dyDescent="0.2">
      <c r="A164" s="235">
        <v>30</v>
      </c>
      <c r="B164" s="236" t="s">
        <v>928</v>
      </c>
      <c r="C164" s="252" t="s">
        <v>929</v>
      </c>
      <c r="D164" s="237" t="s">
        <v>562</v>
      </c>
      <c r="E164" s="238">
        <v>0.15443999999999999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1.0900000000000001</v>
      </c>
      <c r="O164" s="238">
        <f>ROUND(E164*N164,2)</f>
        <v>0.17</v>
      </c>
      <c r="P164" s="238">
        <v>0</v>
      </c>
      <c r="Q164" s="238">
        <f>ROUND(E164*P164,2)</f>
        <v>0</v>
      </c>
      <c r="R164" s="240" t="s">
        <v>563</v>
      </c>
      <c r="S164" s="240" t="s">
        <v>250</v>
      </c>
      <c r="T164" s="241" t="s">
        <v>250</v>
      </c>
      <c r="U164" s="223">
        <v>18.8</v>
      </c>
      <c r="V164" s="223">
        <f>ROUND(E164*U164,2)</f>
        <v>2.9</v>
      </c>
      <c r="W164" s="223"/>
      <c r="X164" s="223" t="s">
        <v>294</v>
      </c>
      <c r="Y164" s="223" t="s">
        <v>252</v>
      </c>
      <c r="Z164" s="213"/>
      <c r="AA164" s="213"/>
      <c r="AB164" s="213"/>
      <c r="AC164" s="213"/>
      <c r="AD164" s="213"/>
      <c r="AE164" s="213"/>
      <c r="AF164" s="213"/>
      <c r="AG164" s="213" t="s">
        <v>295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67" t="s">
        <v>930</v>
      </c>
      <c r="D165" s="264"/>
      <c r="E165" s="264"/>
      <c r="F165" s="264"/>
      <c r="G165" s="264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305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2" x14ac:dyDescent="0.2">
      <c r="A166" s="220"/>
      <c r="B166" s="221"/>
      <c r="C166" s="266" t="s">
        <v>347</v>
      </c>
      <c r="D166" s="258"/>
      <c r="E166" s="259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297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6" t="s">
        <v>931</v>
      </c>
      <c r="D167" s="258"/>
      <c r="E167" s="259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6" t="s">
        <v>932</v>
      </c>
      <c r="D168" s="258"/>
      <c r="E168" s="259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297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6" t="s">
        <v>933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6" t="s">
        <v>934</v>
      </c>
      <c r="D170" s="258"/>
      <c r="E170" s="259"/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66" t="s">
        <v>935</v>
      </c>
      <c r="D171" s="258"/>
      <c r="E171" s="259">
        <v>0.15443999999999999</v>
      </c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1" x14ac:dyDescent="0.2">
      <c r="A172" s="235">
        <v>31</v>
      </c>
      <c r="B172" s="236" t="s">
        <v>936</v>
      </c>
      <c r="C172" s="252" t="s">
        <v>937</v>
      </c>
      <c r="D172" s="237" t="s">
        <v>292</v>
      </c>
      <c r="E172" s="238">
        <v>5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3.6800000000000001E-3</v>
      </c>
      <c r="O172" s="238">
        <f>ROUND(E172*N172,2)</f>
        <v>0.02</v>
      </c>
      <c r="P172" s="238">
        <v>0</v>
      </c>
      <c r="Q172" s="238">
        <f>ROUND(E172*P172,2)</f>
        <v>0</v>
      </c>
      <c r="R172" s="240" t="s">
        <v>841</v>
      </c>
      <c r="S172" s="240" t="s">
        <v>250</v>
      </c>
      <c r="T172" s="241" t="s">
        <v>250</v>
      </c>
      <c r="U172" s="223">
        <v>0.23</v>
      </c>
      <c r="V172" s="223">
        <f>ROUND(E172*U172,2)</f>
        <v>1.1499999999999999</v>
      </c>
      <c r="W172" s="223"/>
      <c r="X172" s="223" t="s">
        <v>294</v>
      </c>
      <c r="Y172" s="223" t="s">
        <v>252</v>
      </c>
      <c r="Z172" s="213"/>
      <c r="AA172" s="213"/>
      <c r="AB172" s="213"/>
      <c r="AC172" s="213"/>
      <c r="AD172" s="213"/>
      <c r="AE172" s="213"/>
      <c r="AF172" s="213"/>
      <c r="AG172" s="213" t="s">
        <v>295</v>
      </c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2" x14ac:dyDescent="0.2">
      <c r="A173" s="220"/>
      <c r="B173" s="221"/>
      <c r="C173" s="267" t="s">
        <v>938</v>
      </c>
      <c r="D173" s="264"/>
      <c r="E173" s="264"/>
      <c r="F173" s="264"/>
      <c r="G173" s="264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305</v>
      </c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ht="22.5" outlineLevel="1" x14ac:dyDescent="0.2">
      <c r="A174" s="235">
        <v>32</v>
      </c>
      <c r="B174" s="236" t="s">
        <v>939</v>
      </c>
      <c r="C174" s="252" t="s">
        <v>940</v>
      </c>
      <c r="D174" s="237" t="s">
        <v>292</v>
      </c>
      <c r="E174" s="238">
        <v>1.494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7.9430000000000001E-2</v>
      </c>
      <c r="O174" s="238">
        <f>ROUND(E174*N174,2)</f>
        <v>0.12</v>
      </c>
      <c r="P174" s="238">
        <v>0</v>
      </c>
      <c r="Q174" s="238">
        <f>ROUND(E174*P174,2)</f>
        <v>0</v>
      </c>
      <c r="R174" s="240" t="s">
        <v>841</v>
      </c>
      <c r="S174" s="240" t="s">
        <v>250</v>
      </c>
      <c r="T174" s="241" t="s">
        <v>250</v>
      </c>
      <c r="U174" s="223">
        <v>0.49390000000000001</v>
      </c>
      <c r="V174" s="223">
        <f>ROUND(E174*U174,2)</f>
        <v>0.74</v>
      </c>
      <c r="W174" s="223"/>
      <c r="X174" s="223" t="s">
        <v>294</v>
      </c>
      <c r="Y174" s="223" t="s">
        <v>252</v>
      </c>
      <c r="Z174" s="213"/>
      <c r="AA174" s="213"/>
      <c r="AB174" s="213"/>
      <c r="AC174" s="213"/>
      <c r="AD174" s="213"/>
      <c r="AE174" s="213"/>
      <c r="AF174" s="213"/>
      <c r="AG174" s="213" t="s">
        <v>295</v>
      </c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ht="22.5" outlineLevel="2" x14ac:dyDescent="0.2">
      <c r="A175" s="220"/>
      <c r="B175" s="221"/>
      <c r="C175" s="267" t="s">
        <v>941</v>
      </c>
      <c r="D175" s="264"/>
      <c r="E175" s="264"/>
      <c r="F175" s="264"/>
      <c r="G175" s="264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305</v>
      </c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42" t="str">
        <f>C175</f>
        <v>jednoduché nebo příčky zděné do svislé dřevěné, cihelné, betonové nebo ocelové konstrukce na jakoukoliv maltu vápenocementovou (MVC) nebo cementovou (MC),</v>
      </c>
      <c r="BB175" s="213"/>
      <c r="BC175" s="213"/>
      <c r="BD175" s="213"/>
      <c r="BE175" s="213"/>
      <c r="BF175" s="213"/>
      <c r="BG175" s="213"/>
      <c r="BH175" s="213"/>
    </row>
    <row r="176" spans="1:60" outlineLevel="2" x14ac:dyDescent="0.2">
      <c r="A176" s="220"/>
      <c r="B176" s="221"/>
      <c r="C176" s="266" t="s">
        <v>347</v>
      </c>
      <c r="D176" s="258"/>
      <c r="E176" s="259"/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942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387</v>
      </c>
      <c r="D178" s="258"/>
      <c r="E178" s="259">
        <v>1.494</v>
      </c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ht="22.5" outlineLevel="1" x14ac:dyDescent="0.2">
      <c r="A179" s="235">
        <v>33</v>
      </c>
      <c r="B179" s="236" t="s">
        <v>943</v>
      </c>
      <c r="C179" s="252" t="s">
        <v>944</v>
      </c>
      <c r="D179" s="237" t="s">
        <v>292</v>
      </c>
      <c r="E179" s="238">
        <v>7.64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0.10202</v>
      </c>
      <c r="O179" s="238">
        <f>ROUND(E179*N179,2)</f>
        <v>0.78</v>
      </c>
      <c r="P179" s="238">
        <v>0</v>
      </c>
      <c r="Q179" s="238">
        <f>ROUND(E179*P179,2)</f>
        <v>0</v>
      </c>
      <c r="R179" s="240" t="s">
        <v>841</v>
      </c>
      <c r="S179" s="240" t="s">
        <v>250</v>
      </c>
      <c r="T179" s="241" t="s">
        <v>250</v>
      </c>
      <c r="U179" s="223">
        <v>0.52090000000000003</v>
      </c>
      <c r="V179" s="223">
        <f>ROUND(E179*U179,2)</f>
        <v>3.98</v>
      </c>
      <c r="W179" s="223"/>
      <c r="X179" s="223" t="s">
        <v>294</v>
      </c>
      <c r="Y179" s="223" t="s">
        <v>252</v>
      </c>
      <c r="Z179" s="213"/>
      <c r="AA179" s="213"/>
      <c r="AB179" s="213"/>
      <c r="AC179" s="213"/>
      <c r="AD179" s="213"/>
      <c r="AE179" s="213"/>
      <c r="AF179" s="213"/>
      <c r="AG179" s="213" t="s">
        <v>295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ht="22.5" outlineLevel="2" x14ac:dyDescent="0.2">
      <c r="A180" s="220"/>
      <c r="B180" s="221"/>
      <c r="C180" s="267" t="s">
        <v>941</v>
      </c>
      <c r="D180" s="264"/>
      <c r="E180" s="264"/>
      <c r="F180" s="264"/>
      <c r="G180" s="264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305</v>
      </c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42" t="str">
        <f>C180</f>
        <v>jednoduché nebo příčky zděné do svislé dřevěné, cihelné, betonové nebo ocelové konstrukce na jakoukoliv maltu vápenocementovou (MVC) nebo cementovou (MC),</v>
      </c>
      <c r="BB180" s="213"/>
      <c r="BC180" s="213"/>
      <c r="BD180" s="213"/>
      <c r="BE180" s="213"/>
      <c r="BF180" s="213"/>
      <c r="BG180" s="213"/>
      <c r="BH180" s="213"/>
    </row>
    <row r="181" spans="1:60" outlineLevel="2" x14ac:dyDescent="0.2">
      <c r="A181" s="220"/>
      <c r="B181" s="221"/>
      <c r="C181" s="266" t="s">
        <v>945</v>
      </c>
      <c r="D181" s="258"/>
      <c r="E181" s="259"/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6" t="s">
        <v>946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947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352</v>
      </c>
      <c r="D184" s="258"/>
      <c r="E184" s="259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66" t="s">
        <v>899</v>
      </c>
      <c r="D185" s="258"/>
      <c r="E185" s="259"/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297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3" x14ac:dyDescent="0.2">
      <c r="A186" s="220"/>
      <c r="B186" s="221"/>
      <c r="C186" s="266" t="s">
        <v>948</v>
      </c>
      <c r="D186" s="258"/>
      <c r="E186" s="259"/>
      <c r="F186" s="223"/>
      <c r="G186" s="223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297</v>
      </c>
      <c r="AH186" s="213">
        <v>0</v>
      </c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3" x14ac:dyDescent="0.2">
      <c r="A187" s="220"/>
      <c r="B187" s="221"/>
      <c r="C187" s="266" t="s">
        <v>949</v>
      </c>
      <c r="D187" s="258"/>
      <c r="E187" s="259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297</v>
      </c>
      <c r="AH187" s="213">
        <v>0</v>
      </c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3" x14ac:dyDescent="0.2">
      <c r="A188" s="220"/>
      <c r="B188" s="221"/>
      <c r="C188" s="266" t="s">
        <v>950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352</v>
      </c>
      <c r="D189" s="258"/>
      <c r="E189" s="259"/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3" x14ac:dyDescent="0.2">
      <c r="A190" s="220"/>
      <c r="B190" s="221"/>
      <c r="C190" s="266" t="s">
        <v>951</v>
      </c>
      <c r="D190" s="258"/>
      <c r="E190" s="259">
        <v>7.64</v>
      </c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1" x14ac:dyDescent="0.2">
      <c r="A191" s="235">
        <v>34</v>
      </c>
      <c r="B191" s="236" t="s">
        <v>952</v>
      </c>
      <c r="C191" s="252" t="s">
        <v>953</v>
      </c>
      <c r="D191" s="237" t="s">
        <v>420</v>
      </c>
      <c r="E191" s="238">
        <v>2.75</v>
      </c>
      <c r="F191" s="239"/>
      <c r="G191" s="240">
        <f>ROUND(E191*F191,2)</f>
        <v>0</v>
      </c>
      <c r="H191" s="239"/>
      <c r="I191" s="240">
        <f>ROUND(E191*H191,2)</f>
        <v>0</v>
      </c>
      <c r="J191" s="239"/>
      <c r="K191" s="240">
        <f>ROUND(E191*J191,2)</f>
        <v>0</v>
      </c>
      <c r="L191" s="240">
        <v>21</v>
      </c>
      <c r="M191" s="240">
        <f>G191*(1+L191/100)</f>
        <v>0</v>
      </c>
      <c r="N191" s="238">
        <v>1.0200000000000001E-3</v>
      </c>
      <c r="O191" s="238">
        <f>ROUND(E191*N191,2)</f>
        <v>0</v>
      </c>
      <c r="P191" s="238">
        <v>0</v>
      </c>
      <c r="Q191" s="238">
        <f>ROUND(E191*P191,2)</f>
        <v>0</v>
      </c>
      <c r="R191" s="240" t="s">
        <v>841</v>
      </c>
      <c r="S191" s="240" t="s">
        <v>250</v>
      </c>
      <c r="T191" s="241" t="s">
        <v>250</v>
      </c>
      <c r="U191" s="223">
        <v>0.223</v>
      </c>
      <c r="V191" s="223">
        <f>ROUND(E191*U191,2)</f>
        <v>0.61</v>
      </c>
      <c r="W191" s="223"/>
      <c r="X191" s="223" t="s">
        <v>294</v>
      </c>
      <c r="Y191" s="223" t="s">
        <v>252</v>
      </c>
      <c r="Z191" s="213"/>
      <c r="AA191" s="213"/>
      <c r="AB191" s="213"/>
      <c r="AC191" s="213"/>
      <c r="AD191" s="213"/>
      <c r="AE191" s="213"/>
      <c r="AF191" s="213"/>
      <c r="AG191" s="213" t="s">
        <v>295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2" x14ac:dyDescent="0.2">
      <c r="A192" s="220"/>
      <c r="B192" s="221"/>
      <c r="C192" s="267" t="s">
        <v>954</v>
      </c>
      <c r="D192" s="264"/>
      <c r="E192" s="264"/>
      <c r="F192" s="264"/>
      <c r="G192" s="264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305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outlineLevel="2" x14ac:dyDescent="0.2">
      <c r="A193" s="220"/>
      <c r="B193" s="221"/>
      <c r="C193" s="268" t="s">
        <v>955</v>
      </c>
      <c r="D193" s="265"/>
      <c r="E193" s="265"/>
      <c r="F193" s="265"/>
      <c r="G193" s="265"/>
      <c r="H193" s="223"/>
      <c r="I193" s="223"/>
      <c r="J193" s="223"/>
      <c r="K193" s="223"/>
      <c r="L193" s="223"/>
      <c r="M193" s="223"/>
      <c r="N193" s="222"/>
      <c r="O193" s="222"/>
      <c r="P193" s="222"/>
      <c r="Q193" s="222"/>
      <c r="R193" s="223"/>
      <c r="S193" s="223"/>
      <c r="T193" s="223"/>
      <c r="U193" s="223"/>
      <c r="V193" s="223"/>
      <c r="W193" s="223"/>
      <c r="X193" s="223"/>
      <c r="Y193" s="223"/>
      <c r="Z193" s="213"/>
      <c r="AA193" s="213"/>
      <c r="AB193" s="213"/>
      <c r="AC193" s="213"/>
      <c r="AD193" s="213"/>
      <c r="AE193" s="213"/>
      <c r="AF193" s="213"/>
      <c r="AG193" s="213" t="s">
        <v>255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66" t="s">
        <v>956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957</v>
      </c>
      <c r="D195" s="258"/>
      <c r="E195" s="259">
        <v>2.75</v>
      </c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1" x14ac:dyDescent="0.2">
      <c r="A196" s="235">
        <v>35</v>
      </c>
      <c r="B196" s="236" t="s">
        <v>958</v>
      </c>
      <c r="C196" s="252" t="s">
        <v>959</v>
      </c>
      <c r="D196" s="237" t="s">
        <v>292</v>
      </c>
      <c r="E196" s="238">
        <v>1.008</v>
      </c>
      <c r="F196" s="239"/>
      <c r="G196" s="240">
        <f>ROUND(E196*F196,2)</f>
        <v>0</v>
      </c>
      <c r="H196" s="239"/>
      <c r="I196" s="240">
        <f>ROUND(E196*H196,2)</f>
        <v>0</v>
      </c>
      <c r="J196" s="239"/>
      <c r="K196" s="240">
        <f>ROUND(E196*J196,2)</f>
        <v>0</v>
      </c>
      <c r="L196" s="240">
        <v>21</v>
      </c>
      <c r="M196" s="240">
        <f>G196*(1+L196/100)</f>
        <v>0</v>
      </c>
      <c r="N196" s="238">
        <v>0.18104000000000001</v>
      </c>
      <c r="O196" s="238">
        <f>ROUND(E196*N196,2)</f>
        <v>0.18</v>
      </c>
      <c r="P196" s="238">
        <v>0</v>
      </c>
      <c r="Q196" s="238">
        <f>ROUND(E196*P196,2)</f>
        <v>0</v>
      </c>
      <c r="R196" s="240" t="s">
        <v>841</v>
      </c>
      <c r="S196" s="240" t="s">
        <v>250</v>
      </c>
      <c r="T196" s="241" t="s">
        <v>250</v>
      </c>
      <c r="U196" s="223">
        <v>1.21</v>
      </c>
      <c r="V196" s="223">
        <f>ROUND(E196*U196,2)</f>
        <v>1.22</v>
      </c>
      <c r="W196" s="223"/>
      <c r="X196" s="223" t="s">
        <v>294</v>
      </c>
      <c r="Y196" s="223" t="s">
        <v>252</v>
      </c>
      <c r="Z196" s="213"/>
      <c r="AA196" s="213"/>
      <c r="AB196" s="213"/>
      <c r="AC196" s="213"/>
      <c r="AD196" s="213"/>
      <c r="AE196" s="213"/>
      <c r="AF196" s="213"/>
      <c r="AG196" s="213" t="s">
        <v>295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2" x14ac:dyDescent="0.2">
      <c r="A197" s="220"/>
      <c r="B197" s="221"/>
      <c r="C197" s="267" t="s">
        <v>960</v>
      </c>
      <c r="D197" s="264"/>
      <c r="E197" s="264"/>
      <c r="F197" s="264"/>
      <c r="G197" s="264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305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347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961</v>
      </c>
      <c r="D199" s="258"/>
      <c r="E199" s="259"/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3" x14ac:dyDescent="0.2">
      <c r="A200" s="220"/>
      <c r="B200" s="221"/>
      <c r="C200" s="266" t="s">
        <v>962</v>
      </c>
      <c r="D200" s="258"/>
      <c r="E200" s="259"/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297</v>
      </c>
      <c r="AH200" s="213">
        <v>0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6" t="s">
        <v>963</v>
      </c>
      <c r="D201" s="258"/>
      <c r="E201" s="259"/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6" t="s">
        <v>964</v>
      </c>
      <c r="D202" s="258"/>
      <c r="E202" s="259">
        <v>1.008</v>
      </c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ht="22.5" outlineLevel="1" x14ac:dyDescent="0.2">
      <c r="A203" s="235">
        <v>36</v>
      </c>
      <c r="B203" s="236" t="s">
        <v>965</v>
      </c>
      <c r="C203" s="252" t="s">
        <v>966</v>
      </c>
      <c r="D203" s="237" t="s">
        <v>420</v>
      </c>
      <c r="E203" s="238">
        <v>2.25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6.2E-4</v>
      </c>
      <c r="O203" s="238">
        <f>ROUND(E203*N203,2)</f>
        <v>0</v>
      </c>
      <c r="P203" s="238">
        <v>0</v>
      </c>
      <c r="Q203" s="238">
        <f>ROUND(E203*P203,2)</f>
        <v>0</v>
      </c>
      <c r="R203" s="240" t="s">
        <v>841</v>
      </c>
      <c r="S203" s="240" t="s">
        <v>250</v>
      </c>
      <c r="T203" s="241" t="s">
        <v>250</v>
      </c>
      <c r="U203" s="223">
        <v>0.09</v>
      </c>
      <c r="V203" s="223">
        <f>ROUND(E203*U203,2)</f>
        <v>0.2</v>
      </c>
      <c r="W203" s="223"/>
      <c r="X203" s="223" t="s">
        <v>294</v>
      </c>
      <c r="Y203" s="223" t="s">
        <v>252</v>
      </c>
      <c r="Z203" s="213"/>
      <c r="AA203" s="213"/>
      <c r="AB203" s="213"/>
      <c r="AC203" s="213"/>
      <c r="AD203" s="213"/>
      <c r="AE203" s="213"/>
      <c r="AF203" s="213"/>
      <c r="AG203" s="213" t="s">
        <v>295</v>
      </c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2" x14ac:dyDescent="0.2">
      <c r="A204" s="220"/>
      <c r="B204" s="221"/>
      <c r="C204" s="253" t="s">
        <v>967</v>
      </c>
      <c r="D204" s="243"/>
      <c r="E204" s="243"/>
      <c r="F204" s="243"/>
      <c r="G204" s="24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255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42" t="str">
        <f>C204</f>
        <v>Rozmeření, nařezání a montáž minerální izolace, zapravení spáry montážní pěnou, dodávka tepelné izolace a montážní pěny.</v>
      </c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66" t="s">
        <v>296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968</v>
      </c>
      <c r="D206" s="258"/>
      <c r="E206" s="259"/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6" t="s">
        <v>969</v>
      </c>
      <c r="D207" s="258"/>
      <c r="E207" s="259">
        <v>2.25</v>
      </c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297</v>
      </c>
      <c r="AH207" s="213">
        <v>0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1" x14ac:dyDescent="0.2">
      <c r="A208" s="235">
        <v>37</v>
      </c>
      <c r="B208" s="236" t="s">
        <v>970</v>
      </c>
      <c r="C208" s="252" t="s">
        <v>971</v>
      </c>
      <c r="D208" s="237" t="s">
        <v>420</v>
      </c>
      <c r="E208" s="238">
        <v>19.8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1.8000000000000001E-4</v>
      </c>
      <c r="O208" s="238">
        <f>ROUND(E208*N208,2)</f>
        <v>0</v>
      </c>
      <c r="P208" s="238">
        <v>0</v>
      </c>
      <c r="Q208" s="238">
        <f>ROUND(E208*P208,2)</f>
        <v>0</v>
      </c>
      <c r="R208" s="240" t="s">
        <v>563</v>
      </c>
      <c r="S208" s="240" t="s">
        <v>250</v>
      </c>
      <c r="T208" s="241" t="s">
        <v>250</v>
      </c>
      <c r="U208" s="223">
        <v>1.22</v>
      </c>
      <c r="V208" s="223">
        <f>ROUND(E208*U208,2)</f>
        <v>24.16</v>
      </c>
      <c r="W208" s="223"/>
      <c r="X208" s="223" t="s">
        <v>294</v>
      </c>
      <c r="Y208" s="223" t="s">
        <v>252</v>
      </c>
      <c r="Z208" s="213"/>
      <c r="AA208" s="213"/>
      <c r="AB208" s="213"/>
      <c r="AC208" s="213"/>
      <c r="AD208" s="213"/>
      <c r="AE208" s="213"/>
      <c r="AF208" s="213"/>
      <c r="AG208" s="213" t="s">
        <v>295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ht="33.75" outlineLevel="2" x14ac:dyDescent="0.2">
      <c r="A209" s="220"/>
      <c r="B209" s="221"/>
      <c r="C209" s="267" t="s">
        <v>972</v>
      </c>
      <c r="D209" s="264"/>
      <c r="E209" s="264"/>
      <c r="F209" s="264"/>
      <c r="G209" s="264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305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42" t="str">
        <f>C209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209" s="213"/>
      <c r="BC209" s="213"/>
      <c r="BD209" s="213"/>
      <c r="BE209" s="213"/>
      <c r="BF209" s="213"/>
      <c r="BG209" s="213"/>
      <c r="BH209" s="213"/>
    </row>
    <row r="210" spans="1:60" outlineLevel="2" x14ac:dyDescent="0.2">
      <c r="A210" s="220"/>
      <c r="B210" s="221"/>
      <c r="C210" s="266" t="s">
        <v>899</v>
      </c>
      <c r="D210" s="258"/>
      <c r="E210" s="259"/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297</v>
      </c>
      <c r="AH210" s="213">
        <v>0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3" x14ac:dyDescent="0.2">
      <c r="A211" s="220"/>
      <c r="B211" s="221"/>
      <c r="C211" s="266" t="s">
        <v>413</v>
      </c>
      <c r="D211" s="258"/>
      <c r="E211" s="259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297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3" x14ac:dyDescent="0.2">
      <c r="A212" s="220"/>
      <c r="B212" s="221"/>
      <c r="C212" s="266" t="s">
        <v>973</v>
      </c>
      <c r="D212" s="258"/>
      <c r="E212" s="259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297</v>
      </c>
      <c r="AH212" s="213">
        <v>0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6" t="s">
        <v>414</v>
      </c>
      <c r="D213" s="258"/>
      <c r="E213" s="259"/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66" t="s">
        <v>974</v>
      </c>
      <c r="D214" s="258"/>
      <c r="E214" s="259"/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0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66" t="s">
        <v>975</v>
      </c>
      <c r="D215" s="258"/>
      <c r="E215" s="259">
        <v>19.8</v>
      </c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297</v>
      </c>
      <c r="AH215" s="213">
        <v>0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1" x14ac:dyDescent="0.2">
      <c r="A216" s="235">
        <v>38</v>
      </c>
      <c r="B216" s="236" t="s">
        <v>976</v>
      </c>
      <c r="C216" s="252" t="s">
        <v>977</v>
      </c>
      <c r="D216" s="237" t="s">
        <v>420</v>
      </c>
      <c r="E216" s="238">
        <v>3.6</v>
      </c>
      <c r="F216" s="239"/>
      <c r="G216" s="240">
        <f>ROUND(E216*F216,2)</f>
        <v>0</v>
      </c>
      <c r="H216" s="239"/>
      <c r="I216" s="240">
        <f>ROUND(E216*H216,2)</f>
        <v>0</v>
      </c>
      <c r="J216" s="239"/>
      <c r="K216" s="240">
        <f>ROUND(E216*J216,2)</f>
        <v>0</v>
      </c>
      <c r="L216" s="240">
        <v>21</v>
      </c>
      <c r="M216" s="240">
        <f>G216*(1+L216/100)</f>
        <v>0</v>
      </c>
      <c r="N216" s="238">
        <v>2.1000000000000001E-4</v>
      </c>
      <c r="O216" s="238">
        <f>ROUND(E216*N216,2)</f>
        <v>0</v>
      </c>
      <c r="P216" s="238">
        <v>0</v>
      </c>
      <c r="Q216" s="238">
        <f>ROUND(E216*P216,2)</f>
        <v>0</v>
      </c>
      <c r="R216" s="240"/>
      <c r="S216" s="240" t="s">
        <v>277</v>
      </c>
      <c r="T216" s="241" t="s">
        <v>251</v>
      </c>
      <c r="U216" s="223">
        <v>0</v>
      </c>
      <c r="V216" s="223">
        <f>ROUND(E216*U216,2)</f>
        <v>0</v>
      </c>
      <c r="W216" s="223"/>
      <c r="X216" s="223" t="s">
        <v>294</v>
      </c>
      <c r="Y216" s="223" t="s">
        <v>252</v>
      </c>
      <c r="Z216" s="213"/>
      <c r="AA216" s="213"/>
      <c r="AB216" s="213"/>
      <c r="AC216" s="213"/>
      <c r="AD216" s="213"/>
      <c r="AE216" s="213"/>
      <c r="AF216" s="213"/>
      <c r="AG216" s="213" t="s">
        <v>295</v>
      </c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2" x14ac:dyDescent="0.2">
      <c r="A217" s="220"/>
      <c r="B217" s="221"/>
      <c r="C217" s="266" t="s">
        <v>978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979</v>
      </c>
      <c r="D218" s="258"/>
      <c r="E218" s="259"/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980</v>
      </c>
      <c r="D219" s="258"/>
      <c r="E219" s="259">
        <v>3.6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0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x14ac:dyDescent="0.2">
      <c r="A220" s="228" t="s">
        <v>245</v>
      </c>
      <c r="B220" s="229" t="s">
        <v>114</v>
      </c>
      <c r="C220" s="251" t="s">
        <v>115</v>
      </c>
      <c r="D220" s="230"/>
      <c r="E220" s="231"/>
      <c r="F220" s="232"/>
      <c r="G220" s="232">
        <f>SUMIF(AG221:AG228,"&lt;&gt;NOR",G221:G228)</f>
        <v>0</v>
      </c>
      <c r="H220" s="232"/>
      <c r="I220" s="232">
        <f>SUM(I221:I228)</f>
        <v>0</v>
      </c>
      <c r="J220" s="232"/>
      <c r="K220" s="232">
        <f>SUM(K221:K228)</f>
        <v>0</v>
      </c>
      <c r="L220" s="232"/>
      <c r="M220" s="232">
        <f>SUM(M221:M228)</f>
        <v>0</v>
      </c>
      <c r="N220" s="231"/>
      <c r="O220" s="231">
        <f>SUM(O221:O228)</f>
        <v>0.05</v>
      </c>
      <c r="P220" s="231"/>
      <c r="Q220" s="231">
        <f>SUM(Q221:Q228)</f>
        <v>0</v>
      </c>
      <c r="R220" s="232"/>
      <c r="S220" s="232"/>
      <c r="T220" s="233"/>
      <c r="U220" s="227"/>
      <c r="V220" s="227">
        <f>SUM(V221:V228)</f>
        <v>1.89</v>
      </c>
      <c r="W220" s="227"/>
      <c r="X220" s="227"/>
      <c r="Y220" s="227"/>
      <c r="AG220" t="s">
        <v>246</v>
      </c>
    </row>
    <row r="221" spans="1:60" ht="33.75" outlineLevel="1" x14ac:dyDescent="0.2">
      <c r="A221" s="235">
        <v>39</v>
      </c>
      <c r="B221" s="236" t="s">
        <v>981</v>
      </c>
      <c r="C221" s="252" t="s">
        <v>982</v>
      </c>
      <c r="D221" s="237" t="s">
        <v>292</v>
      </c>
      <c r="E221" s="238">
        <v>2.25</v>
      </c>
      <c r="F221" s="239"/>
      <c r="G221" s="240">
        <f>ROUND(E221*F221,2)</f>
        <v>0</v>
      </c>
      <c r="H221" s="239"/>
      <c r="I221" s="240">
        <f>ROUND(E221*H221,2)</f>
        <v>0</v>
      </c>
      <c r="J221" s="239"/>
      <c r="K221" s="240">
        <f>ROUND(E221*J221,2)</f>
        <v>0</v>
      </c>
      <c r="L221" s="240">
        <v>21</v>
      </c>
      <c r="M221" s="240">
        <f>G221*(1+L221/100)</f>
        <v>0</v>
      </c>
      <c r="N221" s="238">
        <v>2.265E-2</v>
      </c>
      <c r="O221" s="238">
        <f>ROUND(E221*N221,2)</f>
        <v>0.05</v>
      </c>
      <c r="P221" s="238">
        <v>0</v>
      </c>
      <c r="Q221" s="238">
        <f>ROUND(E221*P221,2)</f>
        <v>0</v>
      </c>
      <c r="R221" s="240" t="s">
        <v>841</v>
      </c>
      <c r="S221" s="240" t="s">
        <v>250</v>
      </c>
      <c r="T221" s="241" t="s">
        <v>250</v>
      </c>
      <c r="U221" s="223">
        <v>0.83848999999999996</v>
      </c>
      <c r="V221" s="223">
        <f>ROUND(E221*U221,2)</f>
        <v>1.89</v>
      </c>
      <c r="W221" s="223"/>
      <c r="X221" s="223" t="s">
        <v>294</v>
      </c>
      <c r="Y221" s="223" t="s">
        <v>252</v>
      </c>
      <c r="Z221" s="213"/>
      <c r="AA221" s="213"/>
      <c r="AB221" s="213"/>
      <c r="AC221" s="213"/>
      <c r="AD221" s="213"/>
      <c r="AE221" s="213"/>
      <c r="AF221" s="213"/>
      <c r="AG221" s="213" t="s">
        <v>295</v>
      </c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2" x14ac:dyDescent="0.2">
      <c r="A222" s="220"/>
      <c r="B222" s="221"/>
      <c r="C222" s="253" t="s">
        <v>1578</v>
      </c>
      <c r="D222" s="243"/>
      <c r="E222" s="243"/>
      <c r="F222" s="243"/>
      <c r="G222" s="24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255</v>
      </c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8" t="s">
        <v>983</v>
      </c>
      <c r="D223" s="265"/>
      <c r="E223" s="265"/>
      <c r="F223" s="265"/>
      <c r="G223" s="265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255</v>
      </c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8" t="s">
        <v>984</v>
      </c>
      <c r="D224" s="265"/>
      <c r="E224" s="265"/>
      <c r="F224" s="265"/>
      <c r="G224" s="265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255</v>
      </c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8" t="s">
        <v>985</v>
      </c>
      <c r="D225" s="265"/>
      <c r="E225" s="265"/>
      <c r="F225" s="265"/>
      <c r="G225" s="265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255</v>
      </c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42" t="str">
        <f>C225</f>
        <v>- standardního tmelení Q2, to je: základní tmelení Q1+ dodatečné tmelení (tmelení najemno) a případné přebroušení.</v>
      </c>
      <c r="BB225" s="213"/>
      <c r="BC225" s="213"/>
      <c r="BD225" s="213"/>
      <c r="BE225" s="213"/>
      <c r="BF225" s="213"/>
      <c r="BG225" s="213"/>
      <c r="BH225" s="213"/>
    </row>
    <row r="226" spans="1:60" outlineLevel="2" x14ac:dyDescent="0.2">
      <c r="A226" s="220"/>
      <c r="B226" s="221"/>
      <c r="C226" s="266" t="s">
        <v>986</v>
      </c>
      <c r="D226" s="258"/>
      <c r="E226" s="259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987</v>
      </c>
      <c r="D227" s="258"/>
      <c r="E227" s="259"/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66" t="s">
        <v>969</v>
      </c>
      <c r="D228" s="258"/>
      <c r="E228" s="259">
        <v>2.25</v>
      </c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x14ac:dyDescent="0.2">
      <c r="A229" s="228" t="s">
        <v>245</v>
      </c>
      <c r="B229" s="229" t="s">
        <v>116</v>
      </c>
      <c r="C229" s="251" t="s">
        <v>117</v>
      </c>
      <c r="D229" s="230"/>
      <c r="E229" s="231"/>
      <c r="F229" s="232"/>
      <c r="G229" s="232">
        <f>SUMIF(AG230:AG258,"&lt;&gt;NOR",G230:G258)</f>
        <v>0</v>
      </c>
      <c r="H229" s="232"/>
      <c r="I229" s="232">
        <f>SUM(I230:I258)</f>
        <v>0</v>
      </c>
      <c r="J229" s="232"/>
      <c r="K229" s="232">
        <f>SUM(K230:K258)</f>
        <v>0</v>
      </c>
      <c r="L229" s="232"/>
      <c r="M229" s="232">
        <f>SUM(M230:M258)</f>
        <v>0</v>
      </c>
      <c r="N229" s="231"/>
      <c r="O229" s="231">
        <f>SUM(O230:O258)</f>
        <v>12.070000000000004</v>
      </c>
      <c r="P229" s="231"/>
      <c r="Q229" s="231">
        <f>SUM(Q230:Q258)</f>
        <v>0</v>
      </c>
      <c r="R229" s="232"/>
      <c r="S229" s="232"/>
      <c r="T229" s="233"/>
      <c r="U229" s="227"/>
      <c r="V229" s="227">
        <f>SUM(V230:V258)</f>
        <v>91.240000000000009</v>
      </c>
      <c r="W229" s="227"/>
      <c r="X229" s="227"/>
      <c r="Y229" s="227"/>
      <c r="AG229" t="s">
        <v>246</v>
      </c>
    </row>
    <row r="230" spans="1:60" ht="33.75" outlineLevel="1" x14ac:dyDescent="0.2">
      <c r="A230" s="235">
        <v>40</v>
      </c>
      <c r="B230" s="236" t="s">
        <v>988</v>
      </c>
      <c r="C230" s="252" t="s">
        <v>989</v>
      </c>
      <c r="D230" s="237" t="s">
        <v>302</v>
      </c>
      <c r="E230" s="238">
        <v>3.24</v>
      </c>
      <c r="F230" s="239"/>
      <c r="G230" s="240">
        <f>ROUND(E230*F230,2)</f>
        <v>0</v>
      </c>
      <c r="H230" s="239"/>
      <c r="I230" s="240">
        <f>ROUND(E230*H230,2)</f>
        <v>0</v>
      </c>
      <c r="J230" s="239"/>
      <c r="K230" s="240">
        <f>ROUND(E230*J230,2)</f>
        <v>0</v>
      </c>
      <c r="L230" s="240">
        <v>21</v>
      </c>
      <c r="M230" s="240">
        <f>G230*(1+L230/100)</f>
        <v>0</v>
      </c>
      <c r="N230" s="238">
        <v>2.5251399999999999</v>
      </c>
      <c r="O230" s="238">
        <f>ROUND(E230*N230,2)</f>
        <v>8.18</v>
      </c>
      <c r="P230" s="238">
        <v>0</v>
      </c>
      <c r="Q230" s="238">
        <f>ROUND(E230*P230,2)</f>
        <v>0</v>
      </c>
      <c r="R230" s="240" t="s">
        <v>841</v>
      </c>
      <c r="S230" s="240" t="s">
        <v>250</v>
      </c>
      <c r="T230" s="241" t="s">
        <v>250</v>
      </c>
      <c r="U230" s="223">
        <v>0.98699999999999999</v>
      </c>
      <c r="V230" s="223">
        <f>ROUND(E230*U230,2)</f>
        <v>3.2</v>
      </c>
      <c r="W230" s="223"/>
      <c r="X230" s="223" t="s">
        <v>294</v>
      </c>
      <c r="Y230" s="223" t="s">
        <v>252</v>
      </c>
      <c r="Z230" s="213"/>
      <c r="AA230" s="213"/>
      <c r="AB230" s="213"/>
      <c r="AC230" s="213"/>
      <c r="AD230" s="213"/>
      <c r="AE230" s="213"/>
      <c r="AF230" s="213"/>
      <c r="AG230" s="213" t="s">
        <v>331</v>
      </c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2" x14ac:dyDescent="0.2">
      <c r="A231" s="220"/>
      <c r="B231" s="221"/>
      <c r="C231" s="266" t="s">
        <v>990</v>
      </c>
      <c r="D231" s="258"/>
      <c r="E231" s="259">
        <v>3.24</v>
      </c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297</v>
      </c>
      <c r="AH231" s="213">
        <v>0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ht="33.75" outlineLevel="1" x14ac:dyDescent="0.2">
      <c r="A232" s="235">
        <v>41</v>
      </c>
      <c r="B232" s="236" t="s">
        <v>991</v>
      </c>
      <c r="C232" s="252" t="s">
        <v>992</v>
      </c>
      <c r="D232" s="237" t="s">
        <v>292</v>
      </c>
      <c r="E232" s="238">
        <v>20.25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4.7509999999999997E-2</v>
      </c>
      <c r="O232" s="238">
        <f>ROUND(E232*N232,2)</f>
        <v>0.96</v>
      </c>
      <c r="P232" s="238">
        <v>0</v>
      </c>
      <c r="Q232" s="238">
        <f>ROUND(E232*P232,2)</f>
        <v>0</v>
      </c>
      <c r="R232" s="240" t="s">
        <v>841</v>
      </c>
      <c r="S232" s="240" t="s">
        <v>250</v>
      </c>
      <c r="T232" s="241" t="s">
        <v>250</v>
      </c>
      <c r="U232" s="223">
        <v>0.89800000000000002</v>
      </c>
      <c r="V232" s="223">
        <f>ROUND(E232*U232,2)</f>
        <v>18.18</v>
      </c>
      <c r="W232" s="223"/>
      <c r="X232" s="223" t="s">
        <v>294</v>
      </c>
      <c r="Y232" s="223" t="s">
        <v>252</v>
      </c>
      <c r="Z232" s="213"/>
      <c r="AA232" s="213"/>
      <c r="AB232" s="213"/>
      <c r="AC232" s="213"/>
      <c r="AD232" s="213"/>
      <c r="AE232" s="213"/>
      <c r="AF232" s="213"/>
      <c r="AG232" s="213" t="s">
        <v>331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67" t="s">
        <v>993</v>
      </c>
      <c r="D233" s="264"/>
      <c r="E233" s="264"/>
      <c r="F233" s="264"/>
      <c r="G233" s="264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305</v>
      </c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2" x14ac:dyDescent="0.2">
      <c r="A234" s="220"/>
      <c r="B234" s="221"/>
      <c r="C234" s="266" t="s">
        <v>994</v>
      </c>
      <c r="D234" s="258"/>
      <c r="E234" s="259">
        <v>20.25</v>
      </c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ht="22.5" outlineLevel="1" x14ac:dyDescent="0.2">
      <c r="A235" s="235">
        <v>42</v>
      </c>
      <c r="B235" s="236" t="s">
        <v>995</v>
      </c>
      <c r="C235" s="252" t="s">
        <v>996</v>
      </c>
      <c r="D235" s="237" t="s">
        <v>292</v>
      </c>
      <c r="E235" s="238">
        <v>20.25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 t="s">
        <v>841</v>
      </c>
      <c r="S235" s="240" t="s">
        <v>250</v>
      </c>
      <c r="T235" s="241" t="s">
        <v>250</v>
      </c>
      <c r="U235" s="223">
        <v>0.26600000000000001</v>
      </c>
      <c r="V235" s="223">
        <f>ROUND(E235*U235,2)</f>
        <v>5.39</v>
      </c>
      <c r="W235" s="223"/>
      <c r="X235" s="223" t="s">
        <v>294</v>
      </c>
      <c r="Y235" s="223" t="s">
        <v>252</v>
      </c>
      <c r="Z235" s="213"/>
      <c r="AA235" s="213"/>
      <c r="AB235" s="213"/>
      <c r="AC235" s="213"/>
      <c r="AD235" s="213"/>
      <c r="AE235" s="213"/>
      <c r="AF235" s="213"/>
      <c r="AG235" s="213" t="s">
        <v>331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2" x14ac:dyDescent="0.2">
      <c r="A236" s="220"/>
      <c r="B236" s="221"/>
      <c r="C236" s="267" t="s">
        <v>993</v>
      </c>
      <c r="D236" s="264"/>
      <c r="E236" s="264"/>
      <c r="F236" s="264"/>
      <c r="G236" s="264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305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1" x14ac:dyDescent="0.2">
      <c r="A237" s="235">
        <v>43</v>
      </c>
      <c r="B237" s="236" t="s">
        <v>997</v>
      </c>
      <c r="C237" s="252" t="s">
        <v>998</v>
      </c>
      <c r="D237" s="237" t="s">
        <v>420</v>
      </c>
      <c r="E237" s="238">
        <v>13.135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3.0460000000000001E-2</v>
      </c>
      <c r="O237" s="238">
        <f>ROUND(E237*N237,2)</f>
        <v>0.4</v>
      </c>
      <c r="P237" s="238">
        <v>0</v>
      </c>
      <c r="Q237" s="238">
        <f>ROUND(E237*P237,2)</f>
        <v>0</v>
      </c>
      <c r="R237" s="240" t="s">
        <v>841</v>
      </c>
      <c r="S237" s="240" t="s">
        <v>250</v>
      </c>
      <c r="T237" s="241" t="s">
        <v>250</v>
      </c>
      <c r="U237" s="223">
        <v>0.87</v>
      </c>
      <c r="V237" s="223">
        <f>ROUND(E237*U237,2)</f>
        <v>11.43</v>
      </c>
      <c r="W237" s="223"/>
      <c r="X237" s="223" t="s">
        <v>294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331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67" t="s">
        <v>993</v>
      </c>
      <c r="D238" s="264"/>
      <c r="E238" s="264"/>
      <c r="F238" s="264"/>
      <c r="G238" s="264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305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2" x14ac:dyDescent="0.2">
      <c r="A239" s="220"/>
      <c r="B239" s="221"/>
      <c r="C239" s="266" t="s">
        <v>999</v>
      </c>
      <c r="D239" s="258"/>
      <c r="E239" s="259">
        <v>13.135</v>
      </c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1" x14ac:dyDescent="0.2">
      <c r="A240" s="235">
        <v>44</v>
      </c>
      <c r="B240" s="236" t="s">
        <v>1000</v>
      </c>
      <c r="C240" s="252" t="s">
        <v>1001</v>
      </c>
      <c r="D240" s="237" t="s">
        <v>420</v>
      </c>
      <c r="E240" s="238">
        <v>13.135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 t="s">
        <v>841</v>
      </c>
      <c r="S240" s="240" t="s">
        <v>250</v>
      </c>
      <c r="T240" s="241" t="s">
        <v>250</v>
      </c>
      <c r="U240" s="223">
        <v>0.23200000000000001</v>
      </c>
      <c r="V240" s="223">
        <f>ROUND(E240*U240,2)</f>
        <v>3.05</v>
      </c>
      <c r="W240" s="223"/>
      <c r="X240" s="223" t="s">
        <v>294</v>
      </c>
      <c r="Y240" s="223" t="s">
        <v>252</v>
      </c>
      <c r="Z240" s="213"/>
      <c r="AA240" s="213"/>
      <c r="AB240" s="213"/>
      <c r="AC240" s="213"/>
      <c r="AD240" s="213"/>
      <c r="AE240" s="213"/>
      <c r="AF240" s="213"/>
      <c r="AG240" s="213" t="s">
        <v>331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2" x14ac:dyDescent="0.2">
      <c r="A241" s="220"/>
      <c r="B241" s="221"/>
      <c r="C241" s="267" t="s">
        <v>993</v>
      </c>
      <c r="D241" s="264"/>
      <c r="E241" s="264"/>
      <c r="F241" s="264"/>
      <c r="G241" s="264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305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1" x14ac:dyDescent="0.2">
      <c r="A242" s="235">
        <v>45</v>
      </c>
      <c r="B242" s="236" t="s">
        <v>1002</v>
      </c>
      <c r="C242" s="252" t="s">
        <v>1003</v>
      </c>
      <c r="D242" s="237" t="s">
        <v>458</v>
      </c>
      <c r="E242" s="238">
        <v>3</v>
      </c>
      <c r="F242" s="239"/>
      <c r="G242" s="240">
        <f>ROUND(E242*F242,2)</f>
        <v>0</v>
      </c>
      <c r="H242" s="239"/>
      <c r="I242" s="240">
        <f>ROUND(E242*H242,2)</f>
        <v>0</v>
      </c>
      <c r="J242" s="239"/>
      <c r="K242" s="240">
        <f>ROUND(E242*J242,2)</f>
        <v>0</v>
      </c>
      <c r="L242" s="240">
        <v>21</v>
      </c>
      <c r="M242" s="240">
        <f>G242*(1+L242/100)</f>
        <v>0</v>
      </c>
      <c r="N242" s="238">
        <v>1.7069999999999998E-2</v>
      </c>
      <c r="O242" s="238">
        <f>ROUND(E242*N242,2)</f>
        <v>0.05</v>
      </c>
      <c r="P242" s="238">
        <v>0</v>
      </c>
      <c r="Q242" s="238">
        <f>ROUND(E242*P242,2)</f>
        <v>0</v>
      </c>
      <c r="R242" s="240" t="s">
        <v>841</v>
      </c>
      <c r="S242" s="240" t="s">
        <v>250</v>
      </c>
      <c r="T242" s="241" t="s">
        <v>250</v>
      </c>
      <c r="U242" s="223">
        <v>1.5980000000000001</v>
      </c>
      <c r="V242" s="223">
        <f>ROUND(E242*U242,2)</f>
        <v>4.79</v>
      </c>
      <c r="W242" s="223"/>
      <c r="X242" s="223" t="s">
        <v>294</v>
      </c>
      <c r="Y242" s="223" t="s">
        <v>252</v>
      </c>
      <c r="Z242" s="213"/>
      <c r="AA242" s="213"/>
      <c r="AB242" s="213"/>
      <c r="AC242" s="213"/>
      <c r="AD242" s="213"/>
      <c r="AE242" s="213"/>
      <c r="AF242" s="213"/>
      <c r="AG242" s="213" t="s">
        <v>331</v>
      </c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2" x14ac:dyDescent="0.2">
      <c r="A243" s="220"/>
      <c r="B243" s="221"/>
      <c r="C243" s="267" t="s">
        <v>993</v>
      </c>
      <c r="D243" s="264"/>
      <c r="E243" s="264"/>
      <c r="F243" s="264"/>
      <c r="G243" s="264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305</v>
      </c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1" x14ac:dyDescent="0.2">
      <c r="A244" s="235">
        <v>46</v>
      </c>
      <c r="B244" s="236" t="s">
        <v>1004</v>
      </c>
      <c r="C244" s="252" t="s">
        <v>1005</v>
      </c>
      <c r="D244" s="237" t="s">
        <v>292</v>
      </c>
      <c r="E244" s="238">
        <v>20.25</v>
      </c>
      <c r="F244" s="239"/>
      <c r="G244" s="240">
        <f>ROUND(E244*F244,2)</f>
        <v>0</v>
      </c>
      <c r="H244" s="239"/>
      <c r="I244" s="240">
        <f>ROUND(E244*H244,2)</f>
        <v>0</v>
      </c>
      <c r="J244" s="239"/>
      <c r="K244" s="240">
        <f>ROUND(E244*J244,2)</f>
        <v>0</v>
      </c>
      <c r="L244" s="240">
        <v>21</v>
      </c>
      <c r="M244" s="240">
        <f>G244*(1+L244/100)</f>
        <v>0</v>
      </c>
      <c r="N244" s="238">
        <v>2.2699999999999999E-3</v>
      </c>
      <c r="O244" s="238">
        <f>ROUND(E244*N244,2)</f>
        <v>0.05</v>
      </c>
      <c r="P244" s="238">
        <v>0</v>
      </c>
      <c r="Q244" s="238">
        <f>ROUND(E244*P244,2)</f>
        <v>0</v>
      </c>
      <c r="R244" s="240" t="s">
        <v>841</v>
      </c>
      <c r="S244" s="240" t="s">
        <v>250</v>
      </c>
      <c r="T244" s="241" t="s">
        <v>250</v>
      </c>
      <c r="U244" s="223">
        <v>0.38600000000000001</v>
      </c>
      <c r="V244" s="223">
        <f>ROUND(E244*U244,2)</f>
        <v>7.82</v>
      </c>
      <c r="W244" s="223"/>
      <c r="X244" s="223" t="s">
        <v>294</v>
      </c>
      <c r="Y244" s="223" t="s">
        <v>252</v>
      </c>
      <c r="Z244" s="213"/>
      <c r="AA244" s="213"/>
      <c r="AB244" s="213"/>
      <c r="AC244" s="213"/>
      <c r="AD244" s="213"/>
      <c r="AE244" s="213"/>
      <c r="AF244" s="213"/>
      <c r="AG244" s="213" t="s">
        <v>331</v>
      </c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2" x14ac:dyDescent="0.2">
      <c r="A245" s="220"/>
      <c r="B245" s="221"/>
      <c r="C245" s="267" t="s">
        <v>1006</v>
      </c>
      <c r="D245" s="264"/>
      <c r="E245" s="264"/>
      <c r="F245" s="264"/>
      <c r="G245" s="264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305</v>
      </c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42" t="str">
        <f>C245</f>
        <v>výšky do 4 m se zesílením dna bednění podle hodnoty zatížení betonovou směsí a výztuží. Bez pomocného lešení.</v>
      </c>
      <c r="BB245" s="213"/>
      <c r="BC245" s="213"/>
      <c r="BD245" s="213"/>
      <c r="BE245" s="213"/>
      <c r="BF245" s="213"/>
      <c r="BG245" s="213"/>
      <c r="BH245" s="213"/>
    </row>
    <row r="246" spans="1:60" outlineLevel="1" x14ac:dyDescent="0.2">
      <c r="A246" s="235">
        <v>47</v>
      </c>
      <c r="B246" s="236" t="s">
        <v>1007</v>
      </c>
      <c r="C246" s="252" t="s">
        <v>1008</v>
      </c>
      <c r="D246" s="237" t="s">
        <v>292</v>
      </c>
      <c r="E246" s="238">
        <v>20.25</v>
      </c>
      <c r="F246" s="239"/>
      <c r="G246" s="240">
        <f>ROUND(E246*F246,2)</f>
        <v>0</v>
      </c>
      <c r="H246" s="239"/>
      <c r="I246" s="240">
        <f>ROUND(E246*H246,2)</f>
        <v>0</v>
      </c>
      <c r="J246" s="239"/>
      <c r="K246" s="240">
        <f>ROUND(E246*J246,2)</f>
        <v>0</v>
      </c>
      <c r="L246" s="240">
        <v>21</v>
      </c>
      <c r="M246" s="240">
        <f>G246*(1+L246/100)</f>
        <v>0</v>
      </c>
      <c r="N246" s="238">
        <v>0</v>
      </c>
      <c r="O246" s="238">
        <f>ROUND(E246*N246,2)</f>
        <v>0</v>
      </c>
      <c r="P246" s="238">
        <v>0</v>
      </c>
      <c r="Q246" s="238">
        <f>ROUND(E246*P246,2)</f>
        <v>0</v>
      </c>
      <c r="R246" s="240" t="s">
        <v>841</v>
      </c>
      <c r="S246" s="240" t="s">
        <v>250</v>
      </c>
      <c r="T246" s="241" t="s">
        <v>250</v>
      </c>
      <c r="U246" s="223">
        <v>0.13</v>
      </c>
      <c r="V246" s="223">
        <f>ROUND(E246*U246,2)</f>
        <v>2.63</v>
      </c>
      <c r="W246" s="223"/>
      <c r="X246" s="223" t="s">
        <v>294</v>
      </c>
      <c r="Y246" s="223" t="s">
        <v>252</v>
      </c>
      <c r="Z246" s="213"/>
      <c r="AA246" s="213"/>
      <c r="AB246" s="213"/>
      <c r="AC246" s="213"/>
      <c r="AD246" s="213"/>
      <c r="AE246" s="213"/>
      <c r="AF246" s="213"/>
      <c r="AG246" s="213" t="s">
        <v>331</v>
      </c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2" x14ac:dyDescent="0.2">
      <c r="A247" s="220"/>
      <c r="B247" s="221"/>
      <c r="C247" s="267" t="s">
        <v>1006</v>
      </c>
      <c r="D247" s="264"/>
      <c r="E247" s="264"/>
      <c r="F247" s="264"/>
      <c r="G247" s="264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305</v>
      </c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42" t="str">
        <f>C247</f>
        <v>výšky do 4 m se zesílením dna bednění podle hodnoty zatížení betonovou směsí a výztuží. Bez pomocného lešení.</v>
      </c>
      <c r="BB247" s="213"/>
      <c r="BC247" s="213"/>
      <c r="BD247" s="213"/>
      <c r="BE247" s="213"/>
      <c r="BF247" s="213"/>
      <c r="BG247" s="213"/>
      <c r="BH247" s="213"/>
    </row>
    <row r="248" spans="1:60" outlineLevel="1" x14ac:dyDescent="0.2">
      <c r="A248" s="235">
        <v>48</v>
      </c>
      <c r="B248" s="236" t="s">
        <v>1009</v>
      </c>
      <c r="C248" s="252" t="s">
        <v>1010</v>
      </c>
      <c r="D248" s="237" t="s">
        <v>562</v>
      </c>
      <c r="E248" s="238">
        <v>0.38879999999999998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1.0327900000000001</v>
      </c>
      <c r="O248" s="238">
        <f>ROUND(E248*N248,2)</f>
        <v>0.4</v>
      </c>
      <c r="P248" s="238">
        <v>0</v>
      </c>
      <c r="Q248" s="238">
        <f>ROUND(E248*P248,2)</f>
        <v>0</v>
      </c>
      <c r="R248" s="240" t="s">
        <v>841</v>
      </c>
      <c r="S248" s="240" t="s">
        <v>250</v>
      </c>
      <c r="T248" s="241" t="s">
        <v>250</v>
      </c>
      <c r="U248" s="223">
        <v>26.616</v>
      </c>
      <c r="V248" s="223">
        <f>ROUND(E248*U248,2)</f>
        <v>10.35</v>
      </c>
      <c r="W248" s="223"/>
      <c r="X248" s="223" t="s">
        <v>294</v>
      </c>
      <c r="Y248" s="223" t="s">
        <v>252</v>
      </c>
      <c r="Z248" s="213"/>
      <c r="AA248" s="213"/>
      <c r="AB248" s="213"/>
      <c r="AC248" s="213"/>
      <c r="AD248" s="213"/>
      <c r="AE248" s="213"/>
      <c r="AF248" s="213"/>
      <c r="AG248" s="213" t="s">
        <v>331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ht="33.75" outlineLevel="2" x14ac:dyDescent="0.2">
      <c r="A249" s="220"/>
      <c r="B249" s="221"/>
      <c r="C249" s="267" t="s">
        <v>1011</v>
      </c>
      <c r="D249" s="264"/>
      <c r="E249" s="264"/>
      <c r="F249" s="264"/>
      <c r="G249" s="264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305</v>
      </c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42" t="str">
        <f>C249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249" s="213"/>
      <c r="BC249" s="213"/>
      <c r="BD249" s="213"/>
      <c r="BE249" s="213"/>
      <c r="BF249" s="213"/>
      <c r="BG249" s="213"/>
      <c r="BH249" s="213"/>
    </row>
    <row r="250" spans="1:60" outlineLevel="2" x14ac:dyDescent="0.2">
      <c r="A250" s="220"/>
      <c r="B250" s="221"/>
      <c r="C250" s="266" t="s">
        <v>1012</v>
      </c>
      <c r="D250" s="258"/>
      <c r="E250" s="259">
        <v>0.38879999999999998</v>
      </c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297</v>
      </c>
      <c r="AH250" s="213">
        <v>5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1" x14ac:dyDescent="0.2">
      <c r="A251" s="235">
        <v>49</v>
      </c>
      <c r="B251" s="236" t="s">
        <v>1013</v>
      </c>
      <c r="C251" s="252" t="s">
        <v>1014</v>
      </c>
      <c r="D251" s="237" t="s">
        <v>302</v>
      </c>
      <c r="E251" s="238">
        <v>0.53063000000000005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2.7501099999999998</v>
      </c>
      <c r="O251" s="238">
        <f>ROUND(E251*N251,2)</f>
        <v>1.46</v>
      </c>
      <c r="P251" s="238">
        <v>0</v>
      </c>
      <c r="Q251" s="238">
        <f>ROUND(E251*P251,2)</f>
        <v>0</v>
      </c>
      <c r="R251" s="240" t="s">
        <v>841</v>
      </c>
      <c r="S251" s="240" t="s">
        <v>250</v>
      </c>
      <c r="T251" s="241" t="s">
        <v>250</v>
      </c>
      <c r="U251" s="223">
        <v>1.448</v>
      </c>
      <c r="V251" s="223">
        <f>ROUND(E251*U251,2)</f>
        <v>0.77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331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1015</v>
      </c>
      <c r="D252" s="258"/>
      <c r="E252" s="259">
        <v>0.53063000000000005</v>
      </c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1" x14ac:dyDescent="0.2">
      <c r="A253" s="235">
        <v>50</v>
      </c>
      <c r="B253" s="236" t="s">
        <v>1016</v>
      </c>
      <c r="C253" s="252" t="s">
        <v>1017</v>
      </c>
      <c r="D253" s="237" t="s">
        <v>292</v>
      </c>
      <c r="E253" s="238">
        <v>10.107200000000001</v>
      </c>
      <c r="F253" s="239"/>
      <c r="G253" s="240">
        <f>ROUND(E253*F253,2)</f>
        <v>0</v>
      </c>
      <c r="H253" s="239"/>
      <c r="I253" s="240">
        <f>ROUND(E253*H253,2)</f>
        <v>0</v>
      </c>
      <c r="J253" s="239"/>
      <c r="K253" s="240">
        <f>ROUND(E253*J253,2)</f>
        <v>0</v>
      </c>
      <c r="L253" s="240">
        <v>21</v>
      </c>
      <c r="M253" s="240">
        <f>G253*(1+L253/100)</f>
        <v>0</v>
      </c>
      <c r="N253" s="238">
        <v>7.8100000000000001E-3</v>
      </c>
      <c r="O253" s="238">
        <f>ROUND(E253*N253,2)</f>
        <v>0.08</v>
      </c>
      <c r="P253" s="238">
        <v>0</v>
      </c>
      <c r="Q253" s="238">
        <f>ROUND(E253*P253,2)</f>
        <v>0</v>
      </c>
      <c r="R253" s="240" t="s">
        <v>841</v>
      </c>
      <c r="S253" s="240" t="s">
        <v>250</v>
      </c>
      <c r="T253" s="241" t="s">
        <v>250</v>
      </c>
      <c r="U253" s="223">
        <v>0.79</v>
      </c>
      <c r="V253" s="223">
        <f>ROUND(E253*U253,2)</f>
        <v>7.98</v>
      </c>
      <c r="W253" s="223"/>
      <c r="X253" s="223" t="s">
        <v>294</v>
      </c>
      <c r="Y253" s="223" t="s">
        <v>252</v>
      </c>
      <c r="Z253" s="213"/>
      <c r="AA253" s="213"/>
      <c r="AB253" s="213"/>
      <c r="AC253" s="213"/>
      <c r="AD253" s="213"/>
      <c r="AE253" s="213"/>
      <c r="AF253" s="213"/>
      <c r="AG253" s="213" t="s">
        <v>331</v>
      </c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2" x14ac:dyDescent="0.2">
      <c r="A254" s="220"/>
      <c r="B254" s="221"/>
      <c r="C254" s="266" t="s">
        <v>1018</v>
      </c>
      <c r="D254" s="258"/>
      <c r="E254" s="259">
        <v>10.107200000000001</v>
      </c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1" x14ac:dyDescent="0.2">
      <c r="A255" s="244">
        <v>51</v>
      </c>
      <c r="B255" s="245" t="s">
        <v>1019</v>
      </c>
      <c r="C255" s="254" t="s">
        <v>1020</v>
      </c>
      <c r="D255" s="246" t="s">
        <v>292</v>
      </c>
      <c r="E255" s="247">
        <v>10.107200000000001</v>
      </c>
      <c r="F255" s="248"/>
      <c r="G255" s="249">
        <f>ROUND(E255*F255,2)</f>
        <v>0</v>
      </c>
      <c r="H255" s="248"/>
      <c r="I255" s="249">
        <f>ROUND(E255*H255,2)</f>
        <v>0</v>
      </c>
      <c r="J255" s="248"/>
      <c r="K255" s="249">
        <f>ROUND(E255*J255,2)</f>
        <v>0</v>
      </c>
      <c r="L255" s="249">
        <v>21</v>
      </c>
      <c r="M255" s="249">
        <f>G255*(1+L255/100)</f>
        <v>0</v>
      </c>
      <c r="N255" s="247">
        <v>0</v>
      </c>
      <c r="O255" s="247">
        <f>ROUND(E255*N255,2)</f>
        <v>0</v>
      </c>
      <c r="P255" s="247">
        <v>0</v>
      </c>
      <c r="Q255" s="247">
        <f>ROUND(E255*P255,2)</f>
        <v>0</v>
      </c>
      <c r="R255" s="249" t="s">
        <v>841</v>
      </c>
      <c r="S255" s="249" t="s">
        <v>250</v>
      </c>
      <c r="T255" s="250" t="s">
        <v>250</v>
      </c>
      <c r="U255" s="223">
        <v>0.24</v>
      </c>
      <c r="V255" s="223">
        <f>ROUND(E255*U255,2)</f>
        <v>2.4300000000000002</v>
      </c>
      <c r="W255" s="223"/>
      <c r="X255" s="223" t="s">
        <v>294</v>
      </c>
      <c r="Y255" s="223" t="s">
        <v>252</v>
      </c>
      <c r="Z255" s="213"/>
      <c r="AA255" s="213"/>
      <c r="AB255" s="213"/>
      <c r="AC255" s="213"/>
      <c r="AD255" s="213"/>
      <c r="AE255" s="213"/>
      <c r="AF255" s="213"/>
      <c r="AG255" s="213" t="s">
        <v>331</v>
      </c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1" x14ac:dyDescent="0.2">
      <c r="A256" s="235">
        <v>52</v>
      </c>
      <c r="B256" s="236" t="s">
        <v>1021</v>
      </c>
      <c r="C256" s="252" t="s">
        <v>1022</v>
      </c>
      <c r="D256" s="237" t="s">
        <v>562</v>
      </c>
      <c r="E256" s="238">
        <v>0.47756999999999999</v>
      </c>
      <c r="F256" s="239"/>
      <c r="G256" s="240">
        <f>ROUND(E256*F256,2)</f>
        <v>0</v>
      </c>
      <c r="H256" s="239"/>
      <c r="I256" s="240">
        <f>ROUND(E256*H256,2)</f>
        <v>0</v>
      </c>
      <c r="J256" s="239"/>
      <c r="K256" s="240">
        <f>ROUND(E256*J256,2)</f>
        <v>0</v>
      </c>
      <c r="L256" s="240">
        <v>21</v>
      </c>
      <c r="M256" s="240">
        <f>G256*(1+L256/100)</f>
        <v>0</v>
      </c>
      <c r="N256" s="238">
        <v>1.02101</v>
      </c>
      <c r="O256" s="238">
        <f>ROUND(E256*N256,2)</f>
        <v>0.49</v>
      </c>
      <c r="P256" s="238">
        <v>0</v>
      </c>
      <c r="Q256" s="238">
        <f>ROUND(E256*P256,2)</f>
        <v>0</v>
      </c>
      <c r="R256" s="240" t="s">
        <v>841</v>
      </c>
      <c r="S256" s="240" t="s">
        <v>250</v>
      </c>
      <c r="T256" s="241" t="s">
        <v>250</v>
      </c>
      <c r="U256" s="223">
        <v>27.672999999999998</v>
      </c>
      <c r="V256" s="223">
        <f>ROUND(E256*U256,2)</f>
        <v>13.22</v>
      </c>
      <c r="W256" s="223"/>
      <c r="X256" s="223" t="s">
        <v>294</v>
      </c>
      <c r="Y256" s="223" t="s">
        <v>252</v>
      </c>
      <c r="Z256" s="213"/>
      <c r="AA256" s="213"/>
      <c r="AB256" s="213"/>
      <c r="AC256" s="213"/>
      <c r="AD256" s="213"/>
      <c r="AE256" s="213"/>
      <c r="AF256" s="213"/>
      <c r="AG256" s="213" t="s">
        <v>331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2" x14ac:dyDescent="0.2">
      <c r="A257" s="220"/>
      <c r="B257" s="221"/>
      <c r="C257" s="267" t="s">
        <v>1023</v>
      </c>
      <c r="D257" s="264"/>
      <c r="E257" s="264"/>
      <c r="F257" s="264"/>
      <c r="G257" s="264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305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66" t="s">
        <v>1024</v>
      </c>
      <c r="D258" s="258"/>
      <c r="E258" s="259">
        <v>0.47756999999999999</v>
      </c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5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x14ac:dyDescent="0.2">
      <c r="A259" s="228" t="s">
        <v>245</v>
      </c>
      <c r="B259" s="229" t="s">
        <v>122</v>
      </c>
      <c r="C259" s="251" t="s">
        <v>123</v>
      </c>
      <c r="D259" s="230"/>
      <c r="E259" s="231"/>
      <c r="F259" s="232"/>
      <c r="G259" s="232">
        <f>SUMIF(AG260:AG334,"&lt;&gt;NOR",G260:G334)</f>
        <v>0</v>
      </c>
      <c r="H259" s="232"/>
      <c r="I259" s="232">
        <f>SUM(I260:I334)</f>
        <v>0</v>
      </c>
      <c r="J259" s="232"/>
      <c r="K259" s="232">
        <f>SUM(K260:K334)</f>
        <v>0</v>
      </c>
      <c r="L259" s="232"/>
      <c r="M259" s="232">
        <f>SUM(M260:M334)</f>
        <v>0</v>
      </c>
      <c r="N259" s="231"/>
      <c r="O259" s="231">
        <f>SUM(O260:O334)</f>
        <v>4.79</v>
      </c>
      <c r="P259" s="231"/>
      <c r="Q259" s="231">
        <f>SUM(Q260:Q334)</f>
        <v>0</v>
      </c>
      <c r="R259" s="232"/>
      <c r="S259" s="232"/>
      <c r="T259" s="233"/>
      <c r="U259" s="227"/>
      <c r="V259" s="227">
        <f>SUM(V260:V334)</f>
        <v>277.24</v>
      </c>
      <c r="W259" s="227"/>
      <c r="X259" s="227"/>
      <c r="Y259" s="227"/>
      <c r="AG259" t="s">
        <v>246</v>
      </c>
    </row>
    <row r="260" spans="1:60" ht="22.5" outlineLevel="1" x14ac:dyDescent="0.2">
      <c r="A260" s="235">
        <v>53</v>
      </c>
      <c r="B260" s="236" t="s">
        <v>1025</v>
      </c>
      <c r="C260" s="252" t="s">
        <v>1026</v>
      </c>
      <c r="D260" s="237" t="s">
        <v>292</v>
      </c>
      <c r="E260" s="238">
        <v>16.350000000000001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2.1250000000000002E-2</v>
      </c>
      <c r="O260" s="238">
        <f>ROUND(E260*N260,2)</f>
        <v>0.35</v>
      </c>
      <c r="P260" s="238">
        <v>0</v>
      </c>
      <c r="Q260" s="238">
        <f>ROUND(E260*P260,2)</f>
        <v>0</v>
      </c>
      <c r="R260" s="240" t="s">
        <v>841</v>
      </c>
      <c r="S260" s="240" t="s">
        <v>250</v>
      </c>
      <c r="T260" s="241" t="s">
        <v>250</v>
      </c>
      <c r="U260" s="223">
        <v>0.48932999999999999</v>
      </c>
      <c r="V260" s="223">
        <f>ROUND(E260*U260,2)</f>
        <v>8</v>
      </c>
      <c r="W260" s="223"/>
      <c r="X260" s="223" t="s">
        <v>294</v>
      </c>
      <c r="Y260" s="223" t="s">
        <v>252</v>
      </c>
      <c r="Z260" s="213"/>
      <c r="AA260" s="213"/>
      <c r="AB260" s="213"/>
      <c r="AC260" s="213"/>
      <c r="AD260" s="213"/>
      <c r="AE260" s="213"/>
      <c r="AF260" s="213"/>
      <c r="AG260" s="213" t="s">
        <v>295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67" t="s">
        <v>1027</v>
      </c>
      <c r="D261" s="264"/>
      <c r="E261" s="264"/>
      <c r="F261" s="264"/>
      <c r="G261" s="264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305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68" t="s">
        <v>1028</v>
      </c>
      <c r="D262" s="265"/>
      <c r="E262" s="265"/>
      <c r="F262" s="265"/>
      <c r="G262" s="265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255</v>
      </c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2" x14ac:dyDescent="0.2">
      <c r="A263" s="220"/>
      <c r="B263" s="221"/>
      <c r="C263" s="266" t="s">
        <v>899</v>
      </c>
      <c r="D263" s="258"/>
      <c r="E263" s="259"/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0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66" t="s">
        <v>1029</v>
      </c>
      <c r="D264" s="258"/>
      <c r="E264" s="259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66" t="s">
        <v>1030</v>
      </c>
      <c r="D265" s="258"/>
      <c r="E265" s="259">
        <v>16.350000000000001</v>
      </c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297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ht="22.5" outlineLevel="1" x14ac:dyDescent="0.2">
      <c r="A266" s="235">
        <v>54</v>
      </c>
      <c r="B266" s="236" t="s">
        <v>1031</v>
      </c>
      <c r="C266" s="252" t="s">
        <v>1032</v>
      </c>
      <c r="D266" s="237" t="s">
        <v>292</v>
      </c>
      <c r="E266" s="238">
        <v>133.46199999999999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4.0699999999999998E-3</v>
      </c>
      <c r="O266" s="238">
        <f>ROUND(E266*N266,2)</f>
        <v>0.54</v>
      </c>
      <c r="P266" s="238">
        <v>0</v>
      </c>
      <c r="Q266" s="238">
        <f>ROUND(E266*P266,2)</f>
        <v>0</v>
      </c>
      <c r="R266" s="240" t="s">
        <v>841</v>
      </c>
      <c r="S266" s="240" t="s">
        <v>250</v>
      </c>
      <c r="T266" s="241" t="s">
        <v>250</v>
      </c>
      <c r="U266" s="223">
        <v>0.31</v>
      </c>
      <c r="V266" s="223">
        <f>ROUND(E266*U266,2)</f>
        <v>41.37</v>
      </c>
      <c r="W266" s="223"/>
      <c r="X266" s="223" t="s">
        <v>294</v>
      </c>
      <c r="Y266" s="223" t="s">
        <v>252</v>
      </c>
      <c r="Z266" s="213"/>
      <c r="AA266" s="213"/>
      <c r="AB266" s="213"/>
      <c r="AC266" s="213"/>
      <c r="AD266" s="213"/>
      <c r="AE266" s="213"/>
      <c r="AF266" s="213"/>
      <c r="AG266" s="213" t="s">
        <v>295</v>
      </c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outlineLevel="2" x14ac:dyDescent="0.2">
      <c r="A267" s="220"/>
      <c r="B267" s="221"/>
      <c r="C267" s="267" t="s">
        <v>1027</v>
      </c>
      <c r="D267" s="264"/>
      <c r="E267" s="264"/>
      <c r="F267" s="264"/>
      <c r="G267" s="264"/>
      <c r="H267" s="223"/>
      <c r="I267" s="223"/>
      <c r="J267" s="223"/>
      <c r="K267" s="223"/>
      <c r="L267" s="223"/>
      <c r="M267" s="223"/>
      <c r="N267" s="222"/>
      <c r="O267" s="222"/>
      <c r="P267" s="222"/>
      <c r="Q267" s="222"/>
      <c r="R267" s="223"/>
      <c r="S267" s="223"/>
      <c r="T267" s="223"/>
      <c r="U267" s="223"/>
      <c r="V267" s="223"/>
      <c r="W267" s="223"/>
      <c r="X267" s="223"/>
      <c r="Y267" s="223"/>
      <c r="Z267" s="213"/>
      <c r="AA267" s="213"/>
      <c r="AB267" s="213"/>
      <c r="AC267" s="213"/>
      <c r="AD267" s="213"/>
      <c r="AE267" s="213"/>
      <c r="AF267" s="213"/>
      <c r="AG267" s="213" t="s">
        <v>305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8" t="s">
        <v>1028</v>
      </c>
      <c r="D268" s="265"/>
      <c r="E268" s="265"/>
      <c r="F268" s="265"/>
      <c r="G268" s="265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255</v>
      </c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2" x14ac:dyDescent="0.2">
      <c r="A269" s="220"/>
      <c r="B269" s="221"/>
      <c r="C269" s="266" t="s">
        <v>899</v>
      </c>
      <c r="D269" s="258"/>
      <c r="E269" s="259"/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66" t="s">
        <v>1033</v>
      </c>
      <c r="D270" s="258"/>
      <c r="E270" s="259"/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297</v>
      </c>
      <c r="AH270" s="213">
        <v>0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66" t="s">
        <v>352</v>
      </c>
      <c r="D271" s="258"/>
      <c r="E271" s="259"/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297</v>
      </c>
      <c r="AH271" s="213">
        <v>0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outlineLevel="3" x14ac:dyDescent="0.2">
      <c r="A272" s="220"/>
      <c r="B272" s="221"/>
      <c r="C272" s="266" t="s">
        <v>347</v>
      </c>
      <c r="D272" s="258"/>
      <c r="E272" s="259"/>
      <c r="F272" s="223"/>
      <c r="G272" s="223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297</v>
      </c>
      <c r="AH272" s="213">
        <v>0</v>
      </c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3" x14ac:dyDescent="0.2">
      <c r="A273" s="220"/>
      <c r="B273" s="221"/>
      <c r="C273" s="266" t="s">
        <v>1034</v>
      </c>
      <c r="D273" s="258"/>
      <c r="E273" s="259"/>
      <c r="F273" s="223"/>
      <c r="G273" s="223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297</v>
      </c>
      <c r="AH273" s="213">
        <v>0</v>
      </c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3" x14ac:dyDescent="0.2">
      <c r="A274" s="220"/>
      <c r="B274" s="221"/>
      <c r="C274" s="266" t="s">
        <v>352</v>
      </c>
      <c r="D274" s="258"/>
      <c r="E274" s="259"/>
      <c r="F274" s="223"/>
      <c r="G274" s="223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297</v>
      </c>
      <c r="AH274" s="213">
        <v>0</v>
      </c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3" x14ac:dyDescent="0.2">
      <c r="A275" s="220"/>
      <c r="B275" s="221"/>
      <c r="C275" s="266" t="s">
        <v>1035</v>
      </c>
      <c r="D275" s="258"/>
      <c r="E275" s="259">
        <v>133.46199999999999</v>
      </c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297</v>
      </c>
      <c r="AH275" s="213">
        <v>0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1" x14ac:dyDescent="0.2">
      <c r="A276" s="235">
        <v>55</v>
      </c>
      <c r="B276" s="236" t="s">
        <v>1036</v>
      </c>
      <c r="C276" s="252" t="s">
        <v>1037</v>
      </c>
      <c r="D276" s="237" t="s">
        <v>292</v>
      </c>
      <c r="E276" s="238">
        <v>92.870999999999995</v>
      </c>
      <c r="F276" s="239"/>
      <c r="G276" s="240">
        <f>ROUND(E276*F276,2)</f>
        <v>0</v>
      </c>
      <c r="H276" s="239"/>
      <c r="I276" s="240">
        <f>ROUND(E276*H276,2)</f>
        <v>0</v>
      </c>
      <c r="J276" s="239"/>
      <c r="K276" s="240">
        <f>ROUND(E276*J276,2)</f>
        <v>0</v>
      </c>
      <c r="L276" s="240">
        <v>21</v>
      </c>
      <c r="M276" s="240">
        <f>G276*(1+L276/100)</f>
        <v>0</v>
      </c>
      <c r="N276" s="238">
        <v>6.0499999999999998E-3</v>
      </c>
      <c r="O276" s="238">
        <f>ROUND(E276*N276,2)</f>
        <v>0.56000000000000005</v>
      </c>
      <c r="P276" s="238">
        <v>0</v>
      </c>
      <c r="Q276" s="238">
        <f>ROUND(E276*P276,2)</f>
        <v>0</v>
      </c>
      <c r="R276" s="240" t="s">
        <v>841</v>
      </c>
      <c r="S276" s="240" t="s">
        <v>250</v>
      </c>
      <c r="T276" s="241" t="s">
        <v>250</v>
      </c>
      <c r="U276" s="223">
        <v>8.1000000000000003E-2</v>
      </c>
      <c r="V276" s="223">
        <f>ROUND(E276*U276,2)</f>
        <v>7.52</v>
      </c>
      <c r="W276" s="223"/>
      <c r="X276" s="223" t="s">
        <v>294</v>
      </c>
      <c r="Y276" s="223" t="s">
        <v>252</v>
      </c>
      <c r="Z276" s="213"/>
      <c r="AA276" s="213"/>
      <c r="AB276" s="213"/>
      <c r="AC276" s="213"/>
      <c r="AD276" s="213"/>
      <c r="AE276" s="213"/>
      <c r="AF276" s="213"/>
      <c r="AG276" s="213" t="s">
        <v>295</v>
      </c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2" x14ac:dyDescent="0.2">
      <c r="A277" s="220"/>
      <c r="B277" s="221"/>
      <c r="C277" s="267" t="s">
        <v>1027</v>
      </c>
      <c r="D277" s="264"/>
      <c r="E277" s="264"/>
      <c r="F277" s="264"/>
      <c r="G277" s="264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305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66" t="s">
        <v>1038</v>
      </c>
      <c r="D278" s="258"/>
      <c r="E278" s="259"/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297</v>
      </c>
      <c r="AH278" s="213">
        <v>0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outlineLevel="3" x14ac:dyDescent="0.2">
      <c r="A279" s="220"/>
      <c r="B279" s="221"/>
      <c r="C279" s="266" t="s">
        <v>1033</v>
      </c>
      <c r="D279" s="258"/>
      <c r="E279" s="259"/>
      <c r="F279" s="223"/>
      <c r="G279" s="223"/>
      <c r="H279" s="223"/>
      <c r="I279" s="223"/>
      <c r="J279" s="223"/>
      <c r="K279" s="223"/>
      <c r="L279" s="223"/>
      <c r="M279" s="223"/>
      <c r="N279" s="222"/>
      <c r="O279" s="222"/>
      <c r="P279" s="222"/>
      <c r="Q279" s="222"/>
      <c r="R279" s="223"/>
      <c r="S279" s="223"/>
      <c r="T279" s="223"/>
      <c r="U279" s="223"/>
      <c r="V279" s="223"/>
      <c r="W279" s="223"/>
      <c r="X279" s="223"/>
      <c r="Y279" s="223"/>
      <c r="Z279" s="213"/>
      <c r="AA279" s="213"/>
      <c r="AB279" s="213"/>
      <c r="AC279" s="213"/>
      <c r="AD279" s="213"/>
      <c r="AE279" s="213"/>
      <c r="AF279" s="213"/>
      <c r="AG279" s="213" t="s">
        <v>297</v>
      </c>
      <c r="AH279" s="213">
        <v>0</v>
      </c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3" x14ac:dyDescent="0.2">
      <c r="A280" s="220"/>
      <c r="B280" s="221"/>
      <c r="C280" s="266" t="s">
        <v>1039</v>
      </c>
      <c r="D280" s="258"/>
      <c r="E280" s="259"/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297</v>
      </c>
      <c r="AH280" s="213">
        <v>0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66" t="s">
        <v>1040</v>
      </c>
      <c r="D281" s="258"/>
      <c r="E281" s="259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1041</v>
      </c>
      <c r="D282" s="258"/>
      <c r="E282" s="259">
        <v>92.870999999999995</v>
      </c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ht="22.5" outlineLevel="1" x14ac:dyDescent="0.2">
      <c r="A283" s="235">
        <v>56</v>
      </c>
      <c r="B283" s="236" t="s">
        <v>1042</v>
      </c>
      <c r="C283" s="252" t="s">
        <v>1043</v>
      </c>
      <c r="D283" s="237" t="s">
        <v>292</v>
      </c>
      <c r="E283" s="238">
        <v>76.521000000000001</v>
      </c>
      <c r="F283" s="239"/>
      <c r="G283" s="240">
        <f>ROUND(E283*F283,2)</f>
        <v>0</v>
      </c>
      <c r="H283" s="239"/>
      <c r="I283" s="240">
        <f>ROUND(E283*H283,2)</f>
        <v>0</v>
      </c>
      <c r="J283" s="239"/>
      <c r="K283" s="240">
        <f>ROUND(E283*J283,2)</f>
        <v>0</v>
      </c>
      <c r="L283" s="240">
        <v>21</v>
      </c>
      <c r="M283" s="240">
        <f>G283*(1+L283/100)</f>
        <v>0</v>
      </c>
      <c r="N283" s="238">
        <v>0.02</v>
      </c>
      <c r="O283" s="238">
        <f>ROUND(E283*N283,2)</f>
        <v>1.53</v>
      </c>
      <c r="P283" s="238">
        <v>0</v>
      </c>
      <c r="Q283" s="238">
        <f>ROUND(E283*P283,2)</f>
        <v>0</v>
      </c>
      <c r="R283" s="240" t="s">
        <v>841</v>
      </c>
      <c r="S283" s="240" t="s">
        <v>250</v>
      </c>
      <c r="T283" s="241" t="s">
        <v>250</v>
      </c>
      <c r="U283" s="223">
        <v>0.36</v>
      </c>
      <c r="V283" s="223">
        <f>ROUND(E283*U283,2)</f>
        <v>27.55</v>
      </c>
      <c r="W283" s="223"/>
      <c r="X283" s="223" t="s">
        <v>294</v>
      </c>
      <c r="Y283" s="223" t="s">
        <v>252</v>
      </c>
      <c r="Z283" s="213"/>
      <c r="AA283" s="213"/>
      <c r="AB283" s="213"/>
      <c r="AC283" s="213"/>
      <c r="AD283" s="213"/>
      <c r="AE283" s="213"/>
      <c r="AF283" s="213"/>
      <c r="AG283" s="213" t="s">
        <v>295</v>
      </c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2" x14ac:dyDescent="0.2">
      <c r="A284" s="220"/>
      <c r="B284" s="221"/>
      <c r="C284" s="267" t="s">
        <v>1027</v>
      </c>
      <c r="D284" s="264"/>
      <c r="E284" s="264"/>
      <c r="F284" s="264"/>
      <c r="G284" s="264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305</v>
      </c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2" x14ac:dyDescent="0.2">
      <c r="A285" s="220"/>
      <c r="B285" s="221"/>
      <c r="C285" s="266" t="s">
        <v>347</v>
      </c>
      <c r="D285" s="258"/>
      <c r="E285" s="259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297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6" t="s">
        <v>1044</v>
      </c>
      <c r="D286" s="258"/>
      <c r="E286" s="259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297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66" t="s">
        <v>1045</v>
      </c>
      <c r="D287" s="258"/>
      <c r="E287" s="259"/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297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3" x14ac:dyDescent="0.2">
      <c r="A288" s="220"/>
      <c r="B288" s="221"/>
      <c r="C288" s="266" t="s">
        <v>1046</v>
      </c>
      <c r="D288" s="258"/>
      <c r="E288" s="259"/>
      <c r="F288" s="223"/>
      <c r="G288" s="223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297</v>
      </c>
      <c r="AH288" s="213">
        <v>0</v>
      </c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3" x14ac:dyDescent="0.2">
      <c r="A289" s="220"/>
      <c r="B289" s="221"/>
      <c r="C289" s="266" t="s">
        <v>1047</v>
      </c>
      <c r="D289" s="258"/>
      <c r="E289" s="259"/>
      <c r="F289" s="223"/>
      <c r="G289" s="223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297</v>
      </c>
      <c r="AH289" s="213">
        <v>0</v>
      </c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3" x14ac:dyDescent="0.2">
      <c r="A290" s="220"/>
      <c r="B290" s="221"/>
      <c r="C290" s="266" t="s">
        <v>1048</v>
      </c>
      <c r="D290" s="258"/>
      <c r="E290" s="259"/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297</v>
      </c>
      <c r="AH290" s="213">
        <v>0</v>
      </c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3" x14ac:dyDescent="0.2">
      <c r="A291" s="220"/>
      <c r="B291" s="221"/>
      <c r="C291" s="266" t="s">
        <v>1049</v>
      </c>
      <c r="D291" s="258"/>
      <c r="E291" s="259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297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66" t="s">
        <v>1050</v>
      </c>
      <c r="D292" s="258"/>
      <c r="E292" s="259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297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6" t="s">
        <v>1051</v>
      </c>
      <c r="D293" s="258"/>
      <c r="E293" s="259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297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66" t="s">
        <v>1052</v>
      </c>
      <c r="D294" s="258"/>
      <c r="E294" s="259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297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66" t="s">
        <v>352</v>
      </c>
      <c r="D295" s="258"/>
      <c r="E295" s="259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297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66" t="s">
        <v>296</v>
      </c>
      <c r="D296" s="258"/>
      <c r="E296" s="259"/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297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3" x14ac:dyDescent="0.2">
      <c r="A297" s="220"/>
      <c r="B297" s="221"/>
      <c r="C297" s="266" t="s">
        <v>414</v>
      </c>
      <c r="D297" s="258"/>
      <c r="E297" s="259"/>
      <c r="F297" s="223"/>
      <c r="G297" s="223"/>
      <c r="H297" s="223"/>
      <c r="I297" s="223"/>
      <c r="J297" s="223"/>
      <c r="K297" s="223"/>
      <c r="L297" s="223"/>
      <c r="M297" s="223"/>
      <c r="N297" s="222"/>
      <c r="O297" s="222"/>
      <c r="P297" s="222"/>
      <c r="Q297" s="222"/>
      <c r="R297" s="223"/>
      <c r="S297" s="223"/>
      <c r="T297" s="223"/>
      <c r="U297" s="223"/>
      <c r="V297" s="223"/>
      <c r="W297" s="223"/>
      <c r="X297" s="223"/>
      <c r="Y297" s="223"/>
      <c r="Z297" s="213"/>
      <c r="AA297" s="213"/>
      <c r="AB297" s="213"/>
      <c r="AC297" s="213"/>
      <c r="AD297" s="213"/>
      <c r="AE297" s="213"/>
      <c r="AF297" s="213"/>
      <c r="AG297" s="213" t="s">
        <v>297</v>
      </c>
      <c r="AH297" s="213">
        <v>0</v>
      </c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3" x14ac:dyDescent="0.2">
      <c r="A298" s="220"/>
      <c r="B298" s="221"/>
      <c r="C298" s="266" t="s">
        <v>1053</v>
      </c>
      <c r="D298" s="258"/>
      <c r="E298" s="259"/>
      <c r="F298" s="223"/>
      <c r="G298" s="223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297</v>
      </c>
      <c r="AH298" s="213">
        <v>0</v>
      </c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</row>
    <row r="299" spans="1:60" outlineLevel="3" x14ac:dyDescent="0.2">
      <c r="A299" s="220"/>
      <c r="B299" s="221"/>
      <c r="C299" s="266" t="s">
        <v>1054</v>
      </c>
      <c r="D299" s="258"/>
      <c r="E299" s="259"/>
      <c r="F299" s="223"/>
      <c r="G299" s="223"/>
      <c r="H299" s="223"/>
      <c r="I299" s="223"/>
      <c r="J299" s="223"/>
      <c r="K299" s="223"/>
      <c r="L299" s="223"/>
      <c r="M299" s="223"/>
      <c r="N299" s="222"/>
      <c r="O299" s="222"/>
      <c r="P299" s="222"/>
      <c r="Q299" s="222"/>
      <c r="R299" s="223"/>
      <c r="S299" s="223"/>
      <c r="T299" s="223"/>
      <c r="U299" s="223"/>
      <c r="V299" s="223"/>
      <c r="W299" s="223"/>
      <c r="X299" s="223"/>
      <c r="Y299" s="223"/>
      <c r="Z299" s="213"/>
      <c r="AA299" s="213"/>
      <c r="AB299" s="213"/>
      <c r="AC299" s="213"/>
      <c r="AD299" s="213"/>
      <c r="AE299" s="213"/>
      <c r="AF299" s="213"/>
      <c r="AG299" s="213" t="s">
        <v>297</v>
      </c>
      <c r="AH299" s="213">
        <v>0</v>
      </c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3" x14ac:dyDescent="0.2">
      <c r="A300" s="220"/>
      <c r="B300" s="221"/>
      <c r="C300" s="266" t="s">
        <v>1055</v>
      </c>
      <c r="D300" s="258"/>
      <c r="E300" s="259"/>
      <c r="F300" s="223"/>
      <c r="G300" s="223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297</v>
      </c>
      <c r="AH300" s="213">
        <v>0</v>
      </c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</row>
    <row r="301" spans="1:60" outlineLevel="3" x14ac:dyDescent="0.2">
      <c r="A301" s="220"/>
      <c r="B301" s="221"/>
      <c r="C301" s="266" t="s">
        <v>1056</v>
      </c>
      <c r="D301" s="258"/>
      <c r="E301" s="259"/>
      <c r="F301" s="223"/>
      <c r="G301" s="223"/>
      <c r="H301" s="223"/>
      <c r="I301" s="223"/>
      <c r="J301" s="223"/>
      <c r="K301" s="223"/>
      <c r="L301" s="223"/>
      <c r="M301" s="223"/>
      <c r="N301" s="222"/>
      <c r="O301" s="222"/>
      <c r="P301" s="222"/>
      <c r="Q301" s="222"/>
      <c r="R301" s="223"/>
      <c r="S301" s="223"/>
      <c r="T301" s="223"/>
      <c r="U301" s="223"/>
      <c r="V301" s="223"/>
      <c r="W301" s="223"/>
      <c r="X301" s="223"/>
      <c r="Y301" s="223"/>
      <c r="Z301" s="213"/>
      <c r="AA301" s="213"/>
      <c r="AB301" s="213"/>
      <c r="AC301" s="213"/>
      <c r="AD301" s="213"/>
      <c r="AE301" s="213"/>
      <c r="AF301" s="213"/>
      <c r="AG301" s="213" t="s">
        <v>297</v>
      </c>
      <c r="AH301" s="213">
        <v>0</v>
      </c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3" x14ac:dyDescent="0.2">
      <c r="A302" s="220"/>
      <c r="B302" s="221"/>
      <c r="C302" s="266" t="s">
        <v>1057</v>
      </c>
      <c r="D302" s="258"/>
      <c r="E302" s="259"/>
      <c r="F302" s="223"/>
      <c r="G302" s="223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297</v>
      </c>
      <c r="AH302" s="213">
        <v>0</v>
      </c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</row>
    <row r="303" spans="1:60" outlineLevel="3" x14ac:dyDescent="0.2">
      <c r="A303" s="220"/>
      <c r="B303" s="221"/>
      <c r="C303" s="266" t="s">
        <v>1058</v>
      </c>
      <c r="D303" s="258"/>
      <c r="E303" s="259"/>
      <c r="F303" s="223"/>
      <c r="G303" s="223"/>
      <c r="H303" s="223"/>
      <c r="I303" s="223"/>
      <c r="J303" s="223"/>
      <c r="K303" s="223"/>
      <c r="L303" s="223"/>
      <c r="M303" s="223"/>
      <c r="N303" s="222"/>
      <c r="O303" s="222"/>
      <c r="P303" s="222"/>
      <c r="Q303" s="222"/>
      <c r="R303" s="223"/>
      <c r="S303" s="223"/>
      <c r="T303" s="223"/>
      <c r="U303" s="223"/>
      <c r="V303" s="223"/>
      <c r="W303" s="223"/>
      <c r="X303" s="223"/>
      <c r="Y303" s="223"/>
      <c r="Z303" s="213"/>
      <c r="AA303" s="213"/>
      <c r="AB303" s="213"/>
      <c r="AC303" s="213"/>
      <c r="AD303" s="213"/>
      <c r="AE303" s="213"/>
      <c r="AF303" s="213"/>
      <c r="AG303" s="213" t="s">
        <v>297</v>
      </c>
      <c r="AH303" s="213">
        <v>0</v>
      </c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3" x14ac:dyDescent="0.2">
      <c r="A304" s="220"/>
      <c r="B304" s="221"/>
      <c r="C304" s="266" t="s">
        <v>1059</v>
      </c>
      <c r="D304" s="258"/>
      <c r="E304" s="259"/>
      <c r="F304" s="223"/>
      <c r="G304" s="223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297</v>
      </c>
      <c r="AH304" s="213">
        <v>0</v>
      </c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3" x14ac:dyDescent="0.2">
      <c r="A305" s="220"/>
      <c r="B305" s="221"/>
      <c r="C305" s="266" t="s">
        <v>1060</v>
      </c>
      <c r="D305" s="258"/>
      <c r="E305" s="259"/>
      <c r="F305" s="223"/>
      <c r="G305" s="223"/>
      <c r="H305" s="223"/>
      <c r="I305" s="223"/>
      <c r="J305" s="223"/>
      <c r="K305" s="223"/>
      <c r="L305" s="223"/>
      <c r="M305" s="223"/>
      <c r="N305" s="222"/>
      <c r="O305" s="222"/>
      <c r="P305" s="222"/>
      <c r="Q305" s="222"/>
      <c r="R305" s="223"/>
      <c r="S305" s="223"/>
      <c r="T305" s="223"/>
      <c r="U305" s="223"/>
      <c r="V305" s="223"/>
      <c r="W305" s="223"/>
      <c r="X305" s="223"/>
      <c r="Y305" s="223"/>
      <c r="Z305" s="213"/>
      <c r="AA305" s="213"/>
      <c r="AB305" s="213"/>
      <c r="AC305" s="213"/>
      <c r="AD305" s="213"/>
      <c r="AE305" s="213"/>
      <c r="AF305" s="213"/>
      <c r="AG305" s="213" t="s">
        <v>297</v>
      </c>
      <c r="AH305" s="213">
        <v>0</v>
      </c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3" x14ac:dyDescent="0.2">
      <c r="A306" s="220"/>
      <c r="B306" s="221"/>
      <c r="C306" s="266" t="s">
        <v>1061</v>
      </c>
      <c r="D306" s="258"/>
      <c r="E306" s="259"/>
      <c r="F306" s="223"/>
      <c r="G306" s="223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297</v>
      </c>
      <c r="AH306" s="213">
        <v>0</v>
      </c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3" x14ac:dyDescent="0.2">
      <c r="A307" s="220"/>
      <c r="B307" s="221"/>
      <c r="C307" s="266" t="s">
        <v>1062</v>
      </c>
      <c r="D307" s="258"/>
      <c r="E307" s="259"/>
      <c r="F307" s="223"/>
      <c r="G307" s="223"/>
      <c r="H307" s="223"/>
      <c r="I307" s="223"/>
      <c r="J307" s="223"/>
      <c r="K307" s="223"/>
      <c r="L307" s="223"/>
      <c r="M307" s="223"/>
      <c r="N307" s="222"/>
      <c r="O307" s="222"/>
      <c r="P307" s="222"/>
      <c r="Q307" s="222"/>
      <c r="R307" s="223"/>
      <c r="S307" s="223"/>
      <c r="T307" s="223"/>
      <c r="U307" s="223"/>
      <c r="V307" s="223"/>
      <c r="W307" s="223"/>
      <c r="X307" s="223"/>
      <c r="Y307" s="223"/>
      <c r="Z307" s="213"/>
      <c r="AA307" s="213"/>
      <c r="AB307" s="213"/>
      <c r="AC307" s="213"/>
      <c r="AD307" s="213"/>
      <c r="AE307" s="213"/>
      <c r="AF307" s="213"/>
      <c r="AG307" s="213" t="s">
        <v>297</v>
      </c>
      <c r="AH307" s="213">
        <v>0</v>
      </c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3" x14ac:dyDescent="0.2">
      <c r="A308" s="220"/>
      <c r="B308" s="221"/>
      <c r="C308" s="266" t="s">
        <v>1063</v>
      </c>
      <c r="D308" s="258"/>
      <c r="E308" s="259"/>
      <c r="F308" s="223"/>
      <c r="G308" s="223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3"/>
      <c r="AA308" s="213"/>
      <c r="AB308" s="213"/>
      <c r="AC308" s="213"/>
      <c r="AD308" s="213"/>
      <c r="AE308" s="213"/>
      <c r="AF308" s="213"/>
      <c r="AG308" s="213" t="s">
        <v>297</v>
      </c>
      <c r="AH308" s="213">
        <v>0</v>
      </c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3" x14ac:dyDescent="0.2">
      <c r="A309" s="220"/>
      <c r="B309" s="221"/>
      <c r="C309" s="266" t="s">
        <v>352</v>
      </c>
      <c r="D309" s="258"/>
      <c r="E309" s="259"/>
      <c r="F309" s="223"/>
      <c r="G309" s="223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297</v>
      </c>
      <c r="AH309" s="213">
        <v>0</v>
      </c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3" x14ac:dyDescent="0.2">
      <c r="A310" s="220"/>
      <c r="B310" s="221"/>
      <c r="C310" s="266" t="s">
        <v>1064</v>
      </c>
      <c r="D310" s="258"/>
      <c r="E310" s="259">
        <v>76.521000000000001</v>
      </c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297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1" x14ac:dyDescent="0.2">
      <c r="A311" s="235">
        <v>57</v>
      </c>
      <c r="B311" s="236" t="s">
        <v>1065</v>
      </c>
      <c r="C311" s="252" t="s">
        <v>1066</v>
      </c>
      <c r="D311" s="237" t="s">
        <v>292</v>
      </c>
      <c r="E311" s="238">
        <v>58.521000000000001</v>
      </c>
      <c r="F311" s="239"/>
      <c r="G311" s="240">
        <f>ROUND(E311*F311,2)</f>
        <v>0</v>
      </c>
      <c r="H311" s="239"/>
      <c r="I311" s="240">
        <f>ROUND(E311*H311,2)</f>
        <v>0</v>
      </c>
      <c r="J311" s="239"/>
      <c r="K311" s="240">
        <f>ROUND(E311*J311,2)</f>
        <v>0</v>
      </c>
      <c r="L311" s="240">
        <v>21</v>
      </c>
      <c r="M311" s="240">
        <f>G311*(1+L311/100)</f>
        <v>0</v>
      </c>
      <c r="N311" s="238">
        <v>3.5000000000000001E-3</v>
      </c>
      <c r="O311" s="238">
        <f>ROUND(E311*N311,2)</f>
        <v>0.2</v>
      </c>
      <c r="P311" s="238">
        <v>0</v>
      </c>
      <c r="Q311" s="238">
        <f>ROUND(E311*P311,2)</f>
        <v>0</v>
      </c>
      <c r="R311" s="240" t="s">
        <v>841</v>
      </c>
      <c r="S311" s="240" t="s">
        <v>250</v>
      </c>
      <c r="T311" s="241" t="s">
        <v>250</v>
      </c>
      <c r="U311" s="223">
        <v>0.24</v>
      </c>
      <c r="V311" s="223">
        <f>ROUND(E311*U311,2)</f>
        <v>14.05</v>
      </c>
      <c r="W311" s="223"/>
      <c r="X311" s="223" t="s">
        <v>294</v>
      </c>
      <c r="Y311" s="223" t="s">
        <v>252</v>
      </c>
      <c r="Z311" s="213"/>
      <c r="AA311" s="213"/>
      <c r="AB311" s="213"/>
      <c r="AC311" s="213"/>
      <c r="AD311" s="213"/>
      <c r="AE311" s="213"/>
      <c r="AF311" s="213"/>
      <c r="AG311" s="213" t="s">
        <v>295</v>
      </c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2" x14ac:dyDescent="0.2">
      <c r="A312" s="220"/>
      <c r="B312" s="221"/>
      <c r="C312" s="267" t="s">
        <v>1027</v>
      </c>
      <c r="D312" s="264"/>
      <c r="E312" s="264"/>
      <c r="F312" s="264"/>
      <c r="G312" s="264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305</v>
      </c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2" x14ac:dyDescent="0.2">
      <c r="A313" s="220"/>
      <c r="B313" s="221"/>
      <c r="C313" s="266" t="s">
        <v>296</v>
      </c>
      <c r="D313" s="258"/>
      <c r="E313" s="259"/>
      <c r="F313" s="223"/>
      <c r="G313" s="223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3"/>
      <c r="AA313" s="213"/>
      <c r="AB313" s="213"/>
      <c r="AC313" s="213"/>
      <c r="AD313" s="213"/>
      <c r="AE313" s="213"/>
      <c r="AF313" s="213"/>
      <c r="AG313" s="213" t="s">
        <v>297</v>
      </c>
      <c r="AH313" s="213">
        <v>0</v>
      </c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3" x14ac:dyDescent="0.2">
      <c r="A314" s="220"/>
      <c r="B314" s="221"/>
      <c r="C314" s="266" t="s">
        <v>1040</v>
      </c>
      <c r="D314" s="258"/>
      <c r="E314" s="259"/>
      <c r="F314" s="223"/>
      <c r="G314" s="223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297</v>
      </c>
      <c r="AH314" s="213">
        <v>0</v>
      </c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3" x14ac:dyDescent="0.2">
      <c r="A315" s="220"/>
      <c r="B315" s="221"/>
      <c r="C315" s="266" t="s">
        <v>1067</v>
      </c>
      <c r="D315" s="258"/>
      <c r="E315" s="259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297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66" t="s">
        <v>1068</v>
      </c>
      <c r="D316" s="258"/>
      <c r="E316" s="259"/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297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3" x14ac:dyDescent="0.2">
      <c r="A317" s="220"/>
      <c r="B317" s="221"/>
      <c r="C317" s="266" t="s">
        <v>1069</v>
      </c>
      <c r="D317" s="258"/>
      <c r="E317" s="259">
        <v>58.521000000000001</v>
      </c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297</v>
      </c>
      <c r="AH317" s="213">
        <v>0</v>
      </c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1" x14ac:dyDescent="0.2">
      <c r="A318" s="235">
        <v>58</v>
      </c>
      <c r="B318" s="236" t="s">
        <v>1065</v>
      </c>
      <c r="C318" s="252" t="s">
        <v>1066</v>
      </c>
      <c r="D318" s="237" t="s">
        <v>292</v>
      </c>
      <c r="E318" s="238">
        <v>437.95639999999997</v>
      </c>
      <c r="F318" s="239"/>
      <c r="G318" s="240">
        <f>ROUND(E318*F318,2)</f>
        <v>0</v>
      </c>
      <c r="H318" s="239"/>
      <c r="I318" s="240">
        <f>ROUND(E318*H318,2)</f>
        <v>0</v>
      </c>
      <c r="J318" s="239"/>
      <c r="K318" s="240">
        <f>ROUND(E318*J318,2)</f>
        <v>0</v>
      </c>
      <c r="L318" s="240">
        <v>21</v>
      </c>
      <c r="M318" s="240">
        <f>G318*(1+L318/100)</f>
        <v>0</v>
      </c>
      <c r="N318" s="238">
        <v>3.5000000000000001E-3</v>
      </c>
      <c r="O318" s="238">
        <f>ROUND(E318*N318,2)</f>
        <v>1.53</v>
      </c>
      <c r="P318" s="238">
        <v>0</v>
      </c>
      <c r="Q318" s="238">
        <f>ROUND(E318*P318,2)</f>
        <v>0</v>
      </c>
      <c r="R318" s="240" t="s">
        <v>841</v>
      </c>
      <c r="S318" s="240" t="s">
        <v>250</v>
      </c>
      <c r="T318" s="241" t="s">
        <v>250</v>
      </c>
      <c r="U318" s="223">
        <v>0.24</v>
      </c>
      <c r="V318" s="223">
        <f>ROUND(E318*U318,2)</f>
        <v>105.11</v>
      </c>
      <c r="W318" s="223"/>
      <c r="X318" s="223" t="s">
        <v>294</v>
      </c>
      <c r="Y318" s="223" t="s">
        <v>252</v>
      </c>
      <c r="Z318" s="213"/>
      <c r="AA318" s="213"/>
      <c r="AB318" s="213"/>
      <c r="AC318" s="213"/>
      <c r="AD318" s="213"/>
      <c r="AE318" s="213"/>
      <c r="AF318" s="213"/>
      <c r="AG318" s="213" t="s">
        <v>295</v>
      </c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2" x14ac:dyDescent="0.2">
      <c r="A319" s="220"/>
      <c r="B319" s="221"/>
      <c r="C319" s="267" t="s">
        <v>1027</v>
      </c>
      <c r="D319" s="264"/>
      <c r="E319" s="264"/>
      <c r="F319" s="264"/>
      <c r="G319" s="264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305</v>
      </c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2" x14ac:dyDescent="0.2">
      <c r="A320" s="220"/>
      <c r="B320" s="221"/>
      <c r="C320" s="266" t="s">
        <v>347</v>
      </c>
      <c r="D320" s="258"/>
      <c r="E320" s="259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297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66" t="s">
        <v>1070</v>
      </c>
      <c r="D321" s="258"/>
      <c r="E321" s="259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297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66" t="s">
        <v>352</v>
      </c>
      <c r="D322" s="258"/>
      <c r="E322" s="259"/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297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3" x14ac:dyDescent="0.2">
      <c r="A323" s="220"/>
      <c r="B323" s="221"/>
      <c r="C323" s="266" t="s">
        <v>1071</v>
      </c>
      <c r="D323" s="258"/>
      <c r="E323" s="259">
        <v>437.95639999999997</v>
      </c>
      <c r="F323" s="223"/>
      <c r="G323" s="223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3"/>
      <c r="AA323" s="213"/>
      <c r="AB323" s="213"/>
      <c r="AC323" s="213"/>
      <c r="AD323" s="213"/>
      <c r="AE323" s="213"/>
      <c r="AF323" s="213"/>
      <c r="AG323" s="213" t="s">
        <v>297</v>
      </c>
      <c r="AH323" s="213">
        <v>0</v>
      </c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ht="22.5" outlineLevel="1" x14ac:dyDescent="0.2">
      <c r="A324" s="235">
        <v>59</v>
      </c>
      <c r="B324" s="236" t="s">
        <v>1072</v>
      </c>
      <c r="C324" s="252" t="s">
        <v>1073</v>
      </c>
      <c r="D324" s="237" t="s">
        <v>292</v>
      </c>
      <c r="E324" s="238">
        <v>117.11199999999999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1.2999999999999999E-4</v>
      </c>
      <c r="O324" s="238">
        <f>ROUND(E324*N324,2)</f>
        <v>0.02</v>
      </c>
      <c r="P324" s="238">
        <v>0</v>
      </c>
      <c r="Q324" s="238">
        <f>ROUND(E324*P324,2)</f>
        <v>0</v>
      </c>
      <c r="R324" s="240" t="s">
        <v>841</v>
      </c>
      <c r="S324" s="240" t="s">
        <v>250</v>
      </c>
      <c r="T324" s="241" t="s">
        <v>250</v>
      </c>
      <c r="U324" s="223">
        <v>0.1343</v>
      </c>
      <c r="V324" s="223">
        <f>ROUND(E324*U324,2)</f>
        <v>15.73</v>
      </c>
      <c r="W324" s="223"/>
      <c r="X324" s="223" t="s">
        <v>294</v>
      </c>
      <c r="Y324" s="223" t="s">
        <v>252</v>
      </c>
      <c r="Z324" s="213"/>
      <c r="AA324" s="213"/>
      <c r="AB324" s="213"/>
      <c r="AC324" s="213"/>
      <c r="AD324" s="213"/>
      <c r="AE324" s="213"/>
      <c r="AF324" s="213"/>
      <c r="AG324" s="213" t="s">
        <v>295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66" t="s">
        <v>347</v>
      </c>
      <c r="D325" s="258"/>
      <c r="E325" s="259"/>
      <c r="F325" s="223"/>
      <c r="G325" s="223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297</v>
      </c>
      <c r="AH325" s="213">
        <v>0</v>
      </c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3" x14ac:dyDescent="0.2">
      <c r="A326" s="220"/>
      <c r="B326" s="221"/>
      <c r="C326" s="266" t="s">
        <v>1034</v>
      </c>
      <c r="D326" s="258"/>
      <c r="E326" s="259"/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297</v>
      </c>
      <c r="AH326" s="213">
        <v>0</v>
      </c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3" x14ac:dyDescent="0.2">
      <c r="A327" s="220"/>
      <c r="B327" s="221"/>
      <c r="C327" s="266" t="s">
        <v>1074</v>
      </c>
      <c r="D327" s="258"/>
      <c r="E327" s="259">
        <v>117.11199999999999</v>
      </c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3"/>
      <c r="AA327" s="213"/>
      <c r="AB327" s="213"/>
      <c r="AC327" s="213"/>
      <c r="AD327" s="213"/>
      <c r="AE327" s="213"/>
      <c r="AF327" s="213"/>
      <c r="AG327" s="213" t="s">
        <v>297</v>
      </c>
      <c r="AH327" s="213">
        <v>0</v>
      </c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1" x14ac:dyDescent="0.2">
      <c r="A328" s="235">
        <v>60</v>
      </c>
      <c r="B328" s="236" t="s">
        <v>1075</v>
      </c>
      <c r="C328" s="252" t="s">
        <v>1076</v>
      </c>
      <c r="D328" s="237" t="s">
        <v>292</v>
      </c>
      <c r="E328" s="238">
        <v>76.521000000000001</v>
      </c>
      <c r="F328" s="239"/>
      <c r="G328" s="240">
        <f>ROUND(E328*F328,2)</f>
        <v>0</v>
      </c>
      <c r="H328" s="239"/>
      <c r="I328" s="240">
        <f>ROUND(E328*H328,2)</f>
        <v>0</v>
      </c>
      <c r="J328" s="239"/>
      <c r="K328" s="240">
        <f>ROUND(E328*J328,2)</f>
        <v>0</v>
      </c>
      <c r="L328" s="240">
        <v>21</v>
      </c>
      <c r="M328" s="240">
        <f>G328*(1+L328/100)</f>
        <v>0</v>
      </c>
      <c r="N328" s="238">
        <v>6.0000000000000002E-5</v>
      </c>
      <c r="O328" s="238">
        <f>ROUND(E328*N328,2)</f>
        <v>0</v>
      </c>
      <c r="P328" s="238">
        <v>0</v>
      </c>
      <c r="Q328" s="238">
        <f>ROUND(E328*P328,2)</f>
        <v>0</v>
      </c>
      <c r="R328" s="240" t="s">
        <v>841</v>
      </c>
      <c r="S328" s="240" t="s">
        <v>250</v>
      </c>
      <c r="T328" s="241" t="s">
        <v>250</v>
      </c>
      <c r="U328" s="223">
        <v>7.0000000000000007E-2</v>
      </c>
      <c r="V328" s="223">
        <f>ROUND(E328*U328,2)</f>
        <v>5.36</v>
      </c>
      <c r="W328" s="223"/>
      <c r="X328" s="223" t="s">
        <v>294</v>
      </c>
      <c r="Y328" s="223" t="s">
        <v>252</v>
      </c>
      <c r="Z328" s="213"/>
      <c r="AA328" s="213"/>
      <c r="AB328" s="213"/>
      <c r="AC328" s="213"/>
      <c r="AD328" s="213"/>
      <c r="AE328" s="213"/>
      <c r="AF328" s="213"/>
      <c r="AG328" s="213" t="s">
        <v>295</v>
      </c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outlineLevel="2" x14ac:dyDescent="0.2">
      <c r="A329" s="220"/>
      <c r="B329" s="221"/>
      <c r="C329" s="266" t="s">
        <v>1040</v>
      </c>
      <c r="D329" s="258"/>
      <c r="E329" s="259"/>
      <c r="F329" s="223"/>
      <c r="G329" s="223"/>
      <c r="H329" s="223"/>
      <c r="I329" s="223"/>
      <c r="J329" s="223"/>
      <c r="K329" s="223"/>
      <c r="L329" s="223"/>
      <c r="M329" s="223"/>
      <c r="N329" s="222"/>
      <c r="O329" s="222"/>
      <c r="P329" s="222"/>
      <c r="Q329" s="222"/>
      <c r="R329" s="223"/>
      <c r="S329" s="223"/>
      <c r="T329" s="223"/>
      <c r="U329" s="223"/>
      <c r="V329" s="223"/>
      <c r="W329" s="223"/>
      <c r="X329" s="223"/>
      <c r="Y329" s="223"/>
      <c r="Z329" s="213"/>
      <c r="AA329" s="213"/>
      <c r="AB329" s="213"/>
      <c r="AC329" s="213"/>
      <c r="AD329" s="213"/>
      <c r="AE329" s="213"/>
      <c r="AF329" s="213"/>
      <c r="AG329" s="213" t="s">
        <v>297</v>
      </c>
      <c r="AH329" s="213">
        <v>0</v>
      </c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3" x14ac:dyDescent="0.2">
      <c r="A330" s="220"/>
      <c r="B330" s="221"/>
      <c r="C330" s="266" t="s">
        <v>1064</v>
      </c>
      <c r="D330" s="258"/>
      <c r="E330" s="259">
        <v>76.521000000000001</v>
      </c>
      <c r="F330" s="223"/>
      <c r="G330" s="22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297</v>
      </c>
      <c r="AH330" s="213">
        <v>0</v>
      </c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ht="22.5" outlineLevel="1" x14ac:dyDescent="0.2">
      <c r="A331" s="235">
        <v>61</v>
      </c>
      <c r="B331" s="236" t="s">
        <v>1077</v>
      </c>
      <c r="C331" s="252" t="s">
        <v>1078</v>
      </c>
      <c r="D331" s="237" t="s">
        <v>292</v>
      </c>
      <c r="E331" s="238">
        <v>437.95639999999997</v>
      </c>
      <c r="F331" s="239"/>
      <c r="G331" s="240">
        <f>ROUND(E331*F331,2)</f>
        <v>0</v>
      </c>
      <c r="H331" s="239"/>
      <c r="I331" s="240">
        <f>ROUND(E331*H331,2)</f>
        <v>0</v>
      </c>
      <c r="J331" s="239"/>
      <c r="K331" s="240">
        <f>ROUND(E331*J331,2)</f>
        <v>0</v>
      </c>
      <c r="L331" s="240">
        <v>21</v>
      </c>
      <c r="M331" s="240">
        <f>G331*(1+L331/100)</f>
        <v>0</v>
      </c>
      <c r="N331" s="238">
        <v>1.2999999999999999E-4</v>
      </c>
      <c r="O331" s="238">
        <f>ROUND(E331*N331,2)</f>
        <v>0.06</v>
      </c>
      <c r="P331" s="238">
        <v>0</v>
      </c>
      <c r="Q331" s="238">
        <f>ROUND(E331*P331,2)</f>
        <v>0</v>
      </c>
      <c r="R331" s="240" t="s">
        <v>841</v>
      </c>
      <c r="S331" s="240" t="s">
        <v>250</v>
      </c>
      <c r="T331" s="241" t="s">
        <v>250</v>
      </c>
      <c r="U331" s="223">
        <v>0.12</v>
      </c>
      <c r="V331" s="223">
        <f>ROUND(E331*U331,2)</f>
        <v>52.55</v>
      </c>
      <c r="W331" s="223"/>
      <c r="X331" s="223" t="s">
        <v>294</v>
      </c>
      <c r="Y331" s="223" t="s">
        <v>252</v>
      </c>
      <c r="Z331" s="213"/>
      <c r="AA331" s="213"/>
      <c r="AB331" s="213"/>
      <c r="AC331" s="213"/>
      <c r="AD331" s="213"/>
      <c r="AE331" s="213"/>
      <c r="AF331" s="213"/>
      <c r="AG331" s="213" t="s">
        <v>295</v>
      </c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2" x14ac:dyDescent="0.2">
      <c r="A332" s="220"/>
      <c r="B332" s="221"/>
      <c r="C332" s="266" t="s">
        <v>364</v>
      </c>
      <c r="D332" s="258"/>
      <c r="E332" s="259"/>
      <c r="F332" s="223"/>
      <c r="G332" s="223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297</v>
      </c>
      <c r="AH332" s="213">
        <v>0</v>
      </c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3" x14ac:dyDescent="0.2">
      <c r="A333" s="220"/>
      <c r="B333" s="221"/>
      <c r="C333" s="266" t="s">
        <v>1070</v>
      </c>
      <c r="D333" s="258"/>
      <c r="E333" s="259"/>
      <c r="F333" s="223"/>
      <c r="G333" s="223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3"/>
      <c r="AA333" s="213"/>
      <c r="AB333" s="213"/>
      <c r="AC333" s="213"/>
      <c r="AD333" s="213"/>
      <c r="AE333" s="213"/>
      <c r="AF333" s="213"/>
      <c r="AG333" s="213" t="s">
        <v>297</v>
      </c>
      <c r="AH333" s="213">
        <v>0</v>
      </c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3" x14ac:dyDescent="0.2">
      <c r="A334" s="220"/>
      <c r="B334" s="221"/>
      <c r="C334" s="266" t="s">
        <v>1071</v>
      </c>
      <c r="D334" s="258"/>
      <c r="E334" s="259">
        <v>437.95639999999997</v>
      </c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297</v>
      </c>
      <c r="AH334" s="213">
        <v>0</v>
      </c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x14ac:dyDescent="0.2">
      <c r="A335" s="228" t="s">
        <v>245</v>
      </c>
      <c r="B335" s="229" t="s">
        <v>124</v>
      </c>
      <c r="C335" s="251" t="s">
        <v>125</v>
      </c>
      <c r="D335" s="230"/>
      <c r="E335" s="231"/>
      <c r="F335" s="232"/>
      <c r="G335" s="232">
        <f>SUMIF(AG336:AG486,"&lt;&gt;NOR",G336:G486)</f>
        <v>0</v>
      </c>
      <c r="H335" s="232"/>
      <c r="I335" s="232">
        <f>SUM(I336:I486)</f>
        <v>0</v>
      </c>
      <c r="J335" s="232"/>
      <c r="K335" s="232">
        <f>SUM(K336:K486)</f>
        <v>0</v>
      </c>
      <c r="L335" s="232"/>
      <c r="M335" s="232">
        <f>SUM(M336:M486)</f>
        <v>0</v>
      </c>
      <c r="N335" s="231"/>
      <c r="O335" s="231">
        <f>SUM(O336:O486)</f>
        <v>12.52</v>
      </c>
      <c r="P335" s="231"/>
      <c r="Q335" s="231">
        <f>SUM(Q336:Q486)</f>
        <v>0</v>
      </c>
      <c r="R335" s="232"/>
      <c r="S335" s="232"/>
      <c r="T335" s="233"/>
      <c r="U335" s="227"/>
      <c r="V335" s="227">
        <f>SUM(V336:V486)</f>
        <v>459.53999999999996</v>
      </c>
      <c r="W335" s="227"/>
      <c r="X335" s="227"/>
      <c r="Y335" s="227"/>
      <c r="AG335" t="s">
        <v>246</v>
      </c>
    </row>
    <row r="336" spans="1:60" outlineLevel="1" x14ac:dyDescent="0.2">
      <c r="A336" s="235">
        <v>62</v>
      </c>
      <c r="B336" s="236" t="s">
        <v>1079</v>
      </c>
      <c r="C336" s="252" t="s">
        <v>1080</v>
      </c>
      <c r="D336" s="237" t="s">
        <v>292</v>
      </c>
      <c r="E336" s="238">
        <v>15</v>
      </c>
      <c r="F336" s="239"/>
      <c r="G336" s="240">
        <f>ROUND(E336*F336,2)</f>
        <v>0</v>
      </c>
      <c r="H336" s="239"/>
      <c r="I336" s="240">
        <f>ROUND(E336*H336,2)</f>
        <v>0</v>
      </c>
      <c r="J336" s="239"/>
      <c r="K336" s="240">
        <f>ROUND(E336*J336,2)</f>
        <v>0</v>
      </c>
      <c r="L336" s="240">
        <v>21</v>
      </c>
      <c r="M336" s="240">
        <f>G336*(1+L336/100)</f>
        <v>0</v>
      </c>
      <c r="N336" s="238">
        <v>4.0000000000000003E-5</v>
      </c>
      <c r="O336" s="238">
        <f>ROUND(E336*N336,2)</f>
        <v>0</v>
      </c>
      <c r="P336" s="238">
        <v>0</v>
      </c>
      <c r="Q336" s="238">
        <f>ROUND(E336*P336,2)</f>
        <v>0</v>
      </c>
      <c r="R336" s="240" t="s">
        <v>841</v>
      </c>
      <c r="S336" s="240" t="s">
        <v>250</v>
      </c>
      <c r="T336" s="241" t="s">
        <v>250</v>
      </c>
      <c r="U336" s="223">
        <v>7.8E-2</v>
      </c>
      <c r="V336" s="223">
        <f>ROUND(E336*U336,2)</f>
        <v>1.17</v>
      </c>
      <c r="W336" s="223"/>
      <c r="X336" s="223" t="s">
        <v>294</v>
      </c>
      <c r="Y336" s="223" t="s">
        <v>252</v>
      </c>
      <c r="Z336" s="213"/>
      <c r="AA336" s="213"/>
      <c r="AB336" s="213"/>
      <c r="AC336" s="213"/>
      <c r="AD336" s="213"/>
      <c r="AE336" s="213"/>
      <c r="AF336" s="213"/>
      <c r="AG336" s="213" t="s">
        <v>295</v>
      </c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ht="22.5" outlineLevel="2" x14ac:dyDescent="0.2">
      <c r="A337" s="220"/>
      <c r="B337" s="221"/>
      <c r="C337" s="267" t="s">
        <v>1081</v>
      </c>
      <c r="D337" s="264"/>
      <c r="E337" s="264"/>
      <c r="F337" s="264"/>
      <c r="G337" s="264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3"/>
      <c r="AA337" s="213"/>
      <c r="AB337" s="213"/>
      <c r="AC337" s="213"/>
      <c r="AD337" s="213"/>
      <c r="AE337" s="213"/>
      <c r="AF337" s="213"/>
      <c r="AG337" s="213" t="s">
        <v>305</v>
      </c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42" t="str">
        <f>C337</f>
        <v>které se zřizují před úpravami povrchu, a obalení osazených dveřních zárubní před znečištěním při úpravách povrchu nástřikem plastických maltovin včetně pozdějšího odkrytí,</v>
      </c>
      <c r="BB337" s="213"/>
      <c r="BC337" s="213"/>
      <c r="BD337" s="213"/>
      <c r="BE337" s="213"/>
      <c r="BF337" s="213"/>
      <c r="BG337" s="213"/>
      <c r="BH337" s="213"/>
    </row>
    <row r="338" spans="1:60" outlineLevel="1" x14ac:dyDescent="0.2">
      <c r="A338" s="235">
        <v>63</v>
      </c>
      <c r="B338" s="236" t="s">
        <v>1082</v>
      </c>
      <c r="C338" s="252" t="s">
        <v>1083</v>
      </c>
      <c r="D338" s="237" t="s">
        <v>458</v>
      </c>
      <c r="E338" s="238">
        <v>9</v>
      </c>
      <c r="F338" s="239"/>
      <c r="G338" s="240">
        <f>ROUND(E338*F338,2)</f>
        <v>0</v>
      </c>
      <c r="H338" s="239"/>
      <c r="I338" s="240">
        <f>ROUND(E338*H338,2)</f>
        <v>0</v>
      </c>
      <c r="J338" s="239"/>
      <c r="K338" s="240">
        <f>ROUND(E338*J338,2)</f>
        <v>0</v>
      </c>
      <c r="L338" s="240">
        <v>21</v>
      </c>
      <c r="M338" s="240">
        <f>G338*(1+L338/100)</f>
        <v>0</v>
      </c>
      <c r="N338" s="238">
        <v>6.4900000000000001E-3</v>
      </c>
      <c r="O338" s="238">
        <f>ROUND(E338*N338,2)</f>
        <v>0.06</v>
      </c>
      <c r="P338" s="238">
        <v>0</v>
      </c>
      <c r="Q338" s="238">
        <f>ROUND(E338*P338,2)</f>
        <v>0</v>
      </c>
      <c r="R338" s="240" t="s">
        <v>563</v>
      </c>
      <c r="S338" s="240" t="s">
        <v>250</v>
      </c>
      <c r="T338" s="241" t="s">
        <v>250</v>
      </c>
      <c r="U338" s="223">
        <v>0.34111000000000002</v>
      </c>
      <c r="V338" s="223">
        <f>ROUND(E338*U338,2)</f>
        <v>3.07</v>
      </c>
      <c r="W338" s="223"/>
      <c r="X338" s="223" t="s">
        <v>294</v>
      </c>
      <c r="Y338" s="223" t="s">
        <v>252</v>
      </c>
      <c r="Z338" s="213"/>
      <c r="AA338" s="213"/>
      <c r="AB338" s="213"/>
      <c r="AC338" s="213"/>
      <c r="AD338" s="213"/>
      <c r="AE338" s="213"/>
      <c r="AF338" s="213"/>
      <c r="AG338" s="213" t="s">
        <v>295</v>
      </c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2" x14ac:dyDescent="0.2">
      <c r="A339" s="220"/>
      <c r="B339" s="221"/>
      <c r="C339" s="267" t="s">
        <v>1084</v>
      </c>
      <c r="D339" s="264"/>
      <c r="E339" s="264"/>
      <c r="F339" s="264"/>
      <c r="G339" s="264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305</v>
      </c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42" t="str">
        <f>C339</f>
        <v>jakoukoliv maltou, z pomocného pracovního lešení o výšce podlahy do 1900 mm a pro zatížení do 1,5 kPa,</v>
      </c>
      <c r="BB339" s="213"/>
      <c r="BC339" s="213"/>
      <c r="BD339" s="213"/>
      <c r="BE339" s="213"/>
      <c r="BF339" s="213"/>
      <c r="BG339" s="213"/>
      <c r="BH339" s="213"/>
    </row>
    <row r="340" spans="1:60" outlineLevel="1" x14ac:dyDescent="0.2">
      <c r="A340" s="235">
        <v>64</v>
      </c>
      <c r="B340" s="236" t="s">
        <v>1085</v>
      </c>
      <c r="C340" s="252" t="s">
        <v>1086</v>
      </c>
      <c r="D340" s="237" t="s">
        <v>458</v>
      </c>
      <c r="E340" s="238">
        <v>10</v>
      </c>
      <c r="F340" s="239"/>
      <c r="G340" s="240">
        <f>ROUND(E340*F340,2)</f>
        <v>0</v>
      </c>
      <c r="H340" s="239"/>
      <c r="I340" s="240">
        <f>ROUND(E340*H340,2)</f>
        <v>0</v>
      </c>
      <c r="J340" s="239"/>
      <c r="K340" s="240">
        <f>ROUND(E340*J340,2)</f>
        <v>0</v>
      </c>
      <c r="L340" s="240">
        <v>21</v>
      </c>
      <c r="M340" s="240">
        <f>G340*(1+L340/100)</f>
        <v>0</v>
      </c>
      <c r="N340" s="238">
        <v>1.4930000000000001E-2</v>
      </c>
      <c r="O340" s="238">
        <f>ROUND(E340*N340,2)</f>
        <v>0.15</v>
      </c>
      <c r="P340" s="238">
        <v>0</v>
      </c>
      <c r="Q340" s="238">
        <f>ROUND(E340*P340,2)</f>
        <v>0</v>
      </c>
      <c r="R340" s="240" t="s">
        <v>563</v>
      </c>
      <c r="S340" s="240" t="s">
        <v>250</v>
      </c>
      <c r="T340" s="241" t="s">
        <v>250</v>
      </c>
      <c r="U340" s="223">
        <v>0.51083000000000001</v>
      </c>
      <c r="V340" s="223">
        <f>ROUND(E340*U340,2)</f>
        <v>5.1100000000000003</v>
      </c>
      <c r="W340" s="223"/>
      <c r="X340" s="223" t="s">
        <v>294</v>
      </c>
      <c r="Y340" s="223" t="s">
        <v>252</v>
      </c>
      <c r="Z340" s="213"/>
      <c r="AA340" s="213"/>
      <c r="AB340" s="213"/>
      <c r="AC340" s="213"/>
      <c r="AD340" s="213"/>
      <c r="AE340" s="213"/>
      <c r="AF340" s="213"/>
      <c r="AG340" s="213" t="s">
        <v>295</v>
      </c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2" x14ac:dyDescent="0.2">
      <c r="A341" s="220"/>
      <c r="B341" s="221"/>
      <c r="C341" s="267" t="s">
        <v>1084</v>
      </c>
      <c r="D341" s="264"/>
      <c r="E341" s="264"/>
      <c r="F341" s="264"/>
      <c r="G341" s="264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305</v>
      </c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42" t="str">
        <f>C341</f>
        <v>jakoukoliv maltou, z pomocného pracovního lešení o výšce podlahy do 1900 mm a pro zatížení do 1,5 kPa,</v>
      </c>
      <c r="BB341" s="213"/>
      <c r="BC341" s="213"/>
      <c r="BD341" s="213"/>
      <c r="BE341" s="213"/>
      <c r="BF341" s="213"/>
      <c r="BG341" s="213"/>
      <c r="BH341" s="213"/>
    </row>
    <row r="342" spans="1:60" outlineLevel="1" x14ac:dyDescent="0.2">
      <c r="A342" s="235">
        <v>65</v>
      </c>
      <c r="B342" s="236" t="s">
        <v>1087</v>
      </c>
      <c r="C342" s="252" t="s">
        <v>1088</v>
      </c>
      <c r="D342" s="237" t="s">
        <v>458</v>
      </c>
      <c r="E342" s="238">
        <v>12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3.696E-2</v>
      </c>
      <c r="O342" s="238">
        <f>ROUND(E342*N342,2)</f>
        <v>0.44</v>
      </c>
      <c r="P342" s="238">
        <v>0</v>
      </c>
      <c r="Q342" s="238">
        <f>ROUND(E342*P342,2)</f>
        <v>0</v>
      </c>
      <c r="R342" s="240" t="s">
        <v>563</v>
      </c>
      <c r="S342" s="240" t="s">
        <v>250</v>
      </c>
      <c r="T342" s="241" t="s">
        <v>250</v>
      </c>
      <c r="U342" s="223">
        <v>1.0941000000000001</v>
      </c>
      <c r="V342" s="223">
        <f>ROUND(E342*U342,2)</f>
        <v>13.13</v>
      </c>
      <c r="W342" s="223"/>
      <c r="X342" s="223" t="s">
        <v>294</v>
      </c>
      <c r="Y342" s="223" t="s">
        <v>252</v>
      </c>
      <c r="Z342" s="213"/>
      <c r="AA342" s="213"/>
      <c r="AB342" s="213"/>
      <c r="AC342" s="213"/>
      <c r="AD342" s="213"/>
      <c r="AE342" s="213"/>
      <c r="AF342" s="213"/>
      <c r="AG342" s="213" t="s">
        <v>295</v>
      </c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2" x14ac:dyDescent="0.2">
      <c r="A343" s="220"/>
      <c r="B343" s="221"/>
      <c r="C343" s="267" t="s">
        <v>1084</v>
      </c>
      <c r="D343" s="264"/>
      <c r="E343" s="264"/>
      <c r="F343" s="264"/>
      <c r="G343" s="264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305</v>
      </c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42" t="str">
        <f>C343</f>
        <v>jakoukoliv maltou, z pomocného pracovního lešení o výšce podlahy do 1900 mm a pro zatížení do 1,5 kPa,</v>
      </c>
      <c r="BB343" s="213"/>
      <c r="BC343" s="213"/>
      <c r="BD343" s="213"/>
      <c r="BE343" s="213"/>
      <c r="BF343" s="213"/>
      <c r="BG343" s="213"/>
      <c r="BH343" s="213"/>
    </row>
    <row r="344" spans="1:60" ht="33.75" outlineLevel="1" x14ac:dyDescent="0.2">
      <c r="A344" s="235">
        <v>66</v>
      </c>
      <c r="B344" s="236" t="s">
        <v>1089</v>
      </c>
      <c r="C344" s="252" t="s">
        <v>1090</v>
      </c>
      <c r="D344" s="237" t="s">
        <v>292</v>
      </c>
      <c r="E344" s="238">
        <v>69.7</v>
      </c>
      <c r="F344" s="239"/>
      <c r="G344" s="240">
        <f>ROUND(E344*F344,2)</f>
        <v>0</v>
      </c>
      <c r="H344" s="239"/>
      <c r="I344" s="240">
        <f>ROUND(E344*H344,2)</f>
        <v>0</v>
      </c>
      <c r="J344" s="239"/>
      <c r="K344" s="240">
        <f>ROUND(E344*J344,2)</f>
        <v>0</v>
      </c>
      <c r="L344" s="240">
        <v>21</v>
      </c>
      <c r="M344" s="240">
        <f>G344*(1+L344/100)</f>
        <v>0</v>
      </c>
      <c r="N344" s="238">
        <v>6.0899999999999999E-3</v>
      </c>
      <c r="O344" s="238">
        <f>ROUND(E344*N344,2)</f>
        <v>0.42</v>
      </c>
      <c r="P344" s="238">
        <v>0</v>
      </c>
      <c r="Q344" s="238">
        <f>ROUND(E344*P344,2)</f>
        <v>0</v>
      </c>
      <c r="R344" s="240" t="s">
        <v>563</v>
      </c>
      <c r="S344" s="240" t="s">
        <v>250</v>
      </c>
      <c r="T344" s="241" t="s">
        <v>250</v>
      </c>
      <c r="U344" s="223">
        <v>0.19273999999999999</v>
      </c>
      <c r="V344" s="223">
        <f>ROUND(E344*U344,2)</f>
        <v>13.43</v>
      </c>
      <c r="W344" s="223"/>
      <c r="X344" s="223" t="s">
        <v>294</v>
      </c>
      <c r="Y344" s="223" t="s">
        <v>252</v>
      </c>
      <c r="Z344" s="213"/>
      <c r="AA344" s="213"/>
      <c r="AB344" s="213"/>
      <c r="AC344" s="213"/>
      <c r="AD344" s="213"/>
      <c r="AE344" s="213"/>
      <c r="AF344" s="213"/>
      <c r="AG344" s="213" t="s">
        <v>295</v>
      </c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2" x14ac:dyDescent="0.2">
      <c r="A345" s="220"/>
      <c r="B345" s="221"/>
      <c r="C345" s="253" t="s">
        <v>1091</v>
      </c>
      <c r="D345" s="243"/>
      <c r="E345" s="243"/>
      <c r="F345" s="243"/>
      <c r="G345" s="24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255</v>
      </c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2" x14ac:dyDescent="0.2">
      <c r="A346" s="220"/>
      <c r="B346" s="221"/>
      <c r="C346" s="266" t="s">
        <v>528</v>
      </c>
      <c r="D346" s="258"/>
      <c r="E346" s="259"/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3"/>
      <c r="AA346" s="213"/>
      <c r="AB346" s="213"/>
      <c r="AC346" s="213"/>
      <c r="AD346" s="213"/>
      <c r="AE346" s="213"/>
      <c r="AF346" s="213"/>
      <c r="AG346" s="213" t="s">
        <v>297</v>
      </c>
      <c r="AH346" s="213">
        <v>0</v>
      </c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3" x14ac:dyDescent="0.2">
      <c r="A347" s="220"/>
      <c r="B347" s="221"/>
      <c r="C347" s="266" t="s">
        <v>529</v>
      </c>
      <c r="D347" s="258"/>
      <c r="E347" s="259"/>
      <c r="F347" s="223"/>
      <c r="G347" s="223"/>
      <c r="H347" s="223"/>
      <c r="I347" s="223"/>
      <c r="J347" s="223"/>
      <c r="K347" s="223"/>
      <c r="L347" s="223"/>
      <c r="M347" s="223"/>
      <c r="N347" s="222"/>
      <c r="O347" s="222"/>
      <c r="P347" s="222"/>
      <c r="Q347" s="222"/>
      <c r="R347" s="223"/>
      <c r="S347" s="223"/>
      <c r="T347" s="223"/>
      <c r="U347" s="223"/>
      <c r="V347" s="223"/>
      <c r="W347" s="223"/>
      <c r="X347" s="223"/>
      <c r="Y347" s="223"/>
      <c r="Z347" s="213"/>
      <c r="AA347" s="213"/>
      <c r="AB347" s="213"/>
      <c r="AC347" s="213"/>
      <c r="AD347" s="213"/>
      <c r="AE347" s="213"/>
      <c r="AF347" s="213"/>
      <c r="AG347" s="213" t="s">
        <v>297</v>
      </c>
      <c r="AH347" s="213">
        <v>0</v>
      </c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3" x14ac:dyDescent="0.2">
      <c r="A348" s="220"/>
      <c r="B348" s="221"/>
      <c r="C348" s="266" t="s">
        <v>530</v>
      </c>
      <c r="D348" s="258"/>
      <c r="E348" s="259">
        <v>69.7</v>
      </c>
      <c r="F348" s="223"/>
      <c r="G348" s="223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297</v>
      </c>
      <c r="AH348" s="213">
        <v>0</v>
      </c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</row>
    <row r="349" spans="1:60" ht="33.75" outlineLevel="1" x14ac:dyDescent="0.2">
      <c r="A349" s="235">
        <v>67</v>
      </c>
      <c r="B349" s="236" t="s">
        <v>1092</v>
      </c>
      <c r="C349" s="252" t="s">
        <v>1093</v>
      </c>
      <c r="D349" s="237" t="s">
        <v>292</v>
      </c>
      <c r="E349" s="238">
        <v>25.7</v>
      </c>
      <c r="F349" s="239"/>
      <c r="G349" s="240">
        <f>ROUND(E349*F349,2)</f>
        <v>0</v>
      </c>
      <c r="H349" s="239"/>
      <c r="I349" s="240">
        <f>ROUND(E349*H349,2)</f>
        <v>0</v>
      </c>
      <c r="J349" s="239"/>
      <c r="K349" s="240">
        <f>ROUND(E349*J349,2)</f>
        <v>0</v>
      </c>
      <c r="L349" s="240">
        <v>21</v>
      </c>
      <c r="M349" s="240">
        <f>G349*(1+L349/100)</f>
        <v>0</v>
      </c>
      <c r="N349" s="238">
        <v>1.7680000000000001E-2</v>
      </c>
      <c r="O349" s="238">
        <f>ROUND(E349*N349,2)</f>
        <v>0.45</v>
      </c>
      <c r="P349" s="238">
        <v>0</v>
      </c>
      <c r="Q349" s="238">
        <f>ROUND(E349*P349,2)</f>
        <v>0</v>
      </c>
      <c r="R349" s="240" t="s">
        <v>563</v>
      </c>
      <c r="S349" s="240" t="s">
        <v>250</v>
      </c>
      <c r="T349" s="241" t="s">
        <v>250</v>
      </c>
      <c r="U349" s="223">
        <v>0.38716</v>
      </c>
      <c r="V349" s="223">
        <f>ROUND(E349*U349,2)</f>
        <v>9.9499999999999993</v>
      </c>
      <c r="W349" s="223"/>
      <c r="X349" s="223" t="s">
        <v>294</v>
      </c>
      <c r="Y349" s="223" t="s">
        <v>252</v>
      </c>
      <c r="Z349" s="213"/>
      <c r="AA349" s="213"/>
      <c r="AB349" s="213"/>
      <c r="AC349" s="213"/>
      <c r="AD349" s="213"/>
      <c r="AE349" s="213"/>
      <c r="AF349" s="213"/>
      <c r="AG349" s="213" t="s">
        <v>295</v>
      </c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2" x14ac:dyDescent="0.2">
      <c r="A350" s="220"/>
      <c r="B350" s="221"/>
      <c r="C350" s="253" t="s">
        <v>1091</v>
      </c>
      <c r="D350" s="243"/>
      <c r="E350" s="243"/>
      <c r="F350" s="243"/>
      <c r="G350" s="24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255</v>
      </c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2" x14ac:dyDescent="0.2">
      <c r="A351" s="220"/>
      <c r="B351" s="221"/>
      <c r="C351" s="266" t="s">
        <v>516</v>
      </c>
      <c r="D351" s="258"/>
      <c r="E351" s="259"/>
      <c r="F351" s="223"/>
      <c r="G351" s="223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297</v>
      </c>
      <c r="AH351" s="213">
        <v>0</v>
      </c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3" x14ac:dyDescent="0.2">
      <c r="A352" s="220"/>
      <c r="B352" s="221"/>
      <c r="C352" s="266" t="s">
        <v>517</v>
      </c>
      <c r="D352" s="258"/>
      <c r="E352" s="259"/>
      <c r="F352" s="223"/>
      <c r="G352" s="223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3"/>
      <c r="AA352" s="213"/>
      <c r="AB352" s="213"/>
      <c r="AC352" s="213"/>
      <c r="AD352" s="213"/>
      <c r="AE352" s="213"/>
      <c r="AF352" s="213"/>
      <c r="AG352" s="213" t="s">
        <v>297</v>
      </c>
      <c r="AH352" s="213">
        <v>0</v>
      </c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3" x14ac:dyDescent="0.2">
      <c r="A353" s="220"/>
      <c r="B353" s="221"/>
      <c r="C353" s="266" t="s">
        <v>1094</v>
      </c>
      <c r="D353" s="258"/>
      <c r="E353" s="259">
        <v>25.7</v>
      </c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297</v>
      </c>
      <c r="AH353" s="213">
        <v>0</v>
      </c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ht="22.5" outlineLevel="1" x14ac:dyDescent="0.2">
      <c r="A354" s="235">
        <v>68</v>
      </c>
      <c r="B354" s="236" t="s">
        <v>1095</v>
      </c>
      <c r="C354" s="252" t="s">
        <v>1096</v>
      </c>
      <c r="D354" s="237" t="s">
        <v>292</v>
      </c>
      <c r="E354" s="238">
        <v>117.11199999999999</v>
      </c>
      <c r="F354" s="239"/>
      <c r="G354" s="240">
        <f>ROUND(E354*F354,2)</f>
        <v>0</v>
      </c>
      <c r="H354" s="239"/>
      <c r="I354" s="240">
        <f>ROUND(E354*H354,2)</f>
        <v>0</v>
      </c>
      <c r="J354" s="239"/>
      <c r="K354" s="240">
        <f>ROUND(E354*J354,2)</f>
        <v>0</v>
      </c>
      <c r="L354" s="240">
        <v>21</v>
      </c>
      <c r="M354" s="240">
        <f>G354*(1+L354/100)</f>
        <v>0</v>
      </c>
      <c r="N354" s="238">
        <v>4.0600000000000002E-3</v>
      </c>
      <c r="O354" s="238">
        <f>ROUND(E354*N354,2)</f>
        <v>0.48</v>
      </c>
      <c r="P354" s="238">
        <v>0</v>
      </c>
      <c r="Q354" s="238">
        <f>ROUND(E354*P354,2)</f>
        <v>0</v>
      </c>
      <c r="R354" s="240" t="s">
        <v>841</v>
      </c>
      <c r="S354" s="240" t="s">
        <v>250</v>
      </c>
      <c r="T354" s="241" t="s">
        <v>250</v>
      </c>
      <c r="U354" s="223">
        <v>0.48399999999999999</v>
      </c>
      <c r="V354" s="223">
        <f>ROUND(E354*U354,2)</f>
        <v>56.68</v>
      </c>
      <c r="W354" s="223"/>
      <c r="X354" s="223" t="s">
        <v>294</v>
      </c>
      <c r="Y354" s="223" t="s">
        <v>252</v>
      </c>
      <c r="Z354" s="213"/>
      <c r="AA354" s="213"/>
      <c r="AB354" s="213"/>
      <c r="AC354" s="213"/>
      <c r="AD354" s="213"/>
      <c r="AE354" s="213"/>
      <c r="AF354" s="213"/>
      <c r="AG354" s="213" t="s">
        <v>295</v>
      </c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2" x14ac:dyDescent="0.2">
      <c r="A355" s="220"/>
      <c r="B355" s="221"/>
      <c r="C355" s="267" t="s">
        <v>1097</v>
      </c>
      <c r="D355" s="264"/>
      <c r="E355" s="264"/>
      <c r="F355" s="264"/>
      <c r="G355" s="264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305</v>
      </c>
      <c r="AH355" s="213"/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2" x14ac:dyDescent="0.2">
      <c r="A356" s="220"/>
      <c r="B356" s="221"/>
      <c r="C356" s="266" t="s">
        <v>347</v>
      </c>
      <c r="D356" s="258"/>
      <c r="E356" s="259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297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66" t="s">
        <v>1098</v>
      </c>
      <c r="D357" s="258"/>
      <c r="E357" s="259"/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297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3" x14ac:dyDescent="0.2">
      <c r="A358" s="220"/>
      <c r="B358" s="221"/>
      <c r="C358" s="266" t="s">
        <v>1099</v>
      </c>
      <c r="D358" s="258"/>
      <c r="E358" s="259"/>
      <c r="F358" s="223"/>
      <c r="G358" s="223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297</v>
      </c>
      <c r="AH358" s="213">
        <v>0</v>
      </c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3" x14ac:dyDescent="0.2">
      <c r="A359" s="220"/>
      <c r="B359" s="221"/>
      <c r="C359" s="266" t="s">
        <v>1100</v>
      </c>
      <c r="D359" s="258"/>
      <c r="E359" s="259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297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66" t="s">
        <v>1101</v>
      </c>
      <c r="D360" s="258"/>
      <c r="E360" s="259"/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297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3" x14ac:dyDescent="0.2">
      <c r="A361" s="220"/>
      <c r="B361" s="221"/>
      <c r="C361" s="266" t="s">
        <v>1102</v>
      </c>
      <c r="D361" s="258"/>
      <c r="E361" s="259"/>
      <c r="F361" s="223"/>
      <c r="G361" s="223"/>
      <c r="H361" s="223"/>
      <c r="I361" s="223"/>
      <c r="J361" s="223"/>
      <c r="K361" s="223"/>
      <c r="L361" s="223"/>
      <c r="M361" s="223"/>
      <c r="N361" s="222"/>
      <c r="O361" s="222"/>
      <c r="P361" s="222"/>
      <c r="Q361" s="222"/>
      <c r="R361" s="223"/>
      <c r="S361" s="223"/>
      <c r="T361" s="223"/>
      <c r="U361" s="223"/>
      <c r="V361" s="223"/>
      <c r="W361" s="223"/>
      <c r="X361" s="223"/>
      <c r="Y361" s="223"/>
      <c r="Z361" s="213"/>
      <c r="AA361" s="213"/>
      <c r="AB361" s="213"/>
      <c r="AC361" s="213"/>
      <c r="AD361" s="213"/>
      <c r="AE361" s="213"/>
      <c r="AF361" s="213"/>
      <c r="AG361" s="213" t="s">
        <v>297</v>
      </c>
      <c r="AH361" s="213">
        <v>0</v>
      </c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3" x14ac:dyDescent="0.2">
      <c r="A362" s="220"/>
      <c r="B362" s="221"/>
      <c r="C362" s="266" t="s">
        <v>1103</v>
      </c>
      <c r="D362" s="258"/>
      <c r="E362" s="259"/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297</v>
      </c>
      <c r="AH362" s="213">
        <v>0</v>
      </c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66" t="s">
        <v>1104</v>
      </c>
      <c r="D363" s="258"/>
      <c r="E363" s="259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297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66" t="s">
        <v>1105</v>
      </c>
      <c r="D364" s="258"/>
      <c r="E364" s="259"/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297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66" t="s">
        <v>1106</v>
      </c>
      <c r="D365" s="258"/>
      <c r="E365" s="259"/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297</v>
      </c>
      <c r="AH365" s="213">
        <v>0</v>
      </c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66" t="s">
        <v>1107</v>
      </c>
      <c r="D366" s="258"/>
      <c r="E366" s="259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297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6" t="s">
        <v>1108</v>
      </c>
      <c r="D367" s="258"/>
      <c r="E367" s="259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297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6" t="s">
        <v>1109</v>
      </c>
      <c r="D368" s="258"/>
      <c r="E368" s="259"/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297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3" x14ac:dyDescent="0.2">
      <c r="A369" s="220"/>
      <c r="B369" s="221"/>
      <c r="C369" s="266" t="s">
        <v>1110</v>
      </c>
      <c r="D369" s="258"/>
      <c r="E369" s="259"/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3"/>
      <c r="AA369" s="213"/>
      <c r="AB369" s="213"/>
      <c r="AC369" s="213"/>
      <c r="AD369" s="213"/>
      <c r="AE369" s="213"/>
      <c r="AF369" s="213"/>
      <c r="AG369" s="213" t="s">
        <v>297</v>
      </c>
      <c r="AH369" s="213">
        <v>0</v>
      </c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3" x14ac:dyDescent="0.2">
      <c r="A370" s="220"/>
      <c r="B370" s="221"/>
      <c r="C370" s="266" t="s">
        <v>1111</v>
      </c>
      <c r="D370" s="258"/>
      <c r="E370" s="259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297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66" t="s">
        <v>1112</v>
      </c>
      <c r="D371" s="258"/>
      <c r="E371" s="259"/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297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outlineLevel="3" x14ac:dyDescent="0.2">
      <c r="A372" s="220"/>
      <c r="B372" s="221"/>
      <c r="C372" s="266" t="s">
        <v>1113</v>
      </c>
      <c r="D372" s="258"/>
      <c r="E372" s="259"/>
      <c r="F372" s="223"/>
      <c r="G372" s="223"/>
      <c r="H372" s="223"/>
      <c r="I372" s="223"/>
      <c r="J372" s="223"/>
      <c r="K372" s="223"/>
      <c r="L372" s="223"/>
      <c r="M372" s="223"/>
      <c r="N372" s="222"/>
      <c r="O372" s="222"/>
      <c r="P372" s="222"/>
      <c r="Q372" s="222"/>
      <c r="R372" s="223"/>
      <c r="S372" s="223"/>
      <c r="T372" s="223"/>
      <c r="U372" s="223"/>
      <c r="V372" s="223"/>
      <c r="W372" s="223"/>
      <c r="X372" s="223"/>
      <c r="Y372" s="223"/>
      <c r="Z372" s="213"/>
      <c r="AA372" s="213"/>
      <c r="AB372" s="213"/>
      <c r="AC372" s="213"/>
      <c r="AD372" s="213"/>
      <c r="AE372" s="213"/>
      <c r="AF372" s="213"/>
      <c r="AG372" s="213" t="s">
        <v>297</v>
      </c>
      <c r="AH372" s="213">
        <v>0</v>
      </c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</row>
    <row r="373" spans="1:60" outlineLevel="3" x14ac:dyDescent="0.2">
      <c r="A373" s="220"/>
      <c r="B373" s="221"/>
      <c r="C373" s="266" t="s">
        <v>1114</v>
      </c>
      <c r="D373" s="258"/>
      <c r="E373" s="259"/>
      <c r="F373" s="223"/>
      <c r="G373" s="223"/>
      <c r="H373" s="223"/>
      <c r="I373" s="223"/>
      <c r="J373" s="223"/>
      <c r="K373" s="223"/>
      <c r="L373" s="223"/>
      <c r="M373" s="223"/>
      <c r="N373" s="222"/>
      <c r="O373" s="222"/>
      <c r="P373" s="222"/>
      <c r="Q373" s="222"/>
      <c r="R373" s="223"/>
      <c r="S373" s="223"/>
      <c r="T373" s="223"/>
      <c r="U373" s="223"/>
      <c r="V373" s="223"/>
      <c r="W373" s="223"/>
      <c r="X373" s="223"/>
      <c r="Y373" s="223"/>
      <c r="Z373" s="213"/>
      <c r="AA373" s="213"/>
      <c r="AB373" s="213"/>
      <c r="AC373" s="213"/>
      <c r="AD373" s="213"/>
      <c r="AE373" s="213"/>
      <c r="AF373" s="213"/>
      <c r="AG373" s="213" t="s">
        <v>297</v>
      </c>
      <c r="AH373" s="213">
        <v>0</v>
      </c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3" x14ac:dyDescent="0.2">
      <c r="A374" s="220"/>
      <c r="B374" s="221"/>
      <c r="C374" s="266" t="s">
        <v>1115</v>
      </c>
      <c r="D374" s="258"/>
      <c r="E374" s="259"/>
      <c r="F374" s="223"/>
      <c r="G374" s="223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297</v>
      </c>
      <c r="AH374" s="213">
        <v>0</v>
      </c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</row>
    <row r="375" spans="1:60" outlineLevel="3" x14ac:dyDescent="0.2">
      <c r="A375" s="220"/>
      <c r="B375" s="221"/>
      <c r="C375" s="266" t="s">
        <v>1116</v>
      </c>
      <c r="D375" s="258"/>
      <c r="E375" s="259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297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66" t="s">
        <v>352</v>
      </c>
      <c r="D376" s="258"/>
      <c r="E376" s="259"/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297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3" x14ac:dyDescent="0.2">
      <c r="A377" s="220"/>
      <c r="B377" s="221"/>
      <c r="C377" s="266" t="s">
        <v>1074</v>
      </c>
      <c r="D377" s="258"/>
      <c r="E377" s="259">
        <v>117.11199999999999</v>
      </c>
      <c r="F377" s="223"/>
      <c r="G377" s="223"/>
      <c r="H377" s="223"/>
      <c r="I377" s="223"/>
      <c r="J377" s="223"/>
      <c r="K377" s="223"/>
      <c r="L377" s="223"/>
      <c r="M377" s="223"/>
      <c r="N377" s="222"/>
      <c r="O377" s="222"/>
      <c r="P377" s="222"/>
      <c r="Q377" s="222"/>
      <c r="R377" s="223"/>
      <c r="S377" s="223"/>
      <c r="T377" s="223"/>
      <c r="U377" s="223"/>
      <c r="V377" s="223"/>
      <c r="W377" s="223"/>
      <c r="X377" s="223"/>
      <c r="Y377" s="223"/>
      <c r="Z377" s="213"/>
      <c r="AA377" s="213"/>
      <c r="AB377" s="213"/>
      <c r="AC377" s="213"/>
      <c r="AD377" s="213"/>
      <c r="AE377" s="213"/>
      <c r="AF377" s="213"/>
      <c r="AG377" s="213" t="s">
        <v>297</v>
      </c>
      <c r="AH377" s="213">
        <v>0</v>
      </c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outlineLevel="1" x14ac:dyDescent="0.2">
      <c r="A378" s="235">
        <v>69</v>
      </c>
      <c r="B378" s="236" t="s">
        <v>1117</v>
      </c>
      <c r="C378" s="252" t="s">
        <v>1118</v>
      </c>
      <c r="D378" s="237" t="s">
        <v>458</v>
      </c>
      <c r="E378" s="238">
        <v>14</v>
      </c>
      <c r="F378" s="239"/>
      <c r="G378" s="240">
        <f>ROUND(E378*F378,2)</f>
        <v>0</v>
      </c>
      <c r="H378" s="239"/>
      <c r="I378" s="240">
        <f>ROUND(E378*H378,2)</f>
        <v>0</v>
      </c>
      <c r="J378" s="239"/>
      <c r="K378" s="240">
        <f>ROUND(E378*J378,2)</f>
        <v>0</v>
      </c>
      <c r="L378" s="240">
        <v>21</v>
      </c>
      <c r="M378" s="240">
        <f>G378*(1+L378/100)</f>
        <v>0</v>
      </c>
      <c r="N378" s="238">
        <v>4.5799999999999999E-3</v>
      </c>
      <c r="O378" s="238">
        <f>ROUND(E378*N378,2)</f>
        <v>0.06</v>
      </c>
      <c r="P378" s="238">
        <v>0</v>
      </c>
      <c r="Q378" s="238">
        <f>ROUND(E378*P378,2)</f>
        <v>0</v>
      </c>
      <c r="R378" s="240" t="s">
        <v>563</v>
      </c>
      <c r="S378" s="240" t="s">
        <v>250</v>
      </c>
      <c r="T378" s="241" t="s">
        <v>250</v>
      </c>
      <c r="U378" s="223">
        <v>0.22442000000000001</v>
      </c>
      <c r="V378" s="223">
        <f>ROUND(E378*U378,2)</f>
        <v>3.14</v>
      </c>
      <c r="W378" s="223"/>
      <c r="X378" s="223" t="s">
        <v>294</v>
      </c>
      <c r="Y378" s="223" t="s">
        <v>252</v>
      </c>
      <c r="Z378" s="213"/>
      <c r="AA378" s="213"/>
      <c r="AB378" s="213"/>
      <c r="AC378" s="213"/>
      <c r="AD378" s="213"/>
      <c r="AE378" s="213"/>
      <c r="AF378" s="213"/>
      <c r="AG378" s="213" t="s">
        <v>295</v>
      </c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</row>
    <row r="379" spans="1:60" outlineLevel="2" x14ac:dyDescent="0.2">
      <c r="A379" s="220"/>
      <c r="B379" s="221"/>
      <c r="C379" s="267" t="s">
        <v>1084</v>
      </c>
      <c r="D379" s="264"/>
      <c r="E379" s="264"/>
      <c r="F379" s="264"/>
      <c r="G379" s="264"/>
      <c r="H379" s="223"/>
      <c r="I379" s="223"/>
      <c r="J379" s="223"/>
      <c r="K379" s="223"/>
      <c r="L379" s="223"/>
      <c r="M379" s="223"/>
      <c r="N379" s="222"/>
      <c r="O379" s="222"/>
      <c r="P379" s="222"/>
      <c r="Q379" s="222"/>
      <c r="R379" s="223"/>
      <c r="S379" s="223"/>
      <c r="T379" s="223"/>
      <c r="U379" s="223"/>
      <c r="V379" s="223"/>
      <c r="W379" s="223"/>
      <c r="X379" s="223"/>
      <c r="Y379" s="223"/>
      <c r="Z379" s="213"/>
      <c r="AA379" s="213"/>
      <c r="AB379" s="213"/>
      <c r="AC379" s="213"/>
      <c r="AD379" s="213"/>
      <c r="AE379" s="213"/>
      <c r="AF379" s="213"/>
      <c r="AG379" s="213" t="s">
        <v>305</v>
      </c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42" t="str">
        <f>C379</f>
        <v>jakoukoliv maltou, z pomocného pracovního lešení o výšce podlahy do 1900 mm a pro zatížení do 1,5 kPa,</v>
      </c>
      <c r="BB379" s="213"/>
      <c r="BC379" s="213"/>
      <c r="BD379" s="213"/>
      <c r="BE379" s="213"/>
      <c r="BF379" s="213"/>
      <c r="BG379" s="213"/>
      <c r="BH379" s="213"/>
    </row>
    <row r="380" spans="1:60" outlineLevel="1" x14ac:dyDescent="0.2">
      <c r="A380" s="235">
        <v>70</v>
      </c>
      <c r="B380" s="236" t="s">
        <v>1119</v>
      </c>
      <c r="C380" s="252" t="s">
        <v>1120</v>
      </c>
      <c r="D380" s="237" t="s">
        <v>458</v>
      </c>
      <c r="E380" s="238">
        <v>10</v>
      </c>
      <c r="F380" s="239"/>
      <c r="G380" s="240">
        <f>ROUND(E380*F380,2)</f>
        <v>0</v>
      </c>
      <c r="H380" s="239"/>
      <c r="I380" s="240">
        <f>ROUND(E380*H380,2)</f>
        <v>0</v>
      </c>
      <c r="J380" s="239"/>
      <c r="K380" s="240">
        <f>ROUND(E380*J380,2)</f>
        <v>0</v>
      </c>
      <c r="L380" s="240">
        <v>21</v>
      </c>
      <c r="M380" s="240">
        <f>G380*(1+L380/100)</f>
        <v>0</v>
      </c>
      <c r="N380" s="238">
        <v>1.278E-2</v>
      </c>
      <c r="O380" s="238">
        <f>ROUND(E380*N380,2)</f>
        <v>0.13</v>
      </c>
      <c r="P380" s="238">
        <v>0</v>
      </c>
      <c r="Q380" s="238">
        <f>ROUND(E380*P380,2)</f>
        <v>0</v>
      </c>
      <c r="R380" s="240" t="s">
        <v>563</v>
      </c>
      <c r="S380" s="240" t="s">
        <v>250</v>
      </c>
      <c r="T380" s="241" t="s">
        <v>250</v>
      </c>
      <c r="U380" s="223">
        <v>0.35813</v>
      </c>
      <c r="V380" s="223">
        <f>ROUND(E380*U380,2)</f>
        <v>3.58</v>
      </c>
      <c r="W380" s="223"/>
      <c r="X380" s="223" t="s">
        <v>294</v>
      </c>
      <c r="Y380" s="223" t="s">
        <v>252</v>
      </c>
      <c r="Z380" s="213"/>
      <c r="AA380" s="213"/>
      <c r="AB380" s="213"/>
      <c r="AC380" s="213"/>
      <c r="AD380" s="213"/>
      <c r="AE380" s="213"/>
      <c r="AF380" s="213"/>
      <c r="AG380" s="213" t="s">
        <v>295</v>
      </c>
      <c r="AH380" s="213"/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2" x14ac:dyDescent="0.2">
      <c r="A381" s="220"/>
      <c r="B381" s="221"/>
      <c r="C381" s="267" t="s">
        <v>1084</v>
      </c>
      <c r="D381" s="264"/>
      <c r="E381" s="264"/>
      <c r="F381" s="264"/>
      <c r="G381" s="264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305</v>
      </c>
      <c r="AH381" s="213"/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42" t="str">
        <f>C381</f>
        <v>jakoukoliv maltou, z pomocného pracovního lešení o výšce podlahy do 1900 mm a pro zatížení do 1,5 kPa,</v>
      </c>
      <c r="BB381" s="213"/>
      <c r="BC381" s="213"/>
      <c r="BD381" s="213"/>
      <c r="BE381" s="213"/>
      <c r="BF381" s="213"/>
      <c r="BG381" s="213"/>
      <c r="BH381" s="213"/>
    </row>
    <row r="382" spans="1:60" outlineLevel="1" x14ac:dyDescent="0.2">
      <c r="A382" s="235">
        <v>71</v>
      </c>
      <c r="B382" s="236" t="s">
        <v>1121</v>
      </c>
      <c r="C382" s="252" t="s">
        <v>1122</v>
      </c>
      <c r="D382" s="237" t="s">
        <v>458</v>
      </c>
      <c r="E382" s="238">
        <v>11</v>
      </c>
      <c r="F382" s="239"/>
      <c r="G382" s="240">
        <f>ROUND(E382*F382,2)</f>
        <v>0</v>
      </c>
      <c r="H382" s="239"/>
      <c r="I382" s="240">
        <f>ROUND(E382*H382,2)</f>
        <v>0</v>
      </c>
      <c r="J382" s="239"/>
      <c r="K382" s="240">
        <f>ROUND(E382*J382,2)</f>
        <v>0</v>
      </c>
      <c r="L382" s="240">
        <v>21</v>
      </c>
      <c r="M382" s="240">
        <f>G382*(1+L382/100)</f>
        <v>0</v>
      </c>
      <c r="N382" s="238">
        <v>4.3049999999999998E-2</v>
      </c>
      <c r="O382" s="238">
        <f>ROUND(E382*N382,2)</f>
        <v>0.47</v>
      </c>
      <c r="P382" s="238">
        <v>0</v>
      </c>
      <c r="Q382" s="238">
        <f>ROUND(E382*P382,2)</f>
        <v>0</v>
      </c>
      <c r="R382" s="240" t="s">
        <v>563</v>
      </c>
      <c r="S382" s="240" t="s">
        <v>250</v>
      </c>
      <c r="T382" s="241" t="s">
        <v>250</v>
      </c>
      <c r="U382" s="223">
        <v>0.87802999999999998</v>
      </c>
      <c r="V382" s="223">
        <f>ROUND(E382*U382,2)</f>
        <v>9.66</v>
      </c>
      <c r="W382" s="223"/>
      <c r="X382" s="223" t="s">
        <v>294</v>
      </c>
      <c r="Y382" s="223" t="s">
        <v>252</v>
      </c>
      <c r="Z382" s="213"/>
      <c r="AA382" s="213"/>
      <c r="AB382" s="213"/>
      <c r="AC382" s="213"/>
      <c r="AD382" s="213"/>
      <c r="AE382" s="213"/>
      <c r="AF382" s="213"/>
      <c r="AG382" s="213" t="s">
        <v>295</v>
      </c>
      <c r="AH382" s="213"/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2" x14ac:dyDescent="0.2">
      <c r="A383" s="220"/>
      <c r="B383" s="221"/>
      <c r="C383" s="267" t="s">
        <v>1084</v>
      </c>
      <c r="D383" s="264"/>
      <c r="E383" s="264"/>
      <c r="F383" s="264"/>
      <c r="G383" s="264"/>
      <c r="H383" s="223"/>
      <c r="I383" s="223"/>
      <c r="J383" s="223"/>
      <c r="K383" s="223"/>
      <c r="L383" s="223"/>
      <c r="M383" s="223"/>
      <c r="N383" s="222"/>
      <c r="O383" s="222"/>
      <c r="P383" s="222"/>
      <c r="Q383" s="222"/>
      <c r="R383" s="223"/>
      <c r="S383" s="223"/>
      <c r="T383" s="223"/>
      <c r="U383" s="223"/>
      <c r="V383" s="223"/>
      <c r="W383" s="223"/>
      <c r="X383" s="223"/>
      <c r="Y383" s="223"/>
      <c r="Z383" s="213"/>
      <c r="AA383" s="213"/>
      <c r="AB383" s="213"/>
      <c r="AC383" s="213"/>
      <c r="AD383" s="213"/>
      <c r="AE383" s="213"/>
      <c r="AF383" s="213"/>
      <c r="AG383" s="213" t="s">
        <v>305</v>
      </c>
      <c r="AH383" s="213"/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42" t="str">
        <f>C383</f>
        <v>jakoukoliv maltou, z pomocného pracovního lešení o výšce podlahy do 1900 mm a pro zatížení do 1,5 kPa,</v>
      </c>
      <c r="BB383" s="213"/>
      <c r="BC383" s="213"/>
      <c r="BD383" s="213"/>
      <c r="BE383" s="213"/>
      <c r="BF383" s="213"/>
      <c r="BG383" s="213"/>
      <c r="BH383" s="213"/>
    </row>
    <row r="384" spans="1:60" outlineLevel="1" x14ac:dyDescent="0.2">
      <c r="A384" s="235">
        <v>72</v>
      </c>
      <c r="B384" s="236" t="s">
        <v>1123</v>
      </c>
      <c r="C384" s="252" t="s">
        <v>1124</v>
      </c>
      <c r="D384" s="237" t="s">
        <v>420</v>
      </c>
      <c r="E384" s="238">
        <v>15</v>
      </c>
      <c r="F384" s="239"/>
      <c r="G384" s="240">
        <f>ROUND(E384*F384,2)</f>
        <v>0</v>
      </c>
      <c r="H384" s="239"/>
      <c r="I384" s="240">
        <f>ROUND(E384*H384,2)</f>
        <v>0</v>
      </c>
      <c r="J384" s="239"/>
      <c r="K384" s="240">
        <f>ROUND(E384*J384,2)</f>
        <v>0</v>
      </c>
      <c r="L384" s="240">
        <v>21</v>
      </c>
      <c r="M384" s="240">
        <f>G384*(1+L384/100)</f>
        <v>0</v>
      </c>
      <c r="N384" s="238">
        <v>1.634E-2</v>
      </c>
      <c r="O384" s="238">
        <f>ROUND(E384*N384,2)</f>
        <v>0.25</v>
      </c>
      <c r="P384" s="238">
        <v>0</v>
      </c>
      <c r="Q384" s="238">
        <f>ROUND(E384*P384,2)</f>
        <v>0</v>
      </c>
      <c r="R384" s="240" t="s">
        <v>563</v>
      </c>
      <c r="S384" s="240" t="s">
        <v>250</v>
      </c>
      <c r="T384" s="241" t="s">
        <v>250</v>
      </c>
      <c r="U384" s="223">
        <v>0.253</v>
      </c>
      <c r="V384" s="223">
        <f>ROUND(E384*U384,2)</f>
        <v>3.8</v>
      </c>
      <c r="W384" s="223"/>
      <c r="X384" s="223" t="s">
        <v>294</v>
      </c>
      <c r="Y384" s="223" t="s">
        <v>252</v>
      </c>
      <c r="Z384" s="213"/>
      <c r="AA384" s="213"/>
      <c r="AB384" s="213"/>
      <c r="AC384" s="213"/>
      <c r="AD384" s="213"/>
      <c r="AE384" s="213"/>
      <c r="AF384" s="213"/>
      <c r="AG384" s="213" t="s">
        <v>295</v>
      </c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2" x14ac:dyDescent="0.2">
      <c r="A385" s="220"/>
      <c r="B385" s="221"/>
      <c r="C385" s="267" t="s">
        <v>1125</v>
      </c>
      <c r="D385" s="264"/>
      <c r="E385" s="264"/>
      <c r="F385" s="264"/>
      <c r="G385" s="264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305</v>
      </c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outlineLevel="1" x14ac:dyDescent="0.2">
      <c r="A386" s="235">
        <v>73</v>
      </c>
      <c r="B386" s="236" t="s">
        <v>1126</v>
      </c>
      <c r="C386" s="252" t="s">
        <v>1127</v>
      </c>
      <c r="D386" s="237" t="s">
        <v>420</v>
      </c>
      <c r="E386" s="238">
        <v>10</v>
      </c>
      <c r="F386" s="239"/>
      <c r="G386" s="240">
        <f>ROUND(E386*F386,2)</f>
        <v>0</v>
      </c>
      <c r="H386" s="239"/>
      <c r="I386" s="240">
        <f>ROUND(E386*H386,2)</f>
        <v>0</v>
      </c>
      <c r="J386" s="239"/>
      <c r="K386" s="240">
        <f>ROUND(E386*J386,2)</f>
        <v>0</v>
      </c>
      <c r="L386" s="240">
        <v>21</v>
      </c>
      <c r="M386" s="240">
        <f>G386*(1+L386/100)</f>
        <v>0</v>
      </c>
      <c r="N386" s="238">
        <v>3.6749999999999998E-2</v>
      </c>
      <c r="O386" s="238">
        <f>ROUND(E386*N386,2)</f>
        <v>0.37</v>
      </c>
      <c r="P386" s="238">
        <v>0</v>
      </c>
      <c r="Q386" s="238">
        <f>ROUND(E386*P386,2)</f>
        <v>0</v>
      </c>
      <c r="R386" s="240" t="s">
        <v>563</v>
      </c>
      <c r="S386" s="240" t="s">
        <v>250</v>
      </c>
      <c r="T386" s="241" t="s">
        <v>250</v>
      </c>
      <c r="U386" s="223">
        <v>0.29299999999999998</v>
      </c>
      <c r="V386" s="223">
        <f>ROUND(E386*U386,2)</f>
        <v>2.93</v>
      </c>
      <c r="W386" s="223"/>
      <c r="X386" s="223" t="s">
        <v>294</v>
      </c>
      <c r="Y386" s="223" t="s">
        <v>252</v>
      </c>
      <c r="Z386" s="213"/>
      <c r="AA386" s="213"/>
      <c r="AB386" s="213"/>
      <c r="AC386" s="213"/>
      <c r="AD386" s="213"/>
      <c r="AE386" s="213"/>
      <c r="AF386" s="213"/>
      <c r="AG386" s="213" t="s">
        <v>295</v>
      </c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2" x14ac:dyDescent="0.2">
      <c r="A387" s="220"/>
      <c r="B387" s="221"/>
      <c r="C387" s="267" t="s">
        <v>1125</v>
      </c>
      <c r="D387" s="264"/>
      <c r="E387" s="264"/>
      <c r="F387" s="264"/>
      <c r="G387" s="264"/>
      <c r="H387" s="223"/>
      <c r="I387" s="223"/>
      <c r="J387" s="223"/>
      <c r="K387" s="223"/>
      <c r="L387" s="223"/>
      <c r="M387" s="223"/>
      <c r="N387" s="222"/>
      <c r="O387" s="222"/>
      <c r="P387" s="222"/>
      <c r="Q387" s="222"/>
      <c r="R387" s="223"/>
      <c r="S387" s="223"/>
      <c r="T387" s="223"/>
      <c r="U387" s="223"/>
      <c r="V387" s="223"/>
      <c r="W387" s="223"/>
      <c r="X387" s="223"/>
      <c r="Y387" s="223"/>
      <c r="Z387" s="213"/>
      <c r="AA387" s="213"/>
      <c r="AB387" s="213"/>
      <c r="AC387" s="213"/>
      <c r="AD387" s="213"/>
      <c r="AE387" s="213"/>
      <c r="AF387" s="213"/>
      <c r="AG387" s="213" t="s">
        <v>305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1" x14ac:dyDescent="0.2">
      <c r="A388" s="235">
        <v>74</v>
      </c>
      <c r="B388" s="236" t="s">
        <v>1128</v>
      </c>
      <c r="C388" s="252" t="s">
        <v>1129</v>
      </c>
      <c r="D388" s="237" t="s">
        <v>420</v>
      </c>
      <c r="E388" s="238">
        <v>121.2</v>
      </c>
      <c r="F388" s="239"/>
      <c r="G388" s="240">
        <f>ROUND(E388*F388,2)</f>
        <v>0</v>
      </c>
      <c r="H388" s="239"/>
      <c r="I388" s="240">
        <f>ROUND(E388*H388,2)</f>
        <v>0</v>
      </c>
      <c r="J388" s="239"/>
      <c r="K388" s="240">
        <f>ROUND(E388*J388,2)</f>
        <v>0</v>
      </c>
      <c r="L388" s="240">
        <v>21</v>
      </c>
      <c r="M388" s="240">
        <f>G388*(1+L388/100)</f>
        <v>0</v>
      </c>
      <c r="N388" s="238">
        <v>2.5100000000000001E-3</v>
      </c>
      <c r="O388" s="238">
        <f>ROUND(E388*N388,2)</f>
        <v>0.3</v>
      </c>
      <c r="P388" s="238">
        <v>0</v>
      </c>
      <c r="Q388" s="238">
        <f>ROUND(E388*P388,2)</f>
        <v>0</v>
      </c>
      <c r="R388" s="240" t="s">
        <v>563</v>
      </c>
      <c r="S388" s="240" t="s">
        <v>250</v>
      </c>
      <c r="T388" s="241" t="s">
        <v>250</v>
      </c>
      <c r="U388" s="223">
        <v>0.18232999999999999</v>
      </c>
      <c r="V388" s="223">
        <f>ROUND(E388*U388,2)</f>
        <v>22.1</v>
      </c>
      <c r="W388" s="223"/>
      <c r="X388" s="223" t="s">
        <v>294</v>
      </c>
      <c r="Y388" s="223" t="s">
        <v>252</v>
      </c>
      <c r="Z388" s="213"/>
      <c r="AA388" s="213"/>
      <c r="AB388" s="213"/>
      <c r="AC388" s="213"/>
      <c r="AD388" s="213"/>
      <c r="AE388" s="213"/>
      <c r="AF388" s="213"/>
      <c r="AG388" s="213" t="s">
        <v>295</v>
      </c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2" x14ac:dyDescent="0.2">
      <c r="A389" s="220"/>
      <c r="B389" s="221"/>
      <c r="C389" s="266" t="s">
        <v>945</v>
      </c>
      <c r="D389" s="258"/>
      <c r="E389" s="259"/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297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3" x14ac:dyDescent="0.2">
      <c r="A390" s="220"/>
      <c r="B390" s="221"/>
      <c r="C390" s="266" t="s">
        <v>1130</v>
      </c>
      <c r="D390" s="258"/>
      <c r="E390" s="259"/>
      <c r="F390" s="223"/>
      <c r="G390" s="223"/>
      <c r="H390" s="223"/>
      <c r="I390" s="223"/>
      <c r="J390" s="223"/>
      <c r="K390" s="223"/>
      <c r="L390" s="223"/>
      <c r="M390" s="223"/>
      <c r="N390" s="222"/>
      <c r="O390" s="222"/>
      <c r="P390" s="222"/>
      <c r="Q390" s="222"/>
      <c r="R390" s="223"/>
      <c r="S390" s="223"/>
      <c r="T390" s="223"/>
      <c r="U390" s="223"/>
      <c r="V390" s="223"/>
      <c r="W390" s="223"/>
      <c r="X390" s="223"/>
      <c r="Y390" s="223"/>
      <c r="Z390" s="213"/>
      <c r="AA390" s="213"/>
      <c r="AB390" s="213"/>
      <c r="AC390" s="213"/>
      <c r="AD390" s="213"/>
      <c r="AE390" s="213"/>
      <c r="AF390" s="213"/>
      <c r="AG390" s="213" t="s">
        <v>297</v>
      </c>
      <c r="AH390" s="213">
        <v>0</v>
      </c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3" x14ac:dyDescent="0.2">
      <c r="A391" s="220"/>
      <c r="B391" s="221"/>
      <c r="C391" s="266" t="s">
        <v>1131</v>
      </c>
      <c r="D391" s="258"/>
      <c r="E391" s="259"/>
      <c r="F391" s="223"/>
      <c r="G391" s="223"/>
      <c r="H391" s="223"/>
      <c r="I391" s="223"/>
      <c r="J391" s="223"/>
      <c r="K391" s="223"/>
      <c r="L391" s="223"/>
      <c r="M391" s="223"/>
      <c r="N391" s="222"/>
      <c r="O391" s="222"/>
      <c r="P391" s="222"/>
      <c r="Q391" s="222"/>
      <c r="R391" s="223"/>
      <c r="S391" s="223"/>
      <c r="T391" s="223"/>
      <c r="U391" s="223"/>
      <c r="V391" s="223"/>
      <c r="W391" s="223"/>
      <c r="X391" s="223"/>
      <c r="Y391" s="223"/>
      <c r="Z391" s="213"/>
      <c r="AA391" s="213"/>
      <c r="AB391" s="213"/>
      <c r="AC391" s="213"/>
      <c r="AD391" s="213"/>
      <c r="AE391" s="213"/>
      <c r="AF391" s="213"/>
      <c r="AG391" s="213" t="s">
        <v>297</v>
      </c>
      <c r="AH391" s="213">
        <v>0</v>
      </c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3" x14ac:dyDescent="0.2">
      <c r="A392" s="220"/>
      <c r="B392" s="221"/>
      <c r="C392" s="266" t="s">
        <v>1132</v>
      </c>
      <c r="D392" s="258"/>
      <c r="E392" s="259"/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297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3" x14ac:dyDescent="0.2">
      <c r="A393" s="220"/>
      <c r="B393" s="221"/>
      <c r="C393" s="266" t="s">
        <v>352</v>
      </c>
      <c r="D393" s="258"/>
      <c r="E393" s="259"/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3"/>
      <c r="AA393" s="213"/>
      <c r="AB393" s="213"/>
      <c r="AC393" s="213"/>
      <c r="AD393" s="213"/>
      <c r="AE393" s="213"/>
      <c r="AF393" s="213"/>
      <c r="AG393" s="213" t="s">
        <v>297</v>
      </c>
      <c r="AH393" s="213">
        <v>0</v>
      </c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3" x14ac:dyDescent="0.2">
      <c r="A394" s="220"/>
      <c r="B394" s="221"/>
      <c r="C394" s="266" t="s">
        <v>296</v>
      </c>
      <c r="D394" s="258"/>
      <c r="E394" s="259"/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3"/>
      <c r="AA394" s="213"/>
      <c r="AB394" s="213"/>
      <c r="AC394" s="213"/>
      <c r="AD394" s="213"/>
      <c r="AE394" s="213"/>
      <c r="AF394" s="213"/>
      <c r="AG394" s="213" t="s">
        <v>297</v>
      </c>
      <c r="AH394" s="213">
        <v>0</v>
      </c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outlineLevel="3" x14ac:dyDescent="0.2">
      <c r="A395" s="220"/>
      <c r="B395" s="221"/>
      <c r="C395" s="266" t="s">
        <v>1133</v>
      </c>
      <c r="D395" s="258"/>
      <c r="E395" s="259"/>
      <c r="F395" s="223"/>
      <c r="G395" s="223"/>
      <c r="H395" s="223"/>
      <c r="I395" s="223"/>
      <c r="J395" s="223"/>
      <c r="K395" s="223"/>
      <c r="L395" s="223"/>
      <c r="M395" s="223"/>
      <c r="N395" s="222"/>
      <c r="O395" s="222"/>
      <c r="P395" s="222"/>
      <c r="Q395" s="222"/>
      <c r="R395" s="223"/>
      <c r="S395" s="223"/>
      <c r="T395" s="223"/>
      <c r="U395" s="223"/>
      <c r="V395" s="223"/>
      <c r="W395" s="223"/>
      <c r="X395" s="223"/>
      <c r="Y395" s="223"/>
      <c r="Z395" s="213"/>
      <c r="AA395" s="213"/>
      <c r="AB395" s="213"/>
      <c r="AC395" s="213"/>
      <c r="AD395" s="213"/>
      <c r="AE395" s="213"/>
      <c r="AF395" s="213"/>
      <c r="AG395" s="213" t="s">
        <v>297</v>
      </c>
      <c r="AH395" s="213">
        <v>0</v>
      </c>
      <c r="AI395" s="213"/>
      <c r="AJ395" s="213"/>
      <c r="AK395" s="213"/>
      <c r="AL395" s="213"/>
      <c r="AM395" s="213"/>
      <c r="AN395" s="213"/>
      <c r="AO395" s="213"/>
      <c r="AP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  <c r="BA395" s="213"/>
      <c r="BB395" s="213"/>
      <c r="BC395" s="213"/>
      <c r="BD395" s="213"/>
      <c r="BE395" s="213"/>
      <c r="BF395" s="213"/>
      <c r="BG395" s="213"/>
      <c r="BH395" s="213"/>
    </row>
    <row r="396" spans="1:60" outlineLevel="3" x14ac:dyDescent="0.2">
      <c r="A396" s="220"/>
      <c r="B396" s="221"/>
      <c r="C396" s="266" t="s">
        <v>1134</v>
      </c>
      <c r="D396" s="258"/>
      <c r="E396" s="259"/>
      <c r="F396" s="223"/>
      <c r="G396" s="223"/>
      <c r="H396" s="223"/>
      <c r="I396" s="223"/>
      <c r="J396" s="223"/>
      <c r="K396" s="223"/>
      <c r="L396" s="223"/>
      <c r="M396" s="223"/>
      <c r="N396" s="222"/>
      <c r="O396" s="222"/>
      <c r="P396" s="222"/>
      <c r="Q396" s="222"/>
      <c r="R396" s="223"/>
      <c r="S396" s="223"/>
      <c r="T396" s="223"/>
      <c r="U396" s="223"/>
      <c r="V396" s="223"/>
      <c r="W396" s="223"/>
      <c r="X396" s="223"/>
      <c r="Y396" s="223"/>
      <c r="Z396" s="213"/>
      <c r="AA396" s="213"/>
      <c r="AB396" s="213"/>
      <c r="AC396" s="213"/>
      <c r="AD396" s="213"/>
      <c r="AE396" s="213"/>
      <c r="AF396" s="213"/>
      <c r="AG396" s="213" t="s">
        <v>297</v>
      </c>
      <c r="AH396" s="213">
        <v>0</v>
      </c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outlineLevel="3" x14ac:dyDescent="0.2">
      <c r="A397" s="220"/>
      <c r="B397" s="221"/>
      <c r="C397" s="266" t="s">
        <v>1135</v>
      </c>
      <c r="D397" s="258"/>
      <c r="E397" s="259"/>
      <c r="F397" s="223"/>
      <c r="G397" s="223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297</v>
      </c>
      <c r="AH397" s="213">
        <v>0</v>
      </c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</row>
    <row r="398" spans="1:60" outlineLevel="3" x14ac:dyDescent="0.2">
      <c r="A398" s="220"/>
      <c r="B398" s="221"/>
      <c r="C398" s="266" t="s">
        <v>1136</v>
      </c>
      <c r="D398" s="258"/>
      <c r="E398" s="259"/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297</v>
      </c>
      <c r="AH398" s="213">
        <v>0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outlineLevel="3" x14ac:dyDescent="0.2">
      <c r="A399" s="220"/>
      <c r="B399" s="221"/>
      <c r="C399" s="266" t="s">
        <v>1137</v>
      </c>
      <c r="D399" s="258"/>
      <c r="E399" s="259"/>
      <c r="F399" s="223"/>
      <c r="G399" s="223"/>
      <c r="H399" s="223"/>
      <c r="I399" s="223"/>
      <c r="J399" s="223"/>
      <c r="K399" s="223"/>
      <c r="L399" s="223"/>
      <c r="M399" s="223"/>
      <c r="N399" s="222"/>
      <c r="O399" s="222"/>
      <c r="P399" s="222"/>
      <c r="Q399" s="222"/>
      <c r="R399" s="223"/>
      <c r="S399" s="223"/>
      <c r="T399" s="223"/>
      <c r="U399" s="223"/>
      <c r="V399" s="223"/>
      <c r="W399" s="223"/>
      <c r="X399" s="223"/>
      <c r="Y399" s="223"/>
      <c r="Z399" s="213"/>
      <c r="AA399" s="213"/>
      <c r="AB399" s="213"/>
      <c r="AC399" s="213"/>
      <c r="AD399" s="213"/>
      <c r="AE399" s="213"/>
      <c r="AF399" s="213"/>
      <c r="AG399" s="213" t="s">
        <v>297</v>
      </c>
      <c r="AH399" s="213">
        <v>0</v>
      </c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</row>
    <row r="400" spans="1:60" outlineLevel="3" x14ac:dyDescent="0.2">
      <c r="A400" s="220"/>
      <c r="B400" s="221"/>
      <c r="C400" s="266" t="s">
        <v>1138</v>
      </c>
      <c r="D400" s="258"/>
      <c r="E400" s="259"/>
      <c r="F400" s="223"/>
      <c r="G400" s="223"/>
      <c r="H400" s="223"/>
      <c r="I400" s="223"/>
      <c r="J400" s="223"/>
      <c r="K400" s="223"/>
      <c r="L400" s="223"/>
      <c r="M400" s="223"/>
      <c r="N400" s="222"/>
      <c r="O400" s="222"/>
      <c r="P400" s="222"/>
      <c r="Q400" s="222"/>
      <c r="R400" s="223"/>
      <c r="S400" s="223"/>
      <c r="T400" s="223"/>
      <c r="U400" s="223"/>
      <c r="V400" s="223"/>
      <c r="W400" s="223"/>
      <c r="X400" s="223"/>
      <c r="Y400" s="223"/>
      <c r="Z400" s="213"/>
      <c r="AA400" s="213"/>
      <c r="AB400" s="213"/>
      <c r="AC400" s="213"/>
      <c r="AD400" s="213"/>
      <c r="AE400" s="213"/>
      <c r="AF400" s="213"/>
      <c r="AG400" s="213" t="s">
        <v>297</v>
      </c>
      <c r="AH400" s="213">
        <v>0</v>
      </c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outlineLevel="3" x14ac:dyDescent="0.2">
      <c r="A401" s="220"/>
      <c r="B401" s="221"/>
      <c r="C401" s="266" t="s">
        <v>1139</v>
      </c>
      <c r="D401" s="258"/>
      <c r="E401" s="259"/>
      <c r="F401" s="223"/>
      <c r="G401" s="223"/>
      <c r="H401" s="223"/>
      <c r="I401" s="223"/>
      <c r="J401" s="223"/>
      <c r="K401" s="223"/>
      <c r="L401" s="223"/>
      <c r="M401" s="223"/>
      <c r="N401" s="222"/>
      <c r="O401" s="222"/>
      <c r="P401" s="222"/>
      <c r="Q401" s="222"/>
      <c r="R401" s="223"/>
      <c r="S401" s="223"/>
      <c r="T401" s="223"/>
      <c r="U401" s="223"/>
      <c r="V401" s="223"/>
      <c r="W401" s="223"/>
      <c r="X401" s="223"/>
      <c r="Y401" s="223"/>
      <c r="Z401" s="213"/>
      <c r="AA401" s="213"/>
      <c r="AB401" s="213"/>
      <c r="AC401" s="213"/>
      <c r="AD401" s="213"/>
      <c r="AE401" s="213"/>
      <c r="AF401" s="213"/>
      <c r="AG401" s="213" t="s">
        <v>297</v>
      </c>
      <c r="AH401" s="213">
        <v>0</v>
      </c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</row>
    <row r="402" spans="1:60" outlineLevel="3" x14ac:dyDescent="0.2">
      <c r="A402" s="220"/>
      <c r="B402" s="221"/>
      <c r="C402" s="266" t="s">
        <v>1140</v>
      </c>
      <c r="D402" s="258"/>
      <c r="E402" s="259"/>
      <c r="F402" s="223"/>
      <c r="G402" s="223"/>
      <c r="H402" s="223"/>
      <c r="I402" s="223"/>
      <c r="J402" s="223"/>
      <c r="K402" s="223"/>
      <c r="L402" s="223"/>
      <c r="M402" s="223"/>
      <c r="N402" s="222"/>
      <c r="O402" s="222"/>
      <c r="P402" s="222"/>
      <c r="Q402" s="222"/>
      <c r="R402" s="223"/>
      <c r="S402" s="223"/>
      <c r="T402" s="223"/>
      <c r="U402" s="223"/>
      <c r="V402" s="223"/>
      <c r="W402" s="223"/>
      <c r="X402" s="223"/>
      <c r="Y402" s="223"/>
      <c r="Z402" s="213"/>
      <c r="AA402" s="213"/>
      <c r="AB402" s="213"/>
      <c r="AC402" s="213"/>
      <c r="AD402" s="213"/>
      <c r="AE402" s="213"/>
      <c r="AF402" s="213"/>
      <c r="AG402" s="213" t="s">
        <v>297</v>
      </c>
      <c r="AH402" s="213">
        <v>0</v>
      </c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outlineLevel="3" x14ac:dyDescent="0.2">
      <c r="A403" s="220"/>
      <c r="B403" s="221"/>
      <c r="C403" s="266" t="s">
        <v>352</v>
      </c>
      <c r="D403" s="258"/>
      <c r="E403" s="259"/>
      <c r="F403" s="223"/>
      <c r="G403" s="223"/>
      <c r="H403" s="223"/>
      <c r="I403" s="223"/>
      <c r="J403" s="223"/>
      <c r="K403" s="223"/>
      <c r="L403" s="223"/>
      <c r="M403" s="223"/>
      <c r="N403" s="222"/>
      <c r="O403" s="222"/>
      <c r="P403" s="222"/>
      <c r="Q403" s="222"/>
      <c r="R403" s="223"/>
      <c r="S403" s="223"/>
      <c r="T403" s="223"/>
      <c r="U403" s="223"/>
      <c r="V403" s="223"/>
      <c r="W403" s="223"/>
      <c r="X403" s="223"/>
      <c r="Y403" s="223"/>
      <c r="Z403" s="213"/>
      <c r="AA403" s="213"/>
      <c r="AB403" s="213"/>
      <c r="AC403" s="213"/>
      <c r="AD403" s="213"/>
      <c r="AE403" s="213"/>
      <c r="AF403" s="213"/>
      <c r="AG403" s="213" t="s">
        <v>297</v>
      </c>
      <c r="AH403" s="213">
        <v>0</v>
      </c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</row>
    <row r="404" spans="1:60" outlineLevel="3" x14ac:dyDescent="0.2">
      <c r="A404" s="220"/>
      <c r="B404" s="221"/>
      <c r="C404" s="266" t="s">
        <v>1141</v>
      </c>
      <c r="D404" s="258"/>
      <c r="E404" s="259">
        <v>121.2</v>
      </c>
      <c r="F404" s="223"/>
      <c r="G404" s="223"/>
      <c r="H404" s="223"/>
      <c r="I404" s="223"/>
      <c r="J404" s="223"/>
      <c r="K404" s="223"/>
      <c r="L404" s="223"/>
      <c r="M404" s="223"/>
      <c r="N404" s="222"/>
      <c r="O404" s="222"/>
      <c r="P404" s="222"/>
      <c r="Q404" s="222"/>
      <c r="R404" s="223"/>
      <c r="S404" s="223"/>
      <c r="T404" s="223"/>
      <c r="U404" s="223"/>
      <c r="V404" s="223"/>
      <c r="W404" s="223"/>
      <c r="X404" s="223"/>
      <c r="Y404" s="223"/>
      <c r="Z404" s="213"/>
      <c r="AA404" s="213"/>
      <c r="AB404" s="213"/>
      <c r="AC404" s="213"/>
      <c r="AD404" s="213"/>
      <c r="AE404" s="213"/>
      <c r="AF404" s="213"/>
      <c r="AG404" s="213" t="s">
        <v>297</v>
      </c>
      <c r="AH404" s="213">
        <v>0</v>
      </c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ht="22.5" outlineLevel="1" x14ac:dyDescent="0.2">
      <c r="A405" s="235">
        <v>75</v>
      </c>
      <c r="B405" s="236" t="s">
        <v>1142</v>
      </c>
      <c r="C405" s="252" t="s">
        <v>1143</v>
      </c>
      <c r="D405" s="237" t="s">
        <v>292</v>
      </c>
      <c r="E405" s="238">
        <v>16.37</v>
      </c>
      <c r="F405" s="239"/>
      <c r="G405" s="240">
        <f>ROUND(E405*F405,2)</f>
        <v>0</v>
      </c>
      <c r="H405" s="239"/>
      <c r="I405" s="240">
        <f>ROUND(E405*H405,2)</f>
        <v>0</v>
      </c>
      <c r="J405" s="239"/>
      <c r="K405" s="240">
        <f>ROUND(E405*J405,2)</f>
        <v>0</v>
      </c>
      <c r="L405" s="240">
        <v>21</v>
      </c>
      <c r="M405" s="240">
        <f>G405*(1+L405/100)</f>
        <v>0</v>
      </c>
      <c r="N405" s="238">
        <v>3.9210000000000002E-2</v>
      </c>
      <c r="O405" s="238">
        <f>ROUND(E405*N405,2)</f>
        <v>0.64</v>
      </c>
      <c r="P405" s="238">
        <v>0</v>
      </c>
      <c r="Q405" s="238">
        <f>ROUND(E405*P405,2)</f>
        <v>0</v>
      </c>
      <c r="R405" s="240" t="s">
        <v>841</v>
      </c>
      <c r="S405" s="240" t="s">
        <v>250</v>
      </c>
      <c r="T405" s="241" t="s">
        <v>250</v>
      </c>
      <c r="U405" s="223">
        <v>0.39600000000000002</v>
      </c>
      <c r="V405" s="223">
        <f>ROUND(E405*U405,2)</f>
        <v>6.48</v>
      </c>
      <c r="W405" s="223"/>
      <c r="X405" s="223" t="s">
        <v>294</v>
      </c>
      <c r="Y405" s="223" t="s">
        <v>252</v>
      </c>
      <c r="Z405" s="213"/>
      <c r="AA405" s="213"/>
      <c r="AB405" s="213"/>
      <c r="AC405" s="213"/>
      <c r="AD405" s="213"/>
      <c r="AE405" s="213"/>
      <c r="AF405" s="213"/>
      <c r="AG405" s="213" t="s">
        <v>295</v>
      </c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2" x14ac:dyDescent="0.2">
      <c r="A406" s="220"/>
      <c r="B406" s="221"/>
      <c r="C406" s="266" t="s">
        <v>1144</v>
      </c>
      <c r="D406" s="258"/>
      <c r="E406" s="259"/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297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outlineLevel="3" x14ac:dyDescent="0.2">
      <c r="A407" s="220"/>
      <c r="B407" s="221"/>
      <c r="C407" s="266" t="s">
        <v>1145</v>
      </c>
      <c r="D407" s="258"/>
      <c r="E407" s="259"/>
      <c r="F407" s="223"/>
      <c r="G407" s="223"/>
      <c r="H407" s="223"/>
      <c r="I407" s="223"/>
      <c r="J407" s="223"/>
      <c r="K407" s="223"/>
      <c r="L407" s="223"/>
      <c r="M407" s="223"/>
      <c r="N407" s="222"/>
      <c r="O407" s="222"/>
      <c r="P407" s="222"/>
      <c r="Q407" s="222"/>
      <c r="R407" s="223"/>
      <c r="S407" s="223"/>
      <c r="T407" s="223"/>
      <c r="U407" s="223"/>
      <c r="V407" s="223"/>
      <c r="W407" s="223"/>
      <c r="X407" s="223"/>
      <c r="Y407" s="223"/>
      <c r="Z407" s="213"/>
      <c r="AA407" s="213"/>
      <c r="AB407" s="213"/>
      <c r="AC407" s="213"/>
      <c r="AD407" s="213"/>
      <c r="AE407" s="213"/>
      <c r="AF407" s="213"/>
      <c r="AG407" s="213" t="s">
        <v>297</v>
      </c>
      <c r="AH407" s="213">
        <v>0</v>
      </c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outlineLevel="3" x14ac:dyDescent="0.2">
      <c r="A408" s="220"/>
      <c r="B408" s="221"/>
      <c r="C408" s="266" t="s">
        <v>1146</v>
      </c>
      <c r="D408" s="258"/>
      <c r="E408" s="259"/>
      <c r="F408" s="223"/>
      <c r="G408" s="223"/>
      <c r="H408" s="223"/>
      <c r="I408" s="223"/>
      <c r="J408" s="223"/>
      <c r="K408" s="223"/>
      <c r="L408" s="223"/>
      <c r="M408" s="223"/>
      <c r="N408" s="222"/>
      <c r="O408" s="222"/>
      <c r="P408" s="222"/>
      <c r="Q408" s="222"/>
      <c r="R408" s="223"/>
      <c r="S408" s="223"/>
      <c r="T408" s="223"/>
      <c r="U408" s="223"/>
      <c r="V408" s="223"/>
      <c r="W408" s="223"/>
      <c r="X408" s="223"/>
      <c r="Y408" s="223"/>
      <c r="Z408" s="213"/>
      <c r="AA408" s="213"/>
      <c r="AB408" s="213"/>
      <c r="AC408" s="213"/>
      <c r="AD408" s="213"/>
      <c r="AE408" s="213"/>
      <c r="AF408" s="213"/>
      <c r="AG408" s="213" t="s">
        <v>297</v>
      </c>
      <c r="AH408" s="213">
        <v>0</v>
      </c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3" x14ac:dyDescent="0.2">
      <c r="A409" s="220"/>
      <c r="B409" s="221"/>
      <c r="C409" s="266" t="s">
        <v>1147</v>
      </c>
      <c r="D409" s="258"/>
      <c r="E409" s="259"/>
      <c r="F409" s="223"/>
      <c r="G409" s="22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297</v>
      </c>
      <c r="AH409" s="213">
        <v>0</v>
      </c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outlineLevel="3" x14ac:dyDescent="0.2">
      <c r="A410" s="220"/>
      <c r="B410" s="221"/>
      <c r="C410" s="266" t="s">
        <v>1055</v>
      </c>
      <c r="D410" s="258"/>
      <c r="E410" s="259"/>
      <c r="F410" s="223"/>
      <c r="G410" s="223"/>
      <c r="H410" s="223"/>
      <c r="I410" s="223"/>
      <c r="J410" s="223"/>
      <c r="K410" s="223"/>
      <c r="L410" s="223"/>
      <c r="M410" s="223"/>
      <c r="N410" s="222"/>
      <c r="O410" s="222"/>
      <c r="P410" s="222"/>
      <c r="Q410" s="222"/>
      <c r="R410" s="223"/>
      <c r="S410" s="223"/>
      <c r="T410" s="223"/>
      <c r="U410" s="223"/>
      <c r="V410" s="223"/>
      <c r="W410" s="223"/>
      <c r="X410" s="223"/>
      <c r="Y410" s="223"/>
      <c r="Z410" s="213"/>
      <c r="AA410" s="213"/>
      <c r="AB410" s="213"/>
      <c r="AC410" s="213"/>
      <c r="AD410" s="213"/>
      <c r="AE410" s="213"/>
      <c r="AF410" s="213"/>
      <c r="AG410" s="213" t="s">
        <v>297</v>
      </c>
      <c r="AH410" s="213">
        <v>0</v>
      </c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</row>
    <row r="411" spans="1:60" outlineLevel="3" x14ac:dyDescent="0.2">
      <c r="A411" s="220"/>
      <c r="B411" s="221"/>
      <c r="C411" s="266" t="s">
        <v>1148</v>
      </c>
      <c r="D411" s="258"/>
      <c r="E411" s="259">
        <v>16.37</v>
      </c>
      <c r="F411" s="223"/>
      <c r="G411" s="223"/>
      <c r="H411" s="223"/>
      <c r="I411" s="223"/>
      <c r="J411" s="223"/>
      <c r="K411" s="223"/>
      <c r="L411" s="223"/>
      <c r="M411" s="223"/>
      <c r="N411" s="222"/>
      <c r="O411" s="222"/>
      <c r="P411" s="222"/>
      <c r="Q411" s="222"/>
      <c r="R411" s="223"/>
      <c r="S411" s="223"/>
      <c r="T411" s="223"/>
      <c r="U411" s="223"/>
      <c r="V411" s="223"/>
      <c r="W411" s="223"/>
      <c r="X411" s="223"/>
      <c r="Y411" s="223"/>
      <c r="Z411" s="213"/>
      <c r="AA411" s="213"/>
      <c r="AB411" s="213"/>
      <c r="AC411" s="213"/>
      <c r="AD411" s="213"/>
      <c r="AE411" s="213"/>
      <c r="AF411" s="213"/>
      <c r="AG411" s="213" t="s">
        <v>297</v>
      </c>
      <c r="AH411" s="213">
        <v>0</v>
      </c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ht="22.5" outlineLevel="1" x14ac:dyDescent="0.2">
      <c r="A412" s="235">
        <v>76</v>
      </c>
      <c r="B412" s="236" t="s">
        <v>1149</v>
      </c>
      <c r="C412" s="252" t="s">
        <v>1150</v>
      </c>
      <c r="D412" s="237" t="s">
        <v>292</v>
      </c>
      <c r="E412" s="238">
        <v>257.28800000000001</v>
      </c>
      <c r="F412" s="239"/>
      <c r="G412" s="240">
        <f>ROUND(E412*F412,2)</f>
        <v>0</v>
      </c>
      <c r="H412" s="239"/>
      <c r="I412" s="240">
        <f>ROUND(E412*H412,2)</f>
        <v>0</v>
      </c>
      <c r="J412" s="239"/>
      <c r="K412" s="240">
        <f>ROUND(E412*J412,2)</f>
        <v>0</v>
      </c>
      <c r="L412" s="240">
        <v>21</v>
      </c>
      <c r="M412" s="240">
        <f>G412*(1+L412/100)</f>
        <v>0</v>
      </c>
      <c r="N412" s="238">
        <v>1.5810000000000001E-2</v>
      </c>
      <c r="O412" s="238">
        <f>ROUND(E412*N412,2)</f>
        <v>4.07</v>
      </c>
      <c r="P412" s="238">
        <v>0</v>
      </c>
      <c r="Q412" s="238">
        <f>ROUND(E412*P412,2)</f>
        <v>0</v>
      </c>
      <c r="R412" s="240" t="s">
        <v>563</v>
      </c>
      <c r="S412" s="240" t="s">
        <v>250</v>
      </c>
      <c r="T412" s="241" t="s">
        <v>250</v>
      </c>
      <c r="U412" s="223">
        <v>0.24845</v>
      </c>
      <c r="V412" s="223">
        <f>ROUND(E412*U412,2)</f>
        <v>63.92</v>
      </c>
      <c r="W412" s="223"/>
      <c r="X412" s="223" t="s">
        <v>294</v>
      </c>
      <c r="Y412" s="223" t="s">
        <v>252</v>
      </c>
      <c r="Z412" s="213"/>
      <c r="AA412" s="213"/>
      <c r="AB412" s="213"/>
      <c r="AC412" s="213"/>
      <c r="AD412" s="213"/>
      <c r="AE412" s="213"/>
      <c r="AF412" s="213"/>
      <c r="AG412" s="213" t="s">
        <v>295</v>
      </c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</row>
    <row r="413" spans="1:60" outlineLevel="2" x14ac:dyDescent="0.2">
      <c r="A413" s="220"/>
      <c r="B413" s="221"/>
      <c r="C413" s="253" t="s">
        <v>1091</v>
      </c>
      <c r="D413" s="243"/>
      <c r="E413" s="243"/>
      <c r="F413" s="243"/>
      <c r="G413" s="243"/>
      <c r="H413" s="223"/>
      <c r="I413" s="223"/>
      <c r="J413" s="223"/>
      <c r="K413" s="223"/>
      <c r="L413" s="223"/>
      <c r="M413" s="223"/>
      <c r="N413" s="222"/>
      <c r="O413" s="222"/>
      <c r="P413" s="222"/>
      <c r="Q413" s="222"/>
      <c r="R413" s="223"/>
      <c r="S413" s="223"/>
      <c r="T413" s="223"/>
      <c r="U413" s="223"/>
      <c r="V413" s="223"/>
      <c r="W413" s="223"/>
      <c r="X413" s="223"/>
      <c r="Y413" s="223"/>
      <c r="Z413" s="213"/>
      <c r="AA413" s="213"/>
      <c r="AB413" s="213"/>
      <c r="AC413" s="213"/>
      <c r="AD413" s="213"/>
      <c r="AE413" s="213"/>
      <c r="AF413" s="213"/>
      <c r="AG413" s="213" t="s">
        <v>255</v>
      </c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</row>
    <row r="414" spans="1:60" outlineLevel="2" x14ac:dyDescent="0.2">
      <c r="A414" s="220"/>
      <c r="B414" s="221"/>
      <c r="C414" s="266" t="s">
        <v>1151</v>
      </c>
      <c r="D414" s="258"/>
      <c r="E414" s="259"/>
      <c r="F414" s="223"/>
      <c r="G414" s="223"/>
      <c r="H414" s="223"/>
      <c r="I414" s="223"/>
      <c r="J414" s="223"/>
      <c r="K414" s="223"/>
      <c r="L414" s="223"/>
      <c r="M414" s="223"/>
      <c r="N414" s="222"/>
      <c r="O414" s="222"/>
      <c r="P414" s="222"/>
      <c r="Q414" s="222"/>
      <c r="R414" s="223"/>
      <c r="S414" s="223"/>
      <c r="T414" s="223"/>
      <c r="U414" s="223"/>
      <c r="V414" s="223"/>
      <c r="W414" s="223"/>
      <c r="X414" s="223"/>
      <c r="Y414" s="223"/>
      <c r="Z414" s="213"/>
      <c r="AA414" s="213"/>
      <c r="AB414" s="213"/>
      <c r="AC414" s="213"/>
      <c r="AD414" s="213"/>
      <c r="AE414" s="213"/>
      <c r="AF414" s="213"/>
      <c r="AG414" s="213" t="s">
        <v>297</v>
      </c>
      <c r="AH414" s="213">
        <v>0</v>
      </c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outlineLevel="3" x14ac:dyDescent="0.2">
      <c r="A415" s="220"/>
      <c r="B415" s="221"/>
      <c r="C415" s="266" t="s">
        <v>1152</v>
      </c>
      <c r="D415" s="258"/>
      <c r="E415" s="259"/>
      <c r="F415" s="223"/>
      <c r="G415" s="22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3"/>
      <c r="AA415" s="213"/>
      <c r="AB415" s="213"/>
      <c r="AC415" s="213"/>
      <c r="AD415" s="213"/>
      <c r="AE415" s="213"/>
      <c r="AF415" s="213"/>
      <c r="AG415" s="213" t="s">
        <v>297</v>
      </c>
      <c r="AH415" s="213">
        <v>0</v>
      </c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</row>
    <row r="416" spans="1:60" outlineLevel="3" x14ac:dyDescent="0.2">
      <c r="A416" s="220"/>
      <c r="B416" s="221"/>
      <c r="C416" s="266" t="s">
        <v>1153</v>
      </c>
      <c r="D416" s="258"/>
      <c r="E416" s="259"/>
      <c r="F416" s="223"/>
      <c r="G416" s="223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3"/>
      <c r="AA416" s="213"/>
      <c r="AB416" s="213"/>
      <c r="AC416" s="213"/>
      <c r="AD416" s="213"/>
      <c r="AE416" s="213"/>
      <c r="AF416" s="213"/>
      <c r="AG416" s="213" t="s">
        <v>297</v>
      </c>
      <c r="AH416" s="213">
        <v>0</v>
      </c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outlineLevel="3" x14ac:dyDescent="0.2">
      <c r="A417" s="220"/>
      <c r="B417" s="221"/>
      <c r="C417" s="266" t="s">
        <v>1154</v>
      </c>
      <c r="D417" s="258"/>
      <c r="E417" s="259"/>
      <c r="F417" s="223"/>
      <c r="G417" s="223"/>
      <c r="H417" s="223"/>
      <c r="I417" s="223"/>
      <c r="J417" s="223"/>
      <c r="K417" s="223"/>
      <c r="L417" s="223"/>
      <c r="M417" s="223"/>
      <c r="N417" s="222"/>
      <c r="O417" s="222"/>
      <c r="P417" s="222"/>
      <c r="Q417" s="222"/>
      <c r="R417" s="223"/>
      <c r="S417" s="223"/>
      <c r="T417" s="223"/>
      <c r="U417" s="223"/>
      <c r="V417" s="223"/>
      <c r="W417" s="223"/>
      <c r="X417" s="223"/>
      <c r="Y417" s="223"/>
      <c r="Z417" s="213"/>
      <c r="AA417" s="213"/>
      <c r="AB417" s="213"/>
      <c r="AC417" s="213"/>
      <c r="AD417" s="213"/>
      <c r="AE417" s="213"/>
      <c r="AF417" s="213"/>
      <c r="AG417" s="213" t="s">
        <v>297</v>
      </c>
      <c r="AH417" s="213">
        <v>0</v>
      </c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</row>
    <row r="418" spans="1:60" outlineLevel="3" x14ac:dyDescent="0.2">
      <c r="A418" s="220"/>
      <c r="B418" s="221"/>
      <c r="C418" s="266" t="s">
        <v>1155</v>
      </c>
      <c r="D418" s="258"/>
      <c r="E418" s="259"/>
      <c r="F418" s="223"/>
      <c r="G418" s="223"/>
      <c r="H418" s="223"/>
      <c r="I418" s="223"/>
      <c r="J418" s="223"/>
      <c r="K418" s="223"/>
      <c r="L418" s="223"/>
      <c r="M418" s="223"/>
      <c r="N418" s="222"/>
      <c r="O418" s="222"/>
      <c r="P418" s="222"/>
      <c r="Q418" s="222"/>
      <c r="R418" s="223"/>
      <c r="S418" s="223"/>
      <c r="T418" s="223"/>
      <c r="U418" s="223"/>
      <c r="V418" s="223"/>
      <c r="W418" s="223"/>
      <c r="X418" s="223"/>
      <c r="Y418" s="223"/>
      <c r="Z418" s="213"/>
      <c r="AA418" s="213"/>
      <c r="AB418" s="213"/>
      <c r="AC418" s="213"/>
      <c r="AD418" s="213"/>
      <c r="AE418" s="213"/>
      <c r="AF418" s="213"/>
      <c r="AG418" s="213" t="s">
        <v>297</v>
      </c>
      <c r="AH418" s="213">
        <v>0</v>
      </c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outlineLevel="3" x14ac:dyDescent="0.2">
      <c r="A419" s="220"/>
      <c r="B419" s="221"/>
      <c r="C419" s="266" t="s">
        <v>1156</v>
      </c>
      <c r="D419" s="258"/>
      <c r="E419" s="259"/>
      <c r="F419" s="223"/>
      <c r="G419" s="223"/>
      <c r="H419" s="223"/>
      <c r="I419" s="223"/>
      <c r="J419" s="223"/>
      <c r="K419" s="223"/>
      <c r="L419" s="223"/>
      <c r="M419" s="223"/>
      <c r="N419" s="222"/>
      <c r="O419" s="222"/>
      <c r="P419" s="222"/>
      <c r="Q419" s="222"/>
      <c r="R419" s="223"/>
      <c r="S419" s="223"/>
      <c r="T419" s="223"/>
      <c r="U419" s="223"/>
      <c r="V419" s="223"/>
      <c r="W419" s="223"/>
      <c r="X419" s="223"/>
      <c r="Y419" s="223"/>
      <c r="Z419" s="213"/>
      <c r="AA419" s="213"/>
      <c r="AB419" s="213"/>
      <c r="AC419" s="213"/>
      <c r="AD419" s="213"/>
      <c r="AE419" s="213"/>
      <c r="AF419" s="213"/>
      <c r="AG419" s="213" t="s">
        <v>297</v>
      </c>
      <c r="AH419" s="213">
        <v>0</v>
      </c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3" x14ac:dyDescent="0.2">
      <c r="A420" s="220"/>
      <c r="B420" s="221"/>
      <c r="C420" s="266" t="s">
        <v>1157</v>
      </c>
      <c r="D420" s="258"/>
      <c r="E420" s="259"/>
      <c r="F420" s="223"/>
      <c r="G420" s="223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3"/>
      <c r="AA420" s="213"/>
      <c r="AB420" s="213"/>
      <c r="AC420" s="213"/>
      <c r="AD420" s="213"/>
      <c r="AE420" s="213"/>
      <c r="AF420" s="213"/>
      <c r="AG420" s="213" t="s">
        <v>297</v>
      </c>
      <c r="AH420" s="213">
        <v>0</v>
      </c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3" x14ac:dyDescent="0.2">
      <c r="A421" s="220"/>
      <c r="B421" s="221"/>
      <c r="C421" s="266" t="s">
        <v>1158</v>
      </c>
      <c r="D421" s="258"/>
      <c r="E421" s="259"/>
      <c r="F421" s="223"/>
      <c r="G421" s="22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297</v>
      </c>
      <c r="AH421" s="213">
        <v>0</v>
      </c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3" x14ac:dyDescent="0.2">
      <c r="A422" s="220"/>
      <c r="B422" s="221"/>
      <c r="C422" s="266" t="s">
        <v>1159</v>
      </c>
      <c r="D422" s="258"/>
      <c r="E422" s="259"/>
      <c r="F422" s="223"/>
      <c r="G422" s="223"/>
      <c r="H422" s="223"/>
      <c r="I422" s="223"/>
      <c r="J422" s="223"/>
      <c r="K422" s="223"/>
      <c r="L422" s="223"/>
      <c r="M422" s="223"/>
      <c r="N422" s="222"/>
      <c r="O422" s="222"/>
      <c r="P422" s="222"/>
      <c r="Q422" s="222"/>
      <c r="R422" s="223"/>
      <c r="S422" s="223"/>
      <c r="T422" s="223"/>
      <c r="U422" s="223"/>
      <c r="V422" s="223"/>
      <c r="W422" s="223"/>
      <c r="X422" s="223"/>
      <c r="Y422" s="223"/>
      <c r="Z422" s="213"/>
      <c r="AA422" s="213"/>
      <c r="AB422" s="213"/>
      <c r="AC422" s="213"/>
      <c r="AD422" s="213"/>
      <c r="AE422" s="213"/>
      <c r="AF422" s="213"/>
      <c r="AG422" s="213" t="s">
        <v>297</v>
      </c>
      <c r="AH422" s="213">
        <v>0</v>
      </c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3" x14ac:dyDescent="0.2">
      <c r="A423" s="220"/>
      <c r="B423" s="221"/>
      <c r="C423" s="266" t="s">
        <v>1160</v>
      </c>
      <c r="D423" s="258"/>
      <c r="E423" s="259"/>
      <c r="F423" s="223"/>
      <c r="G423" s="223"/>
      <c r="H423" s="223"/>
      <c r="I423" s="223"/>
      <c r="J423" s="223"/>
      <c r="K423" s="223"/>
      <c r="L423" s="223"/>
      <c r="M423" s="223"/>
      <c r="N423" s="222"/>
      <c r="O423" s="222"/>
      <c r="P423" s="222"/>
      <c r="Q423" s="222"/>
      <c r="R423" s="223"/>
      <c r="S423" s="223"/>
      <c r="T423" s="223"/>
      <c r="U423" s="223"/>
      <c r="V423" s="223"/>
      <c r="W423" s="223"/>
      <c r="X423" s="223"/>
      <c r="Y423" s="223"/>
      <c r="Z423" s="213"/>
      <c r="AA423" s="213"/>
      <c r="AB423" s="213"/>
      <c r="AC423" s="213"/>
      <c r="AD423" s="213"/>
      <c r="AE423" s="213"/>
      <c r="AF423" s="213"/>
      <c r="AG423" s="213" t="s">
        <v>297</v>
      </c>
      <c r="AH423" s="213">
        <v>0</v>
      </c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outlineLevel="3" x14ac:dyDescent="0.2">
      <c r="A424" s="220"/>
      <c r="B424" s="221"/>
      <c r="C424" s="266" t="s">
        <v>1161</v>
      </c>
      <c r="D424" s="258"/>
      <c r="E424" s="259"/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297</v>
      </c>
      <c r="AH424" s="213">
        <v>0</v>
      </c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</row>
    <row r="425" spans="1:60" outlineLevel="3" x14ac:dyDescent="0.2">
      <c r="A425" s="220"/>
      <c r="B425" s="221"/>
      <c r="C425" s="266" t="s">
        <v>1162</v>
      </c>
      <c r="D425" s="258"/>
      <c r="E425" s="259"/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297</v>
      </c>
      <c r="AH425" s="213">
        <v>0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66" t="s">
        <v>1163</v>
      </c>
      <c r="D426" s="258"/>
      <c r="E426" s="259">
        <v>257.28800000000001</v>
      </c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297</v>
      </c>
      <c r="AH426" s="213">
        <v>0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1" x14ac:dyDescent="0.2">
      <c r="A427" s="235">
        <v>77</v>
      </c>
      <c r="B427" s="236" t="s">
        <v>1164</v>
      </c>
      <c r="C427" s="252" t="s">
        <v>1165</v>
      </c>
      <c r="D427" s="237" t="s">
        <v>292</v>
      </c>
      <c r="E427" s="238">
        <v>65.430000000000007</v>
      </c>
      <c r="F427" s="239"/>
      <c r="G427" s="240">
        <f>ROUND(E427*F427,2)</f>
        <v>0</v>
      </c>
      <c r="H427" s="239"/>
      <c r="I427" s="240">
        <f>ROUND(E427*H427,2)</f>
        <v>0</v>
      </c>
      <c r="J427" s="239"/>
      <c r="K427" s="240">
        <f>ROUND(E427*J427,2)</f>
        <v>0</v>
      </c>
      <c r="L427" s="240">
        <v>21</v>
      </c>
      <c r="M427" s="240">
        <f>G427*(1+L427/100)</f>
        <v>0</v>
      </c>
      <c r="N427" s="238">
        <v>3.5659999999999997E-2</v>
      </c>
      <c r="O427" s="238">
        <f>ROUND(E427*N427,2)</f>
        <v>2.33</v>
      </c>
      <c r="P427" s="238">
        <v>0</v>
      </c>
      <c r="Q427" s="238">
        <f>ROUND(E427*P427,2)</f>
        <v>0</v>
      </c>
      <c r="R427" s="240" t="s">
        <v>563</v>
      </c>
      <c r="S427" s="240" t="s">
        <v>250</v>
      </c>
      <c r="T427" s="241" t="s">
        <v>250</v>
      </c>
      <c r="U427" s="223">
        <v>1.1841699999999999</v>
      </c>
      <c r="V427" s="223">
        <f>ROUND(E427*U427,2)</f>
        <v>77.48</v>
      </c>
      <c r="W427" s="223"/>
      <c r="X427" s="223" t="s">
        <v>294</v>
      </c>
      <c r="Y427" s="223" t="s">
        <v>252</v>
      </c>
      <c r="Z427" s="213"/>
      <c r="AA427" s="213"/>
      <c r="AB427" s="213"/>
      <c r="AC427" s="213"/>
      <c r="AD427" s="213"/>
      <c r="AE427" s="213"/>
      <c r="AF427" s="213"/>
      <c r="AG427" s="213" t="s">
        <v>295</v>
      </c>
      <c r="AH427" s="213"/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2" x14ac:dyDescent="0.2">
      <c r="A428" s="220"/>
      <c r="B428" s="221"/>
      <c r="C428" s="267" t="s">
        <v>1166</v>
      </c>
      <c r="D428" s="264"/>
      <c r="E428" s="264"/>
      <c r="F428" s="264"/>
      <c r="G428" s="264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305</v>
      </c>
      <c r="AH428" s="213"/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42" t="str">
        <f>C428</f>
        <v>okenního nebo dveřního, z pomocného pracovního lešení o výšce podlahy do 1900 mm a pro zatížení do 1,5 kPa,</v>
      </c>
      <c r="BB428" s="213"/>
      <c r="BC428" s="213"/>
      <c r="BD428" s="213"/>
      <c r="BE428" s="213"/>
      <c r="BF428" s="213"/>
      <c r="BG428" s="213"/>
      <c r="BH428" s="213"/>
    </row>
    <row r="429" spans="1:60" outlineLevel="2" x14ac:dyDescent="0.2">
      <c r="A429" s="220"/>
      <c r="B429" s="221"/>
      <c r="C429" s="266" t="s">
        <v>945</v>
      </c>
      <c r="D429" s="258"/>
      <c r="E429" s="259"/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297</v>
      </c>
      <c r="AH429" s="213">
        <v>0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66" t="s">
        <v>1167</v>
      </c>
      <c r="D430" s="258"/>
      <c r="E430" s="259"/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297</v>
      </c>
      <c r="AH430" s="213">
        <v>0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3" x14ac:dyDescent="0.2">
      <c r="A431" s="220"/>
      <c r="B431" s="221"/>
      <c r="C431" s="266" t="s">
        <v>1168</v>
      </c>
      <c r="D431" s="258"/>
      <c r="E431" s="259"/>
      <c r="F431" s="223"/>
      <c r="G431" s="223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297</v>
      </c>
      <c r="AH431" s="213">
        <v>0</v>
      </c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3" x14ac:dyDescent="0.2">
      <c r="A432" s="220"/>
      <c r="B432" s="221"/>
      <c r="C432" s="266" t="s">
        <v>1169</v>
      </c>
      <c r="D432" s="258"/>
      <c r="E432" s="259"/>
      <c r="F432" s="223"/>
      <c r="G432" s="223"/>
      <c r="H432" s="223"/>
      <c r="I432" s="223"/>
      <c r="J432" s="223"/>
      <c r="K432" s="223"/>
      <c r="L432" s="223"/>
      <c r="M432" s="223"/>
      <c r="N432" s="222"/>
      <c r="O432" s="222"/>
      <c r="P432" s="222"/>
      <c r="Q432" s="222"/>
      <c r="R432" s="223"/>
      <c r="S432" s="223"/>
      <c r="T432" s="223"/>
      <c r="U432" s="223"/>
      <c r="V432" s="223"/>
      <c r="W432" s="223"/>
      <c r="X432" s="223"/>
      <c r="Y432" s="223"/>
      <c r="Z432" s="213"/>
      <c r="AA432" s="213"/>
      <c r="AB432" s="213"/>
      <c r="AC432" s="213"/>
      <c r="AD432" s="213"/>
      <c r="AE432" s="213"/>
      <c r="AF432" s="213"/>
      <c r="AG432" s="213" t="s">
        <v>297</v>
      </c>
      <c r="AH432" s="213">
        <v>0</v>
      </c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3" x14ac:dyDescent="0.2">
      <c r="A433" s="220"/>
      <c r="B433" s="221"/>
      <c r="C433" s="266" t="s">
        <v>352</v>
      </c>
      <c r="D433" s="258"/>
      <c r="E433" s="259"/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297</v>
      </c>
      <c r="AH433" s="213">
        <v>0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66" t="s">
        <v>296</v>
      </c>
      <c r="D434" s="258"/>
      <c r="E434" s="259"/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297</v>
      </c>
      <c r="AH434" s="213">
        <v>0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3" x14ac:dyDescent="0.2">
      <c r="A435" s="220"/>
      <c r="B435" s="221"/>
      <c r="C435" s="266" t="s">
        <v>1133</v>
      </c>
      <c r="D435" s="258"/>
      <c r="E435" s="259"/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3"/>
      <c r="AA435" s="213"/>
      <c r="AB435" s="213"/>
      <c r="AC435" s="213"/>
      <c r="AD435" s="213"/>
      <c r="AE435" s="213"/>
      <c r="AF435" s="213"/>
      <c r="AG435" s="213" t="s">
        <v>297</v>
      </c>
      <c r="AH435" s="213">
        <v>0</v>
      </c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3" x14ac:dyDescent="0.2">
      <c r="A436" s="220"/>
      <c r="B436" s="221"/>
      <c r="C436" s="266" t="s">
        <v>1170</v>
      </c>
      <c r="D436" s="258"/>
      <c r="E436" s="259"/>
      <c r="F436" s="223"/>
      <c r="G436" s="22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297</v>
      </c>
      <c r="AH436" s="213">
        <v>0</v>
      </c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3" x14ac:dyDescent="0.2">
      <c r="A437" s="220"/>
      <c r="B437" s="221"/>
      <c r="C437" s="266" t="s">
        <v>1171</v>
      </c>
      <c r="D437" s="258"/>
      <c r="E437" s="259"/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297</v>
      </c>
      <c r="AH437" s="213">
        <v>0</v>
      </c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3" x14ac:dyDescent="0.2">
      <c r="A438" s="220"/>
      <c r="B438" s="221"/>
      <c r="C438" s="266" t="s">
        <v>1172</v>
      </c>
      <c r="D438" s="258"/>
      <c r="E438" s="259"/>
      <c r="F438" s="223"/>
      <c r="G438" s="223"/>
      <c r="H438" s="223"/>
      <c r="I438" s="223"/>
      <c r="J438" s="223"/>
      <c r="K438" s="223"/>
      <c r="L438" s="223"/>
      <c r="M438" s="223"/>
      <c r="N438" s="222"/>
      <c r="O438" s="222"/>
      <c r="P438" s="222"/>
      <c r="Q438" s="222"/>
      <c r="R438" s="223"/>
      <c r="S438" s="223"/>
      <c r="T438" s="223"/>
      <c r="U438" s="223"/>
      <c r="V438" s="223"/>
      <c r="W438" s="223"/>
      <c r="X438" s="223"/>
      <c r="Y438" s="223"/>
      <c r="Z438" s="213"/>
      <c r="AA438" s="213"/>
      <c r="AB438" s="213"/>
      <c r="AC438" s="213"/>
      <c r="AD438" s="213"/>
      <c r="AE438" s="213"/>
      <c r="AF438" s="213"/>
      <c r="AG438" s="213" t="s">
        <v>297</v>
      </c>
      <c r="AH438" s="213">
        <v>0</v>
      </c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3" x14ac:dyDescent="0.2">
      <c r="A439" s="220"/>
      <c r="B439" s="221"/>
      <c r="C439" s="266" t="s">
        <v>1173</v>
      </c>
      <c r="D439" s="258"/>
      <c r="E439" s="259"/>
      <c r="F439" s="223"/>
      <c r="G439" s="223"/>
      <c r="H439" s="223"/>
      <c r="I439" s="223"/>
      <c r="J439" s="223"/>
      <c r="K439" s="223"/>
      <c r="L439" s="223"/>
      <c r="M439" s="223"/>
      <c r="N439" s="222"/>
      <c r="O439" s="222"/>
      <c r="P439" s="222"/>
      <c r="Q439" s="222"/>
      <c r="R439" s="223"/>
      <c r="S439" s="223"/>
      <c r="T439" s="223"/>
      <c r="U439" s="223"/>
      <c r="V439" s="223"/>
      <c r="W439" s="223"/>
      <c r="X439" s="223"/>
      <c r="Y439" s="223"/>
      <c r="Z439" s="213"/>
      <c r="AA439" s="213"/>
      <c r="AB439" s="213"/>
      <c r="AC439" s="213"/>
      <c r="AD439" s="213"/>
      <c r="AE439" s="213"/>
      <c r="AF439" s="213"/>
      <c r="AG439" s="213" t="s">
        <v>297</v>
      </c>
      <c r="AH439" s="213">
        <v>0</v>
      </c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3" x14ac:dyDescent="0.2">
      <c r="A440" s="220"/>
      <c r="B440" s="221"/>
      <c r="C440" s="266" t="s">
        <v>1174</v>
      </c>
      <c r="D440" s="258"/>
      <c r="E440" s="259"/>
      <c r="F440" s="223"/>
      <c r="G440" s="223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3"/>
      <c r="AA440" s="213"/>
      <c r="AB440" s="213"/>
      <c r="AC440" s="213"/>
      <c r="AD440" s="213"/>
      <c r="AE440" s="213"/>
      <c r="AF440" s="213"/>
      <c r="AG440" s="213" t="s">
        <v>297</v>
      </c>
      <c r="AH440" s="213">
        <v>0</v>
      </c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outlineLevel="3" x14ac:dyDescent="0.2">
      <c r="A441" s="220"/>
      <c r="B441" s="221"/>
      <c r="C441" s="266" t="s">
        <v>1175</v>
      </c>
      <c r="D441" s="258"/>
      <c r="E441" s="259"/>
      <c r="F441" s="223"/>
      <c r="G441" s="223"/>
      <c r="H441" s="223"/>
      <c r="I441" s="223"/>
      <c r="J441" s="223"/>
      <c r="K441" s="223"/>
      <c r="L441" s="223"/>
      <c r="M441" s="223"/>
      <c r="N441" s="222"/>
      <c r="O441" s="222"/>
      <c r="P441" s="222"/>
      <c r="Q441" s="222"/>
      <c r="R441" s="223"/>
      <c r="S441" s="223"/>
      <c r="T441" s="223"/>
      <c r="U441" s="223"/>
      <c r="V441" s="223"/>
      <c r="W441" s="223"/>
      <c r="X441" s="223"/>
      <c r="Y441" s="223"/>
      <c r="Z441" s="213"/>
      <c r="AA441" s="213"/>
      <c r="AB441" s="213"/>
      <c r="AC441" s="213"/>
      <c r="AD441" s="213"/>
      <c r="AE441" s="213"/>
      <c r="AF441" s="213"/>
      <c r="AG441" s="213" t="s">
        <v>297</v>
      </c>
      <c r="AH441" s="213">
        <v>0</v>
      </c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</row>
    <row r="442" spans="1:60" outlineLevel="3" x14ac:dyDescent="0.2">
      <c r="A442" s="220"/>
      <c r="B442" s="221"/>
      <c r="C442" s="266" t="s">
        <v>1176</v>
      </c>
      <c r="D442" s="258"/>
      <c r="E442" s="259"/>
      <c r="F442" s="223"/>
      <c r="G442" s="223"/>
      <c r="H442" s="223"/>
      <c r="I442" s="223"/>
      <c r="J442" s="223"/>
      <c r="K442" s="223"/>
      <c r="L442" s="223"/>
      <c r="M442" s="223"/>
      <c r="N442" s="222"/>
      <c r="O442" s="222"/>
      <c r="P442" s="222"/>
      <c r="Q442" s="222"/>
      <c r="R442" s="223"/>
      <c r="S442" s="223"/>
      <c r="T442" s="223"/>
      <c r="U442" s="223"/>
      <c r="V442" s="223"/>
      <c r="W442" s="223"/>
      <c r="X442" s="223"/>
      <c r="Y442" s="223"/>
      <c r="Z442" s="213"/>
      <c r="AA442" s="213"/>
      <c r="AB442" s="213"/>
      <c r="AC442" s="213"/>
      <c r="AD442" s="213"/>
      <c r="AE442" s="213"/>
      <c r="AF442" s="213"/>
      <c r="AG442" s="213" t="s">
        <v>297</v>
      </c>
      <c r="AH442" s="213">
        <v>0</v>
      </c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3" x14ac:dyDescent="0.2">
      <c r="A443" s="220"/>
      <c r="B443" s="221"/>
      <c r="C443" s="266" t="s">
        <v>352</v>
      </c>
      <c r="D443" s="258"/>
      <c r="E443" s="259"/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297</v>
      </c>
      <c r="AH443" s="213">
        <v>0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66" t="s">
        <v>1177</v>
      </c>
      <c r="D444" s="258"/>
      <c r="E444" s="259"/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297</v>
      </c>
      <c r="AH444" s="213">
        <v>0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66" t="s">
        <v>1178</v>
      </c>
      <c r="D445" s="258"/>
      <c r="E445" s="259">
        <v>65.430000000000007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297</v>
      </c>
      <c r="AH445" s="213">
        <v>0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ht="22.5" outlineLevel="1" x14ac:dyDescent="0.2">
      <c r="A446" s="235">
        <v>78</v>
      </c>
      <c r="B446" s="236" t="s">
        <v>1179</v>
      </c>
      <c r="C446" s="252" t="s">
        <v>1180</v>
      </c>
      <c r="D446" s="237" t="s">
        <v>292</v>
      </c>
      <c r="E446" s="238">
        <v>14.838749999999999</v>
      </c>
      <c r="F446" s="239"/>
      <c r="G446" s="240">
        <f>ROUND(E446*F446,2)</f>
        <v>0</v>
      </c>
      <c r="H446" s="239"/>
      <c r="I446" s="240">
        <f>ROUND(E446*H446,2)</f>
        <v>0</v>
      </c>
      <c r="J446" s="239"/>
      <c r="K446" s="240">
        <f>ROUND(E446*J446,2)</f>
        <v>0</v>
      </c>
      <c r="L446" s="240">
        <v>21</v>
      </c>
      <c r="M446" s="240">
        <f>G446*(1+L446/100)</f>
        <v>0</v>
      </c>
      <c r="N446" s="238">
        <v>3.6099999999999999E-3</v>
      </c>
      <c r="O446" s="238">
        <f>ROUND(E446*N446,2)</f>
        <v>0.05</v>
      </c>
      <c r="P446" s="238">
        <v>0</v>
      </c>
      <c r="Q446" s="238">
        <f>ROUND(E446*P446,2)</f>
        <v>0</v>
      </c>
      <c r="R446" s="240" t="s">
        <v>841</v>
      </c>
      <c r="S446" s="240" t="s">
        <v>250</v>
      </c>
      <c r="T446" s="241" t="s">
        <v>250</v>
      </c>
      <c r="U446" s="223">
        <v>0.36199999999999999</v>
      </c>
      <c r="V446" s="223">
        <f>ROUND(E446*U446,2)</f>
        <v>5.37</v>
      </c>
      <c r="W446" s="223"/>
      <c r="X446" s="223" t="s">
        <v>294</v>
      </c>
      <c r="Y446" s="223" t="s">
        <v>252</v>
      </c>
      <c r="Z446" s="213"/>
      <c r="AA446" s="213"/>
      <c r="AB446" s="213"/>
      <c r="AC446" s="213"/>
      <c r="AD446" s="213"/>
      <c r="AE446" s="213"/>
      <c r="AF446" s="213"/>
      <c r="AG446" s="213" t="s">
        <v>295</v>
      </c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2" x14ac:dyDescent="0.2">
      <c r="A447" s="220"/>
      <c r="B447" s="221"/>
      <c r="C447" s="266" t="s">
        <v>296</v>
      </c>
      <c r="D447" s="258"/>
      <c r="E447" s="259"/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297</v>
      </c>
      <c r="AH447" s="213">
        <v>0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66" t="s">
        <v>1145</v>
      </c>
      <c r="D448" s="258"/>
      <c r="E448" s="259"/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297</v>
      </c>
      <c r="AH448" s="213">
        <v>0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3" x14ac:dyDescent="0.2">
      <c r="A449" s="220"/>
      <c r="B449" s="221"/>
      <c r="C449" s="266" t="s">
        <v>1054</v>
      </c>
      <c r="D449" s="258"/>
      <c r="E449" s="259"/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297</v>
      </c>
      <c r="AH449" s="213">
        <v>0</v>
      </c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3" x14ac:dyDescent="0.2">
      <c r="A450" s="220"/>
      <c r="B450" s="221"/>
      <c r="C450" s="266" t="s">
        <v>1181</v>
      </c>
      <c r="D450" s="258"/>
      <c r="E450" s="259"/>
      <c r="F450" s="223"/>
      <c r="G450" s="223"/>
      <c r="H450" s="223"/>
      <c r="I450" s="223"/>
      <c r="J450" s="223"/>
      <c r="K450" s="223"/>
      <c r="L450" s="223"/>
      <c r="M450" s="223"/>
      <c r="N450" s="222"/>
      <c r="O450" s="222"/>
      <c r="P450" s="222"/>
      <c r="Q450" s="222"/>
      <c r="R450" s="223"/>
      <c r="S450" s="223"/>
      <c r="T450" s="223"/>
      <c r="U450" s="223"/>
      <c r="V450" s="223"/>
      <c r="W450" s="223"/>
      <c r="X450" s="223"/>
      <c r="Y450" s="223"/>
      <c r="Z450" s="213"/>
      <c r="AA450" s="213"/>
      <c r="AB450" s="213"/>
      <c r="AC450" s="213"/>
      <c r="AD450" s="213"/>
      <c r="AE450" s="213"/>
      <c r="AF450" s="213"/>
      <c r="AG450" s="213" t="s">
        <v>297</v>
      </c>
      <c r="AH450" s="213">
        <v>0</v>
      </c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3" x14ac:dyDescent="0.2">
      <c r="A451" s="220"/>
      <c r="B451" s="221"/>
      <c r="C451" s="266" t="s">
        <v>352</v>
      </c>
      <c r="D451" s="258"/>
      <c r="E451" s="259"/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297</v>
      </c>
      <c r="AH451" s="213">
        <v>0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66" t="s">
        <v>1056</v>
      </c>
      <c r="D452" s="258"/>
      <c r="E452" s="259"/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297</v>
      </c>
      <c r="AH452" s="213">
        <v>0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66" t="s">
        <v>1058</v>
      </c>
      <c r="D453" s="258"/>
      <c r="E453" s="259"/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297</v>
      </c>
      <c r="AH453" s="213">
        <v>0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3" x14ac:dyDescent="0.2">
      <c r="A454" s="220"/>
      <c r="B454" s="221"/>
      <c r="C454" s="266" t="s">
        <v>1182</v>
      </c>
      <c r="D454" s="258"/>
      <c r="E454" s="259"/>
      <c r="F454" s="223"/>
      <c r="G454" s="223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3"/>
      <c r="AA454" s="213"/>
      <c r="AB454" s="213"/>
      <c r="AC454" s="213"/>
      <c r="AD454" s="213"/>
      <c r="AE454" s="213"/>
      <c r="AF454" s="213"/>
      <c r="AG454" s="213" t="s">
        <v>297</v>
      </c>
      <c r="AH454" s="213">
        <v>0</v>
      </c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outlineLevel="3" x14ac:dyDescent="0.2">
      <c r="A455" s="220"/>
      <c r="B455" s="221"/>
      <c r="C455" s="266" t="s">
        <v>352</v>
      </c>
      <c r="D455" s="258"/>
      <c r="E455" s="259"/>
      <c r="F455" s="223"/>
      <c r="G455" s="223"/>
      <c r="H455" s="223"/>
      <c r="I455" s="223"/>
      <c r="J455" s="223"/>
      <c r="K455" s="223"/>
      <c r="L455" s="223"/>
      <c r="M455" s="223"/>
      <c r="N455" s="222"/>
      <c r="O455" s="222"/>
      <c r="P455" s="222"/>
      <c r="Q455" s="222"/>
      <c r="R455" s="223"/>
      <c r="S455" s="223"/>
      <c r="T455" s="223"/>
      <c r="U455" s="223"/>
      <c r="V455" s="223"/>
      <c r="W455" s="223"/>
      <c r="X455" s="223"/>
      <c r="Y455" s="223"/>
      <c r="Z455" s="213"/>
      <c r="AA455" s="213"/>
      <c r="AB455" s="213"/>
      <c r="AC455" s="213"/>
      <c r="AD455" s="213"/>
      <c r="AE455" s="213"/>
      <c r="AF455" s="213"/>
      <c r="AG455" s="213" t="s">
        <v>297</v>
      </c>
      <c r="AH455" s="213">
        <v>0</v>
      </c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3" x14ac:dyDescent="0.2">
      <c r="A456" s="220"/>
      <c r="B456" s="221"/>
      <c r="C456" s="266" t="s">
        <v>1060</v>
      </c>
      <c r="D456" s="258"/>
      <c r="E456" s="259"/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297</v>
      </c>
      <c r="AH456" s="213">
        <v>0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3" x14ac:dyDescent="0.2">
      <c r="A457" s="220"/>
      <c r="B457" s="221"/>
      <c r="C457" s="266" t="s">
        <v>1062</v>
      </c>
      <c r="D457" s="258"/>
      <c r="E457" s="259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297</v>
      </c>
      <c r="AH457" s="213">
        <v>0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66" t="s">
        <v>352</v>
      </c>
      <c r="D458" s="258"/>
      <c r="E458" s="259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297</v>
      </c>
      <c r="AH458" s="213">
        <v>0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66" t="s">
        <v>1183</v>
      </c>
      <c r="D459" s="258"/>
      <c r="E459" s="259">
        <v>14.838749999999999</v>
      </c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297</v>
      </c>
      <c r="AH459" s="213">
        <v>0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ht="22.5" outlineLevel="1" x14ac:dyDescent="0.2">
      <c r="A460" s="235">
        <v>79</v>
      </c>
      <c r="B460" s="236" t="s">
        <v>1179</v>
      </c>
      <c r="C460" s="252" t="s">
        <v>1180</v>
      </c>
      <c r="D460" s="237" t="s">
        <v>292</v>
      </c>
      <c r="E460" s="238">
        <v>437.95639999999997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3.6099999999999999E-3</v>
      </c>
      <c r="O460" s="238">
        <f>ROUND(E460*N460,2)</f>
        <v>1.58</v>
      </c>
      <c r="P460" s="238">
        <v>0</v>
      </c>
      <c r="Q460" s="238">
        <f>ROUND(E460*P460,2)</f>
        <v>0</v>
      </c>
      <c r="R460" s="240" t="s">
        <v>841</v>
      </c>
      <c r="S460" s="240" t="s">
        <v>250</v>
      </c>
      <c r="T460" s="241" t="s">
        <v>250</v>
      </c>
      <c r="U460" s="223">
        <v>0.36199999999999999</v>
      </c>
      <c r="V460" s="223">
        <f>ROUND(E460*U460,2)</f>
        <v>158.54</v>
      </c>
      <c r="W460" s="223"/>
      <c r="X460" s="223" t="s">
        <v>294</v>
      </c>
      <c r="Y460" s="223" t="s">
        <v>252</v>
      </c>
      <c r="Z460" s="213"/>
      <c r="AA460" s="213"/>
      <c r="AB460" s="213"/>
      <c r="AC460" s="213"/>
      <c r="AD460" s="213"/>
      <c r="AE460" s="213"/>
      <c r="AF460" s="213"/>
      <c r="AG460" s="213" t="s">
        <v>295</v>
      </c>
      <c r="AH460" s="213"/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2" x14ac:dyDescent="0.2">
      <c r="A461" s="220"/>
      <c r="B461" s="221"/>
      <c r="C461" s="266" t="s">
        <v>347</v>
      </c>
      <c r="D461" s="258"/>
      <c r="E461" s="259"/>
      <c r="F461" s="223"/>
      <c r="G461" s="223"/>
      <c r="H461" s="223"/>
      <c r="I461" s="223"/>
      <c r="J461" s="223"/>
      <c r="K461" s="223"/>
      <c r="L461" s="223"/>
      <c r="M461" s="223"/>
      <c r="N461" s="222"/>
      <c r="O461" s="222"/>
      <c r="P461" s="222"/>
      <c r="Q461" s="222"/>
      <c r="R461" s="223"/>
      <c r="S461" s="223"/>
      <c r="T461" s="223"/>
      <c r="U461" s="223"/>
      <c r="V461" s="223"/>
      <c r="W461" s="223"/>
      <c r="X461" s="223"/>
      <c r="Y461" s="223"/>
      <c r="Z461" s="213"/>
      <c r="AA461" s="213"/>
      <c r="AB461" s="213"/>
      <c r="AC461" s="213"/>
      <c r="AD461" s="213"/>
      <c r="AE461" s="213"/>
      <c r="AF461" s="213"/>
      <c r="AG461" s="213" t="s">
        <v>297</v>
      </c>
      <c r="AH461" s="213">
        <v>0</v>
      </c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3" x14ac:dyDescent="0.2">
      <c r="A462" s="220"/>
      <c r="B462" s="221"/>
      <c r="C462" s="266" t="s">
        <v>1184</v>
      </c>
      <c r="D462" s="258"/>
      <c r="E462" s="259"/>
      <c r="F462" s="223"/>
      <c r="G462" s="22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297</v>
      </c>
      <c r="AH462" s="213">
        <v>0</v>
      </c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3" x14ac:dyDescent="0.2">
      <c r="A463" s="220"/>
      <c r="B463" s="221"/>
      <c r="C463" s="266" t="s">
        <v>1185</v>
      </c>
      <c r="D463" s="258"/>
      <c r="E463" s="259"/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297</v>
      </c>
      <c r="AH463" s="213">
        <v>0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66" t="s">
        <v>1186</v>
      </c>
      <c r="D464" s="258"/>
      <c r="E464" s="259"/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297</v>
      </c>
      <c r="AH464" s="213">
        <v>0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3" x14ac:dyDescent="0.2">
      <c r="A465" s="220"/>
      <c r="B465" s="221"/>
      <c r="C465" s="266" t="s">
        <v>1187</v>
      </c>
      <c r="D465" s="258"/>
      <c r="E465" s="259"/>
      <c r="F465" s="223"/>
      <c r="G465" s="223"/>
      <c r="H465" s="223"/>
      <c r="I465" s="223"/>
      <c r="J465" s="223"/>
      <c r="K465" s="223"/>
      <c r="L465" s="223"/>
      <c r="M465" s="223"/>
      <c r="N465" s="222"/>
      <c r="O465" s="222"/>
      <c r="P465" s="222"/>
      <c r="Q465" s="222"/>
      <c r="R465" s="223"/>
      <c r="S465" s="223"/>
      <c r="T465" s="223"/>
      <c r="U465" s="223"/>
      <c r="V465" s="223"/>
      <c r="W465" s="223"/>
      <c r="X465" s="223"/>
      <c r="Y465" s="223"/>
      <c r="Z465" s="213"/>
      <c r="AA465" s="213"/>
      <c r="AB465" s="213"/>
      <c r="AC465" s="213"/>
      <c r="AD465" s="213"/>
      <c r="AE465" s="213"/>
      <c r="AF465" s="213"/>
      <c r="AG465" s="213" t="s">
        <v>297</v>
      </c>
      <c r="AH465" s="213">
        <v>0</v>
      </c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3" x14ac:dyDescent="0.2">
      <c r="A466" s="220"/>
      <c r="B466" s="221"/>
      <c r="C466" s="266" t="s">
        <v>1188</v>
      </c>
      <c r="D466" s="258"/>
      <c r="E466" s="259"/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3"/>
      <c r="AA466" s="213"/>
      <c r="AB466" s="213"/>
      <c r="AC466" s="213"/>
      <c r="AD466" s="213"/>
      <c r="AE466" s="213"/>
      <c r="AF466" s="213"/>
      <c r="AG466" s="213" t="s">
        <v>297</v>
      </c>
      <c r="AH466" s="213">
        <v>0</v>
      </c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3" x14ac:dyDescent="0.2">
      <c r="A467" s="220"/>
      <c r="B467" s="221"/>
      <c r="C467" s="266" t="s">
        <v>1189</v>
      </c>
      <c r="D467" s="258"/>
      <c r="E467" s="259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297</v>
      </c>
      <c r="AH467" s="213">
        <v>0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66" t="s">
        <v>1190</v>
      </c>
      <c r="D468" s="258"/>
      <c r="E468" s="259"/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297</v>
      </c>
      <c r="AH468" s="213">
        <v>0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outlineLevel="3" x14ac:dyDescent="0.2">
      <c r="A469" s="220"/>
      <c r="B469" s="221"/>
      <c r="C469" s="266" t="s">
        <v>1191</v>
      </c>
      <c r="D469" s="258"/>
      <c r="E469" s="259"/>
      <c r="F469" s="223"/>
      <c r="G469" s="223"/>
      <c r="H469" s="223"/>
      <c r="I469" s="223"/>
      <c r="J469" s="223"/>
      <c r="K469" s="223"/>
      <c r="L469" s="223"/>
      <c r="M469" s="223"/>
      <c r="N469" s="222"/>
      <c r="O469" s="222"/>
      <c r="P469" s="222"/>
      <c r="Q469" s="222"/>
      <c r="R469" s="223"/>
      <c r="S469" s="223"/>
      <c r="T469" s="223"/>
      <c r="U469" s="223"/>
      <c r="V469" s="223"/>
      <c r="W469" s="223"/>
      <c r="X469" s="223"/>
      <c r="Y469" s="223"/>
      <c r="Z469" s="213"/>
      <c r="AA469" s="213"/>
      <c r="AB469" s="213"/>
      <c r="AC469" s="213"/>
      <c r="AD469" s="213"/>
      <c r="AE469" s="213"/>
      <c r="AF469" s="213"/>
      <c r="AG469" s="213" t="s">
        <v>297</v>
      </c>
      <c r="AH469" s="213">
        <v>0</v>
      </c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3" x14ac:dyDescent="0.2">
      <c r="A470" s="220"/>
      <c r="B470" s="221"/>
      <c r="C470" s="266" t="s">
        <v>1192</v>
      </c>
      <c r="D470" s="258"/>
      <c r="E470" s="259"/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297</v>
      </c>
      <c r="AH470" s="213">
        <v>0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66" t="s">
        <v>1193</v>
      </c>
      <c r="D471" s="258"/>
      <c r="E471" s="259"/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297</v>
      </c>
      <c r="AH471" s="213">
        <v>0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66" t="s">
        <v>1194</v>
      </c>
      <c r="D472" s="258"/>
      <c r="E472" s="259"/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297</v>
      </c>
      <c r="AH472" s="213">
        <v>0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66" t="s">
        <v>1195</v>
      </c>
      <c r="D473" s="258"/>
      <c r="E473" s="259"/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297</v>
      </c>
      <c r="AH473" s="213">
        <v>0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outlineLevel="3" x14ac:dyDescent="0.2">
      <c r="A474" s="220"/>
      <c r="B474" s="221"/>
      <c r="C474" s="266" t="s">
        <v>1196</v>
      </c>
      <c r="D474" s="258"/>
      <c r="E474" s="259"/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3"/>
      <c r="AA474" s="213"/>
      <c r="AB474" s="213"/>
      <c r="AC474" s="213"/>
      <c r="AD474" s="213"/>
      <c r="AE474" s="213"/>
      <c r="AF474" s="213"/>
      <c r="AG474" s="213" t="s">
        <v>297</v>
      </c>
      <c r="AH474" s="213">
        <v>0</v>
      </c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3" x14ac:dyDescent="0.2">
      <c r="A475" s="220"/>
      <c r="B475" s="221"/>
      <c r="C475" s="266" t="s">
        <v>1116</v>
      </c>
      <c r="D475" s="258"/>
      <c r="E475" s="259"/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297</v>
      </c>
      <c r="AH475" s="213">
        <v>0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3" x14ac:dyDescent="0.2">
      <c r="A476" s="220"/>
      <c r="B476" s="221"/>
      <c r="C476" s="266" t="s">
        <v>352</v>
      </c>
      <c r="D476" s="258"/>
      <c r="E476" s="259"/>
      <c r="F476" s="223"/>
      <c r="G476" s="223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297</v>
      </c>
      <c r="AH476" s="213">
        <v>0</v>
      </c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3" x14ac:dyDescent="0.2">
      <c r="A477" s="220"/>
      <c r="B477" s="221"/>
      <c r="C477" s="266" t="s">
        <v>1071</v>
      </c>
      <c r="D477" s="258"/>
      <c r="E477" s="259">
        <v>437.95639999999997</v>
      </c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297</v>
      </c>
      <c r="AH477" s="213">
        <v>0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outlineLevel="1" x14ac:dyDescent="0.2">
      <c r="A478" s="235">
        <v>80</v>
      </c>
      <c r="B478" s="236" t="s">
        <v>1197</v>
      </c>
      <c r="C478" s="252" t="s">
        <v>1198</v>
      </c>
      <c r="D478" s="237" t="s">
        <v>292</v>
      </c>
      <c r="E478" s="238">
        <v>5.08</v>
      </c>
      <c r="F478" s="239"/>
      <c r="G478" s="240">
        <f>ROUND(E478*F478,2)</f>
        <v>0</v>
      </c>
      <c r="H478" s="239"/>
      <c r="I478" s="240">
        <f>ROUND(E478*H478,2)</f>
        <v>0</v>
      </c>
      <c r="J478" s="239"/>
      <c r="K478" s="240">
        <f>ROUND(E478*J478,2)</f>
        <v>0</v>
      </c>
      <c r="L478" s="240">
        <v>21</v>
      </c>
      <c r="M478" s="240">
        <f>G478*(1+L478/100)</f>
        <v>0</v>
      </c>
      <c r="N478" s="238">
        <v>5.2839999999999998E-2</v>
      </c>
      <c r="O478" s="238">
        <f>ROUND(E478*N478,2)</f>
        <v>0.27</v>
      </c>
      <c r="P478" s="238">
        <v>0</v>
      </c>
      <c r="Q478" s="238">
        <f>ROUND(E478*P478,2)</f>
        <v>0</v>
      </c>
      <c r="R478" s="240"/>
      <c r="S478" s="240" t="s">
        <v>277</v>
      </c>
      <c r="T478" s="241" t="s">
        <v>251</v>
      </c>
      <c r="U478" s="223">
        <v>0</v>
      </c>
      <c r="V478" s="223">
        <f>ROUND(E478*U478,2)</f>
        <v>0</v>
      </c>
      <c r="W478" s="223"/>
      <c r="X478" s="223" t="s">
        <v>294</v>
      </c>
      <c r="Y478" s="223" t="s">
        <v>252</v>
      </c>
      <c r="Z478" s="213"/>
      <c r="AA478" s="213"/>
      <c r="AB478" s="213"/>
      <c r="AC478" s="213"/>
      <c r="AD478" s="213"/>
      <c r="AE478" s="213"/>
      <c r="AF478" s="213"/>
      <c r="AG478" s="213" t="s">
        <v>295</v>
      </c>
      <c r="AH478" s="213"/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outlineLevel="2" x14ac:dyDescent="0.2">
      <c r="A479" s="220"/>
      <c r="B479" s="221"/>
      <c r="C479" s="266" t="s">
        <v>347</v>
      </c>
      <c r="D479" s="258"/>
      <c r="E479" s="259"/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3"/>
      <c r="AA479" s="213"/>
      <c r="AB479" s="213"/>
      <c r="AC479" s="213"/>
      <c r="AD479" s="213"/>
      <c r="AE479" s="213"/>
      <c r="AF479" s="213"/>
      <c r="AG479" s="213" t="s">
        <v>297</v>
      </c>
      <c r="AH479" s="213">
        <v>0</v>
      </c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3" x14ac:dyDescent="0.2">
      <c r="A480" s="220"/>
      <c r="B480" s="221"/>
      <c r="C480" s="266" t="s">
        <v>1199</v>
      </c>
      <c r="D480" s="258"/>
      <c r="E480" s="259"/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297</v>
      </c>
      <c r="AH480" s="213">
        <v>0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66" t="s">
        <v>296</v>
      </c>
      <c r="D481" s="258"/>
      <c r="E481" s="259"/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297</v>
      </c>
      <c r="AH481" s="213">
        <v>0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outlineLevel="3" x14ac:dyDescent="0.2">
      <c r="A482" s="220"/>
      <c r="B482" s="221"/>
      <c r="C482" s="266" t="s">
        <v>1200</v>
      </c>
      <c r="D482" s="258"/>
      <c r="E482" s="259"/>
      <c r="F482" s="223"/>
      <c r="G482" s="223"/>
      <c r="H482" s="223"/>
      <c r="I482" s="223"/>
      <c r="J482" s="223"/>
      <c r="K482" s="223"/>
      <c r="L482" s="223"/>
      <c r="M482" s="223"/>
      <c r="N482" s="222"/>
      <c r="O482" s="222"/>
      <c r="P482" s="222"/>
      <c r="Q482" s="222"/>
      <c r="R482" s="223"/>
      <c r="S482" s="223"/>
      <c r="T482" s="223"/>
      <c r="U482" s="223"/>
      <c r="V482" s="223"/>
      <c r="W482" s="223"/>
      <c r="X482" s="223"/>
      <c r="Y482" s="223"/>
      <c r="Z482" s="213"/>
      <c r="AA482" s="213"/>
      <c r="AB482" s="213"/>
      <c r="AC482" s="213"/>
      <c r="AD482" s="213"/>
      <c r="AE482" s="213"/>
      <c r="AF482" s="213"/>
      <c r="AG482" s="213" t="s">
        <v>297</v>
      </c>
      <c r="AH482" s="213">
        <v>0</v>
      </c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3" x14ac:dyDescent="0.2">
      <c r="A483" s="220"/>
      <c r="B483" s="221"/>
      <c r="C483" s="266" t="s">
        <v>1174</v>
      </c>
      <c r="D483" s="258"/>
      <c r="E483" s="259"/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297</v>
      </c>
      <c r="AH483" s="213">
        <v>0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66" t="s">
        <v>1175</v>
      </c>
      <c r="D484" s="258"/>
      <c r="E484" s="259"/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297</v>
      </c>
      <c r="AH484" s="213">
        <v>0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66" t="s">
        <v>1176</v>
      </c>
      <c r="D485" s="258"/>
      <c r="E485" s="259"/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297</v>
      </c>
      <c r="AH485" s="213">
        <v>0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66" t="s">
        <v>1201</v>
      </c>
      <c r="D486" s="258"/>
      <c r="E486" s="259">
        <v>5.08</v>
      </c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297</v>
      </c>
      <c r="AH486" s="213">
        <v>0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x14ac:dyDescent="0.2">
      <c r="A487" s="228" t="s">
        <v>245</v>
      </c>
      <c r="B487" s="229" t="s">
        <v>126</v>
      </c>
      <c r="C487" s="251" t="s">
        <v>127</v>
      </c>
      <c r="D487" s="230"/>
      <c r="E487" s="231"/>
      <c r="F487" s="232"/>
      <c r="G487" s="232">
        <f>SUMIF(AG488:AG492,"&lt;&gt;NOR",G488:G492)</f>
        <v>0</v>
      </c>
      <c r="H487" s="232"/>
      <c r="I487" s="232">
        <f>SUM(I488:I492)</f>
        <v>0</v>
      </c>
      <c r="J487" s="232"/>
      <c r="K487" s="232">
        <f>SUM(K488:K492)</f>
        <v>0</v>
      </c>
      <c r="L487" s="232"/>
      <c r="M487" s="232">
        <f>SUM(M488:M492)</f>
        <v>0</v>
      </c>
      <c r="N487" s="231"/>
      <c r="O487" s="231">
        <f>SUM(O488:O492)</f>
        <v>0.06</v>
      </c>
      <c r="P487" s="231"/>
      <c r="Q487" s="231">
        <f>SUM(Q488:Q492)</f>
        <v>0</v>
      </c>
      <c r="R487" s="232"/>
      <c r="S487" s="232"/>
      <c r="T487" s="233"/>
      <c r="U487" s="227"/>
      <c r="V487" s="227">
        <f>SUM(V488:V492)</f>
        <v>3.96</v>
      </c>
      <c r="W487" s="227"/>
      <c r="X487" s="227"/>
      <c r="Y487" s="227"/>
      <c r="AG487" t="s">
        <v>246</v>
      </c>
    </row>
    <row r="488" spans="1:60" outlineLevel="1" x14ac:dyDescent="0.2">
      <c r="A488" s="235">
        <v>81</v>
      </c>
      <c r="B488" s="236" t="s">
        <v>1202</v>
      </c>
      <c r="C488" s="252" t="s">
        <v>1203</v>
      </c>
      <c r="D488" s="237" t="s">
        <v>292</v>
      </c>
      <c r="E488" s="238">
        <v>8.0370000000000008</v>
      </c>
      <c r="F488" s="239"/>
      <c r="G488" s="240">
        <f>ROUND(E488*F488,2)</f>
        <v>0</v>
      </c>
      <c r="H488" s="239"/>
      <c r="I488" s="240">
        <f>ROUND(E488*H488,2)</f>
        <v>0</v>
      </c>
      <c r="J488" s="239"/>
      <c r="K488" s="240">
        <f>ROUND(E488*J488,2)</f>
        <v>0</v>
      </c>
      <c r="L488" s="240">
        <v>21</v>
      </c>
      <c r="M488" s="240">
        <f>G488*(1+L488/100)</f>
        <v>0</v>
      </c>
      <c r="N488" s="238">
        <v>7.3600000000000002E-3</v>
      </c>
      <c r="O488" s="238">
        <f>ROUND(E488*N488,2)</f>
        <v>0.06</v>
      </c>
      <c r="P488" s="238">
        <v>0</v>
      </c>
      <c r="Q488" s="238">
        <f>ROUND(E488*P488,2)</f>
        <v>0</v>
      </c>
      <c r="R488" s="240" t="s">
        <v>841</v>
      </c>
      <c r="S488" s="240" t="s">
        <v>250</v>
      </c>
      <c r="T488" s="241" t="s">
        <v>250</v>
      </c>
      <c r="U488" s="223">
        <v>0.49299999999999999</v>
      </c>
      <c r="V488" s="223">
        <f>ROUND(E488*U488,2)</f>
        <v>3.96</v>
      </c>
      <c r="W488" s="223"/>
      <c r="X488" s="223" t="s">
        <v>294</v>
      </c>
      <c r="Y488" s="223" t="s">
        <v>252</v>
      </c>
      <c r="Z488" s="213"/>
      <c r="AA488" s="213"/>
      <c r="AB488" s="213"/>
      <c r="AC488" s="213"/>
      <c r="AD488" s="213"/>
      <c r="AE488" s="213"/>
      <c r="AF488" s="213"/>
      <c r="AG488" s="213" t="s">
        <v>295</v>
      </c>
      <c r="AH488" s="213"/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outlineLevel="2" x14ac:dyDescent="0.2">
      <c r="A489" s="220"/>
      <c r="B489" s="221"/>
      <c r="C489" s="267" t="s">
        <v>1204</v>
      </c>
      <c r="D489" s="264"/>
      <c r="E489" s="264"/>
      <c r="F489" s="264"/>
      <c r="G489" s="264"/>
      <c r="H489" s="223"/>
      <c r="I489" s="223"/>
      <c r="J489" s="223"/>
      <c r="K489" s="223"/>
      <c r="L489" s="223"/>
      <c r="M489" s="223"/>
      <c r="N489" s="222"/>
      <c r="O489" s="222"/>
      <c r="P489" s="222"/>
      <c r="Q489" s="222"/>
      <c r="R489" s="223"/>
      <c r="S489" s="223"/>
      <c r="T489" s="223"/>
      <c r="U489" s="223"/>
      <c r="V489" s="223"/>
      <c r="W489" s="223"/>
      <c r="X489" s="223"/>
      <c r="Y489" s="223"/>
      <c r="Z489" s="213"/>
      <c r="AA489" s="213"/>
      <c r="AB489" s="213"/>
      <c r="AC489" s="213"/>
      <c r="AD489" s="213"/>
      <c r="AE489" s="213"/>
      <c r="AF489" s="213"/>
      <c r="AG489" s="213" t="s">
        <v>305</v>
      </c>
      <c r="AH489" s="213"/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42" t="str">
        <f>C489</f>
        <v>nanesení lepicího tmelu na izolační desky, nalepení desek a zajištění talířovými hmoždinkami (6 ks/m2). Bez povrchové úpravy desek.</v>
      </c>
      <c r="BB489" s="213"/>
      <c r="BC489" s="213"/>
      <c r="BD489" s="213"/>
      <c r="BE489" s="213"/>
      <c r="BF489" s="213"/>
      <c r="BG489" s="213"/>
      <c r="BH489" s="213"/>
    </row>
    <row r="490" spans="1:60" outlineLevel="2" x14ac:dyDescent="0.2">
      <c r="A490" s="220"/>
      <c r="B490" s="221"/>
      <c r="C490" s="266" t="s">
        <v>1205</v>
      </c>
      <c r="D490" s="258"/>
      <c r="E490" s="259"/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297</v>
      </c>
      <c r="AH490" s="213">
        <v>0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3" x14ac:dyDescent="0.2">
      <c r="A491" s="220"/>
      <c r="B491" s="221"/>
      <c r="C491" s="266" t="s">
        <v>1206</v>
      </c>
      <c r="D491" s="258"/>
      <c r="E491" s="259"/>
      <c r="F491" s="223"/>
      <c r="G491" s="223"/>
      <c r="H491" s="223"/>
      <c r="I491" s="223"/>
      <c r="J491" s="223"/>
      <c r="K491" s="223"/>
      <c r="L491" s="223"/>
      <c r="M491" s="223"/>
      <c r="N491" s="222"/>
      <c r="O491" s="222"/>
      <c r="P491" s="222"/>
      <c r="Q491" s="222"/>
      <c r="R491" s="223"/>
      <c r="S491" s="223"/>
      <c r="T491" s="223"/>
      <c r="U491" s="223"/>
      <c r="V491" s="223"/>
      <c r="W491" s="223"/>
      <c r="X491" s="223"/>
      <c r="Y491" s="223"/>
      <c r="Z491" s="213"/>
      <c r="AA491" s="213"/>
      <c r="AB491" s="213"/>
      <c r="AC491" s="213"/>
      <c r="AD491" s="213"/>
      <c r="AE491" s="213"/>
      <c r="AF491" s="213"/>
      <c r="AG491" s="213" t="s">
        <v>297</v>
      </c>
      <c r="AH491" s="213">
        <v>0</v>
      </c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3" x14ac:dyDescent="0.2">
      <c r="A492" s="220"/>
      <c r="B492" s="221"/>
      <c r="C492" s="266" t="s">
        <v>1207</v>
      </c>
      <c r="D492" s="258"/>
      <c r="E492" s="259">
        <v>8.0370000000000008</v>
      </c>
      <c r="F492" s="223"/>
      <c r="G492" s="22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297</v>
      </c>
      <c r="AH492" s="213">
        <v>0</v>
      </c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x14ac:dyDescent="0.2">
      <c r="A493" s="228" t="s">
        <v>245</v>
      </c>
      <c r="B493" s="229" t="s">
        <v>128</v>
      </c>
      <c r="C493" s="251" t="s">
        <v>129</v>
      </c>
      <c r="D493" s="230"/>
      <c r="E493" s="231"/>
      <c r="F493" s="232"/>
      <c r="G493" s="232">
        <f>SUMIF(AG494:AG504,"&lt;&gt;NOR",G494:G504)</f>
        <v>0</v>
      </c>
      <c r="H493" s="232"/>
      <c r="I493" s="232">
        <f>SUM(I494:I504)</f>
        <v>0</v>
      </c>
      <c r="J493" s="232"/>
      <c r="K493" s="232">
        <f>SUM(K494:K504)</f>
        <v>0</v>
      </c>
      <c r="L493" s="232"/>
      <c r="M493" s="232">
        <f>SUM(M494:M504)</f>
        <v>0</v>
      </c>
      <c r="N493" s="231"/>
      <c r="O493" s="231">
        <f>SUM(O494:O504)</f>
        <v>17.079999999999998</v>
      </c>
      <c r="P493" s="231"/>
      <c r="Q493" s="231">
        <f>SUM(Q494:Q504)</f>
        <v>0</v>
      </c>
      <c r="R493" s="232"/>
      <c r="S493" s="232"/>
      <c r="T493" s="233"/>
      <c r="U493" s="227"/>
      <c r="V493" s="227">
        <f>SUM(V494:V504)</f>
        <v>27.5</v>
      </c>
      <c r="W493" s="227"/>
      <c r="X493" s="227"/>
      <c r="Y493" s="227"/>
      <c r="AG493" t="s">
        <v>246</v>
      </c>
    </row>
    <row r="494" spans="1:60" outlineLevel="1" x14ac:dyDescent="0.2">
      <c r="A494" s="235">
        <v>82</v>
      </c>
      <c r="B494" s="236" t="s">
        <v>1208</v>
      </c>
      <c r="C494" s="252" t="s">
        <v>1209</v>
      </c>
      <c r="D494" s="237" t="s">
        <v>292</v>
      </c>
      <c r="E494" s="238">
        <v>129.11000000000001</v>
      </c>
      <c r="F494" s="239"/>
      <c r="G494" s="240">
        <f>ROUND(E494*F494,2)</f>
        <v>0</v>
      </c>
      <c r="H494" s="239"/>
      <c r="I494" s="240">
        <f>ROUND(E494*H494,2)</f>
        <v>0</v>
      </c>
      <c r="J494" s="239"/>
      <c r="K494" s="240">
        <f>ROUND(E494*J494,2)</f>
        <v>0</v>
      </c>
      <c r="L494" s="240">
        <v>21</v>
      </c>
      <c r="M494" s="240">
        <f>G494*(1+L494/100)</f>
        <v>0</v>
      </c>
      <c r="N494" s="238">
        <v>0</v>
      </c>
      <c r="O494" s="238">
        <f>ROUND(E494*N494,2)</f>
        <v>0</v>
      </c>
      <c r="P494" s="238">
        <v>0</v>
      </c>
      <c r="Q494" s="238">
        <f>ROUND(E494*P494,2)</f>
        <v>0</v>
      </c>
      <c r="R494" s="240" t="s">
        <v>841</v>
      </c>
      <c r="S494" s="240" t="s">
        <v>250</v>
      </c>
      <c r="T494" s="241" t="s">
        <v>250</v>
      </c>
      <c r="U494" s="223">
        <v>0.05</v>
      </c>
      <c r="V494" s="223">
        <f>ROUND(E494*U494,2)</f>
        <v>6.46</v>
      </c>
      <c r="W494" s="223"/>
      <c r="X494" s="223" t="s">
        <v>294</v>
      </c>
      <c r="Y494" s="223" t="s">
        <v>252</v>
      </c>
      <c r="Z494" s="213"/>
      <c r="AA494" s="213"/>
      <c r="AB494" s="213"/>
      <c r="AC494" s="213"/>
      <c r="AD494" s="213"/>
      <c r="AE494" s="213"/>
      <c r="AF494" s="213"/>
      <c r="AG494" s="213" t="s">
        <v>295</v>
      </c>
      <c r="AH494" s="213"/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2" x14ac:dyDescent="0.2">
      <c r="A495" s="220"/>
      <c r="B495" s="221"/>
      <c r="C495" s="266" t="s">
        <v>1210</v>
      </c>
      <c r="D495" s="258"/>
      <c r="E495" s="259"/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297</v>
      </c>
      <c r="AH495" s="213">
        <v>0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3" x14ac:dyDescent="0.2">
      <c r="A496" s="220"/>
      <c r="B496" s="221"/>
      <c r="C496" s="266" t="s">
        <v>1211</v>
      </c>
      <c r="D496" s="258"/>
      <c r="E496" s="259"/>
      <c r="F496" s="223"/>
      <c r="G496" s="223"/>
      <c r="H496" s="223"/>
      <c r="I496" s="223"/>
      <c r="J496" s="223"/>
      <c r="K496" s="223"/>
      <c r="L496" s="223"/>
      <c r="M496" s="223"/>
      <c r="N496" s="222"/>
      <c r="O496" s="222"/>
      <c r="P496" s="222"/>
      <c r="Q496" s="222"/>
      <c r="R496" s="223"/>
      <c r="S496" s="223"/>
      <c r="T496" s="223"/>
      <c r="U496" s="223"/>
      <c r="V496" s="223"/>
      <c r="W496" s="223"/>
      <c r="X496" s="223"/>
      <c r="Y496" s="223"/>
      <c r="Z496" s="213"/>
      <c r="AA496" s="213"/>
      <c r="AB496" s="213"/>
      <c r="AC496" s="213"/>
      <c r="AD496" s="213"/>
      <c r="AE496" s="213"/>
      <c r="AF496" s="213"/>
      <c r="AG496" s="213" t="s">
        <v>297</v>
      </c>
      <c r="AH496" s="213">
        <v>0</v>
      </c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3" x14ac:dyDescent="0.2">
      <c r="A497" s="220"/>
      <c r="B497" s="221"/>
      <c r="C497" s="266" t="s">
        <v>1212</v>
      </c>
      <c r="D497" s="258"/>
      <c r="E497" s="259">
        <v>129.11000000000001</v>
      </c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297</v>
      </c>
      <c r="AH497" s="213">
        <v>0</v>
      </c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ht="22.5" outlineLevel="1" x14ac:dyDescent="0.2">
      <c r="A498" s="235">
        <v>83</v>
      </c>
      <c r="B498" s="236" t="s">
        <v>1213</v>
      </c>
      <c r="C498" s="252" t="s">
        <v>1214</v>
      </c>
      <c r="D498" s="237" t="s">
        <v>292</v>
      </c>
      <c r="E498" s="238">
        <v>129.11000000000001</v>
      </c>
      <c r="F498" s="239"/>
      <c r="G498" s="240">
        <f>ROUND(E498*F498,2)</f>
        <v>0</v>
      </c>
      <c r="H498" s="239"/>
      <c r="I498" s="240">
        <f>ROUND(E498*H498,2)</f>
        <v>0</v>
      </c>
      <c r="J498" s="239"/>
      <c r="K498" s="240">
        <f>ROUND(E498*J498,2)</f>
        <v>0</v>
      </c>
      <c r="L498" s="240">
        <v>21</v>
      </c>
      <c r="M498" s="240">
        <f>G498*(1+L498/100)</f>
        <v>0</v>
      </c>
      <c r="N498" s="238">
        <v>0.1323</v>
      </c>
      <c r="O498" s="238">
        <f>ROUND(E498*N498,2)</f>
        <v>17.079999999999998</v>
      </c>
      <c r="P498" s="238">
        <v>0</v>
      </c>
      <c r="Q498" s="238">
        <f>ROUND(E498*P498,2)</f>
        <v>0</v>
      </c>
      <c r="R498" s="240" t="s">
        <v>841</v>
      </c>
      <c r="S498" s="240" t="s">
        <v>250</v>
      </c>
      <c r="T498" s="241" t="s">
        <v>250</v>
      </c>
      <c r="U498" s="223">
        <v>0.16300000000000001</v>
      </c>
      <c r="V498" s="223">
        <f>ROUND(E498*U498,2)</f>
        <v>21.04</v>
      </c>
      <c r="W498" s="223"/>
      <c r="X498" s="223" t="s">
        <v>294</v>
      </c>
      <c r="Y498" s="223" t="s">
        <v>252</v>
      </c>
      <c r="Z498" s="213"/>
      <c r="AA498" s="213"/>
      <c r="AB498" s="213"/>
      <c r="AC498" s="213"/>
      <c r="AD498" s="213"/>
      <c r="AE498" s="213"/>
      <c r="AF498" s="213"/>
      <c r="AG498" s="213" t="s">
        <v>295</v>
      </c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2" x14ac:dyDescent="0.2">
      <c r="A499" s="220"/>
      <c r="B499" s="221"/>
      <c r="C499" s="267" t="s">
        <v>1215</v>
      </c>
      <c r="D499" s="264"/>
      <c r="E499" s="264"/>
      <c r="F499" s="264"/>
      <c r="G499" s="264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305</v>
      </c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42" t="str">
        <f>C499</f>
        <v>dovoz směsi, doprava pomocí šnekového čerpadla, lití hadicí na plochu, dvojí (křížem vedené) rozvlnění hrazdami</v>
      </c>
      <c r="BB499" s="213"/>
      <c r="BC499" s="213"/>
      <c r="BD499" s="213"/>
      <c r="BE499" s="213"/>
      <c r="BF499" s="213"/>
      <c r="BG499" s="213"/>
      <c r="BH499" s="213"/>
    </row>
    <row r="500" spans="1:60" outlineLevel="2" x14ac:dyDescent="0.2">
      <c r="A500" s="220"/>
      <c r="B500" s="221"/>
      <c r="C500" s="266" t="s">
        <v>347</v>
      </c>
      <c r="D500" s="258"/>
      <c r="E500" s="259"/>
      <c r="F500" s="223"/>
      <c r="G500" s="223"/>
      <c r="H500" s="223"/>
      <c r="I500" s="223"/>
      <c r="J500" s="223"/>
      <c r="K500" s="223"/>
      <c r="L500" s="223"/>
      <c r="M500" s="223"/>
      <c r="N500" s="222"/>
      <c r="O500" s="222"/>
      <c r="P500" s="222"/>
      <c r="Q500" s="222"/>
      <c r="R500" s="223"/>
      <c r="S500" s="223"/>
      <c r="T500" s="223"/>
      <c r="U500" s="223"/>
      <c r="V500" s="223"/>
      <c r="W500" s="223"/>
      <c r="X500" s="223"/>
      <c r="Y500" s="223"/>
      <c r="Z500" s="213"/>
      <c r="AA500" s="213"/>
      <c r="AB500" s="213"/>
      <c r="AC500" s="213"/>
      <c r="AD500" s="213"/>
      <c r="AE500" s="213"/>
      <c r="AF500" s="213"/>
      <c r="AG500" s="213" t="s">
        <v>297</v>
      </c>
      <c r="AH500" s="213">
        <v>0</v>
      </c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3" x14ac:dyDescent="0.2">
      <c r="A501" s="220"/>
      <c r="B501" s="221"/>
      <c r="C501" s="266" t="s">
        <v>1216</v>
      </c>
      <c r="D501" s="258"/>
      <c r="E501" s="259">
        <v>69.39</v>
      </c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297</v>
      </c>
      <c r="AH501" s="213">
        <v>0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66" t="s">
        <v>347</v>
      </c>
      <c r="D502" s="258"/>
      <c r="E502" s="259"/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297</v>
      </c>
      <c r="AH502" s="213">
        <v>0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3" x14ac:dyDescent="0.2">
      <c r="A503" s="220"/>
      <c r="B503" s="221"/>
      <c r="C503" s="266" t="s">
        <v>1217</v>
      </c>
      <c r="D503" s="258"/>
      <c r="E503" s="259">
        <v>43.37</v>
      </c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297</v>
      </c>
      <c r="AH503" s="213">
        <v>0</v>
      </c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3" x14ac:dyDescent="0.2">
      <c r="A504" s="220"/>
      <c r="B504" s="221"/>
      <c r="C504" s="266" t="s">
        <v>1218</v>
      </c>
      <c r="D504" s="258"/>
      <c r="E504" s="259">
        <v>16.350000000000001</v>
      </c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297</v>
      </c>
      <c r="AH504" s="213">
        <v>0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x14ac:dyDescent="0.2">
      <c r="A505" s="228" t="s">
        <v>245</v>
      </c>
      <c r="B505" s="229" t="s">
        <v>130</v>
      </c>
      <c r="C505" s="251" t="s">
        <v>131</v>
      </c>
      <c r="D505" s="230"/>
      <c r="E505" s="231"/>
      <c r="F505" s="232"/>
      <c r="G505" s="232">
        <f>SUMIF(AG506:AG508,"&lt;&gt;NOR",G506:G508)</f>
        <v>0</v>
      </c>
      <c r="H505" s="232"/>
      <c r="I505" s="232">
        <f>SUM(I506:I508)</f>
        <v>0</v>
      </c>
      <c r="J505" s="232"/>
      <c r="K505" s="232">
        <f>SUM(K506:K508)</f>
        <v>0</v>
      </c>
      <c r="L505" s="232"/>
      <c r="M505" s="232">
        <f>SUM(M506:M508)</f>
        <v>0</v>
      </c>
      <c r="N505" s="231"/>
      <c r="O505" s="231">
        <f>SUM(O506:O508)</f>
        <v>7.0000000000000007E-2</v>
      </c>
      <c r="P505" s="231"/>
      <c r="Q505" s="231">
        <f>SUM(Q506:Q508)</f>
        <v>0</v>
      </c>
      <c r="R505" s="232"/>
      <c r="S505" s="232"/>
      <c r="T505" s="233"/>
      <c r="U505" s="227"/>
      <c r="V505" s="227">
        <f>SUM(V506:V508)</f>
        <v>2.1</v>
      </c>
      <c r="W505" s="227"/>
      <c r="X505" s="227"/>
      <c r="Y505" s="227"/>
      <c r="AG505" t="s">
        <v>246</v>
      </c>
    </row>
    <row r="506" spans="1:60" ht="22.5" outlineLevel="1" x14ac:dyDescent="0.2">
      <c r="A506" s="235">
        <v>84</v>
      </c>
      <c r="B506" s="236" t="s">
        <v>1219</v>
      </c>
      <c r="C506" s="252" t="s">
        <v>1220</v>
      </c>
      <c r="D506" s="237" t="s">
        <v>458</v>
      </c>
      <c r="E506" s="238">
        <v>1</v>
      </c>
      <c r="F506" s="239"/>
      <c r="G506" s="240">
        <f>ROUND(E506*F506,2)</f>
        <v>0</v>
      </c>
      <c r="H506" s="239"/>
      <c r="I506" s="240">
        <f>ROUND(E506*H506,2)</f>
        <v>0</v>
      </c>
      <c r="J506" s="239"/>
      <c r="K506" s="240">
        <f>ROUND(E506*J506,2)</f>
        <v>0</v>
      </c>
      <c r="L506" s="240">
        <v>21</v>
      </c>
      <c r="M506" s="240">
        <f>G506*(1+L506/100)</f>
        <v>0</v>
      </c>
      <c r="N506" s="238">
        <v>6.7909999999999998E-2</v>
      </c>
      <c r="O506" s="238">
        <f>ROUND(E506*N506,2)</f>
        <v>7.0000000000000007E-2</v>
      </c>
      <c r="P506" s="238">
        <v>0</v>
      </c>
      <c r="Q506" s="238">
        <f>ROUND(E506*P506,2)</f>
        <v>0</v>
      </c>
      <c r="R506" s="240" t="s">
        <v>563</v>
      </c>
      <c r="S506" s="240" t="s">
        <v>250</v>
      </c>
      <c r="T506" s="241" t="s">
        <v>250</v>
      </c>
      <c r="U506" s="223">
        <v>2.097</v>
      </c>
      <c r="V506" s="223">
        <f>ROUND(E506*U506,2)</f>
        <v>2.1</v>
      </c>
      <c r="W506" s="223"/>
      <c r="X506" s="223" t="s">
        <v>294</v>
      </c>
      <c r="Y506" s="223" t="s">
        <v>252</v>
      </c>
      <c r="Z506" s="213"/>
      <c r="AA506" s="213"/>
      <c r="AB506" s="213"/>
      <c r="AC506" s="213"/>
      <c r="AD506" s="213"/>
      <c r="AE506" s="213"/>
      <c r="AF506" s="213"/>
      <c r="AG506" s="213" t="s">
        <v>331</v>
      </c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ht="22.5" outlineLevel="2" x14ac:dyDescent="0.2">
      <c r="A507" s="220"/>
      <c r="B507" s="221"/>
      <c r="C507" s="267" t="s">
        <v>1221</v>
      </c>
      <c r="D507" s="264"/>
      <c r="E507" s="264"/>
      <c r="F507" s="264"/>
      <c r="G507" s="264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305</v>
      </c>
      <c r="AH507" s="213"/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42" t="str">
        <f>C507</f>
        <v>lisované nebo z úhelníků s vybetonováním prahu, z pomocného pracovního lešení o výšce podlahy do 1900 mm a pro zatížení do 1,5 kPa, včetně dodávky zárubně</v>
      </c>
      <c r="BB507" s="213"/>
      <c r="BC507" s="213"/>
      <c r="BD507" s="213"/>
      <c r="BE507" s="213"/>
      <c r="BF507" s="213"/>
      <c r="BG507" s="213"/>
      <c r="BH507" s="213"/>
    </row>
    <row r="508" spans="1:60" outlineLevel="2" x14ac:dyDescent="0.2">
      <c r="A508" s="220"/>
      <c r="B508" s="221"/>
      <c r="C508" s="266" t="s">
        <v>1222</v>
      </c>
      <c r="D508" s="258"/>
      <c r="E508" s="259">
        <v>1</v>
      </c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297</v>
      </c>
      <c r="AH508" s="213">
        <v>5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x14ac:dyDescent="0.2">
      <c r="A509" s="228" t="s">
        <v>245</v>
      </c>
      <c r="B509" s="229" t="s">
        <v>132</v>
      </c>
      <c r="C509" s="251" t="s">
        <v>133</v>
      </c>
      <c r="D509" s="230"/>
      <c r="E509" s="231"/>
      <c r="F509" s="232"/>
      <c r="G509" s="232">
        <f>SUMIF(AG510:AG510,"&lt;&gt;NOR",G510:G510)</f>
        <v>0</v>
      </c>
      <c r="H509" s="232"/>
      <c r="I509" s="232">
        <f>SUM(I510:I510)</f>
        <v>0</v>
      </c>
      <c r="J509" s="232"/>
      <c r="K509" s="232">
        <f>SUM(K510:K510)</f>
        <v>0</v>
      </c>
      <c r="L509" s="232"/>
      <c r="M509" s="232">
        <f>SUM(M510:M510)</f>
        <v>0</v>
      </c>
      <c r="N509" s="231"/>
      <c r="O509" s="231">
        <f>SUM(O510:O510)</f>
        <v>1.18</v>
      </c>
      <c r="P509" s="231"/>
      <c r="Q509" s="231">
        <f>SUM(Q510:Q510)</f>
        <v>0</v>
      </c>
      <c r="R509" s="232"/>
      <c r="S509" s="232"/>
      <c r="T509" s="233"/>
      <c r="U509" s="227"/>
      <c r="V509" s="227">
        <f>SUM(V510:V510)</f>
        <v>0</v>
      </c>
      <c r="W509" s="227"/>
      <c r="X509" s="227"/>
      <c r="Y509" s="227"/>
      <c r="AG509" t="s">
        <v>246</v>
      </c>
    </row>
    <row r="510" spans="1:60" outlineLevel="1" x14ac:dyDescent="0.2">
      <c r="A510" s="244">
        <v>85</v>
      </c>
      <c r="B510" s="245" t="s">
        <v>1223</v>
      </c>
      <c r="C510" s="254" t="s">
        <v>1224</v>
      </c>
      <c r="D510" s="246" t="s">
        <v>1225</v>
      </c>
      <c r="E510" s="247">
        <v>1</v>
      </c>
      <c r="F510" s="248"/>
      <c r="G510" s="249">
        <f>ROUND(E510*F510,2)</f>
        <v>0</v>
      </c>
      <c r="H510" s="248"/>
      <c r="I510" s="249">
        <f>ROUND(E510*H510,2)</f>
        <v>0</v>
      </c>
      <c r="J510" s="248"/>
      <c r="K510" s="249">
        <f>ROUND(E510*J510,2)</f>
        <v>0</v>
      </c>
      <c r="L510" s="249">
        <v>21</v>
      </c>
      <c r="M510" s="249">
        <f>G510*(1+L510/100)</f>
        <v>0</v>
      </c>
      <c r="N510" s="247">
        <v>1.17516</v>
      </c>
      <c r="O510" s="247">
        <f>ROUND(E510*N510,2)</f>
        <v>1.18</v>
      </c>
      <c r="P510" s="247">
        <v>0</v>
      </c>
      <c r="Q510" s="247">
        <f>ROUND(E510*P510,2)</f>
        <v>0</v>
      </c>
      <c r="R510" s="249"/>
      <c r="S510" s="249" t="s">
        <v>277</v>
      </c>
      <c r="T510" s="250" t="s">
        <v>251</v>
      </c>
      <c r="U510" s="223">
        <v>0</v>
      </c>
      <c r="V510" s="223">
        <f>ROUND(E510*U510,2)</f>
        <v>0</v>
      </c>
      <c r="W510" s="223"/>
      <c r="X510" s="223" t="s">
        <v>294</v>
      </c>
      <c r="Y510" s="223" t="s">
        <v>252</v>
      </c>
      <c r="Z510" s="213"/>
      <c r="AA510" s="213"/>
      <c r="AB510" s="213"/>
      <c r="AC510" s="213"/>
      <c r="AD510" s="213"/>
      <c r="AE510" s="213"/>
      <c r="AF510" s="213"/>
      <c r="AG510" s="213" t="s">
        <v>295</v>
      </c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x14ac:dyDescent="0.2">
      <c r="A511" s="228" t="s">
        <v>245</v>
      </c>
      <c r="B511" s="229" t="s">
        <v>136</v>
      </c>
      <c r="C511" s="251" t="s">
        <v>137</v>
      </c>
      <c r="D511" s="230"/>
      <c r="E511" s="231"/>
      <c r="F511" s="232"/>
      <c r="G511" s="232">
        <f>SUMIF(AG512:AG512,"&lt;&gt;NOR",G512:G512)</f>
        <v>0</v>
      </c>
      <c r="H511" s="232"/>
      <c r="I511" s="232">
        <f>SUM(I512:I512)</f>
        <v>0</v>
      </c>
      <c r="J511" s="232"/>
      <c r="K511" s="232">
        <f>SUM(K512:K512)</f>
        <v>0</v>
      </c>
      <c r="L511" s="232"/>
      <c r="M511" s="232">
        <f>SUM(M512:M512)</f>
        <v>0</v>
      </c>
      <c r="N511" s="231"/>
      <c r="O511" s="231">
        <f>SUM(O512:O512)</f>
        <v>0.59</v>
      </c>
      <c r="P511" s="231"/>
      <c r="Q511" s="231">
        <f>SUM(Q512:Q512)</f>
        <v>0</v>
      </c>
      <c r="R511" s="232"/>
      <c r="S511" s="232"/>
      <c r="T511" s="233"/>
      <c r="U511" s="227"/>
      <c r="V511" s="227">
        <f>SUM(V512:V512)</f>
        <v>26</v>
      </c>
      <c r="W511" s="227"/>
      <c r="X511" s="227"/>
      <c r="Y511" s="227"/>
      <c r="AG511" t="s">
        <v>246</v>
      </c>
    </row>
    <row r="512" spans="1:60" outlineLevel="1" x14ac:dyDescent="0.2">
      <c r="A512" s="244">
        <v>86</v>
      </c>
      <c r="B512" s="245" t="s">
        <v>308</v>
      </c>
      <c r="C512" s="254" t="s">
        <v>309</v>
      </c>
      <c r="D512" s="246" t="s">
        <v>292</v>
      </c>
      <c r="E512" s="247">
        <v>100</v>
      </c>
      <c r="F512" s="248"/>
      <c r="G512" s="249">
        <f>ROUND(E512*F512,2)</f>
        <v>0</v>
      </c>
      <c r="H512" s="248"/>
      <c r="I512" s="249">
        <f>ROUND(E512*H512,2)</f>
        <v>0</v>
      </c>
      <c r="J512" s="248"/>
      <c r="K512" s="249">
        <f>ROUND(E512*J512,2)</f>
        <v>0</v>
      </c>
      <c r="L512" s="249">
        <v>21</v>
      </c>
      <c r="M512" s="249">
        <f>G512*(1+L512/100)</f>
        <v>0</v>
      </c>
      <c r="N512" s="247">
        <v>5.9100000000000003E-3</v>
      </c>
      <c r="O512" s="247">
        <f>ROUND(E512*N512,2)</f>
        <v>0.59</v>
      </c>
      <c r="P512" s="247">
        <v>0</v>
      </c>
      <c r="Q512" s="247">
        <f>ROUND(E512*P512,2)</f>
        <v>0</v>
      </c>
      <c r="R512" s="249" t="s">
        <v>310</v>
      </c>
      <c r="S512" s="249" t="s">
        <v>250</v>
      </c>
      <c r="T512" s="250" t="s">
        <v>250</v>
      </c>
      <c r="U512" s="223">
        <v>0.26</v>
      </c>
      <c r="V512" s="223">
        <f>ROUND(E512*U512,2)</f>
        <v>26</v>
      </c>
      <c r="W512" s="223"/>
      <c r="X512" s="223" t="s">
        <v>294</v>
      </c>
      <c r="Y512" s="223" t="s">
        <v>252</v>
      </c>
      <c r="Z512" s="213"/>
      <c r="AA512" s="213"/>
      <c r="AB512" s="213"/>
      <c r="AC512" s="213"/>
      <c r="AD512" s="213"/>
      <c r="AE512" s="213"/>
      <c r="AF512" s="213"/>
      <c r="AG512" s="213" t="s">
        <v>295</v>
      </c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x14ac:dyDescent="0.2">
      <c r="A513" s="228" t="s">
        <v>245</v>
      </c>
      <c r="B513" s="229" t="s">
        <v>138</v>
      </c>
      <c r="C513" s="251" t="s">
        <v>139</v>
      </c>
      <c r="D513" s="230"/>
      <c r="E513" s="231"/>
      <c r="F513" s="232"/>
      <c r="G513" s="232">
        <f>SUMIF(AG514:AG514,"&lt;&gt;NOR",G514:G514)</f>
        <v>0</v>
      </c>
      <c r="H513" s="232"/>
      <c r="I513" s="232">
        <f>SUM(I514:I514)</f>
        <v>0</v>
      </c>
      <c r="J513" s="232"/>
      <c r="K513" s="232">
        <f>SUM(K514:K514)</f>
        <v>0</v>
      </c>
      <c r="L513" s="232"/>
      <c r="M513" s="232">
        <f>SUM(M514:M514)</f>
        <v>0</v>
      </c>
      <c r="N513" s="231"/>
      <c r="O513" s="231">
        <f>SUM(O514:O514)</f>
        <v>0.01</v>
      </c>
      <c r="P513" s="231"/>
      <c r="Q513" s="231">
        <f>SUM(Q514:Q514)</f>
        <v>0</v>
      </c>
      <c r="R513" s="232"/>
      <c r="S513" s="232"/>
      <c r="T513" s="233"/>
      <c r="U513" s="227"/>
      <c r="V513" s="227">
        <f>SUM(V514:V514)</f>
        <v>53.1</v>
      </c>
      <c r="W513" s="227"/>
      <c r="X513" s="227"/>
      <c r="Y513" s="227"/>
      <c r="AG513" t="s">
        <v>246</v>
      </c>
    </row>
    <row r="514" spans="1:60" ht="56.25" outlineLevel="1" x14ac:dyDescent="0.2">
      <c r="A514" s="244">
        <v>87</v>
      </c>
      <c r="B514" s="245" t="s">
        <v>1226</v>
      </c>
      <c r="C514" s="254" t="s">
        <v>1227</v>
      </c>
      <c r="D514" s="246" t="s">
        <v>292</v>
      </c>
      <c r="E514" s="247">
        <v>150</v>
      </c>
      <c r="F514" s="248"/>
      <c r="G514" s="249">
        <f>ROUND(E514*F514,2)</f>
        <v>0</v>
      </c>
      <c r="H514" s="248"/>
      <c r="I514" s="249">
        <f>ROUND(E514*H514,2)</f>
        <v>0</v>
      </c>
      <c r="J514" s="248"/>
      <c r="K514" s="249">
        <f>ROUND(E514*J514,2)</f>
        <v>0</v>
      </c>
      <c r="L514" s="249">
        <v>21</v>
      </c>
      <c r="M514" s="249">
        <f>G514*(1+L514/100)</f>
        <v>0</v>
      </c>
      <c r="N514" s="247">
        <v>4.0000000000000003E-5</v>
      </c>
      <c r="O514" s="247">
        <f>ROUND(E514*N514,2)</f>
        <v>0.01</v>
      </c>
      <c r="P514" s="247">
        <v>0</v>
      </c>
      <c r="Q514" s="247">
        <f>ROUND(E514*P514,2)</f>
        <v>0</v>
      </c>
      <c r="R514" s="249" t="s">
        <v>841</v>
      </c>
      <c r="S514" s="249" t="s">
        <v>250</v>
      </c>
      <c r="T514" s="250" t="s">
        <v>250</v>
      </c>
      <c r="U514" s="223">
        <v>0.35399999999999998</v>
      </c>
      <c r="V514" s="223">
        <f>ROUND(E514*U514,2)</f>
        <v>53.1</v>
      </c>
      <c r="W514" s="223"/>
      <c r="X514" s="223" t="s">
        <v>294</v>
      </c>
      <c r="Y514" s="223" t="s">
        <v>252</v>
      </c>
      <c r="Z514" s="213"/>
      <c r="AA514" s="213"/>
      <c r="AB514" s="213"/>
      <c r="AC514" s="213"/>
      <c r="AD514" s="213"/>
      <c r="AE514" s="213"/>
      <c r="AF514" s="213"/>
      <c r="AG514" s="213" t="s">
        <v>295</v>
      </c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</row>
    <row r="515" spans="1:60" x14ac:dyDescent="0.2">
      <c r="A515" s="228" t="s">
        <v>245</v>
      </c>
      <c r="B515" s="229" t="s">
        <v>140</v>
      </c>
      <c r="C515" s="251" t="s">
        <v>141</v>
      </c>
      <c r="D515" s="230"/>
      <c r="E515" s="231"/>
      <c r="F515" s="232"/>
      <c r="G515" s="232">
        <f>SUMIF(AG516:AG523,"&lt;&gt;NOR",G516:G523)</f>
        <v>0</v>
      </c>
      <c r="H515" s="232"/>
      <c r="I515" s="232">
        <f>SUM(I516:I523)</f>
        <v>0</v>
      </c>
      <c r="J515" s="232"/>
      <c r="K515" s="232">
        <f>SUM(K516:K523)</f>
        <v>0</v>
      </c>
      <c r="L515" s="232"/>
      <c r="M515" s="232">
        <f>SUM(M516:M523)</f>
        <v>0</v>
      </c>
      <c r="N515" s="231"/>
      <c r="O515" s="231">
        <f>SUM(O516:O523)</f>
        <v>0.01</v>
      </c>
      <c r="P515" s="231"/>
      <c r="Q515" s="231">
        <f>SUM(Q516:Q523)</f>
        <v>1.56</v>
      </c>
      <c r="R515" s="232"/>
      <c r="S515" s="232"/>
      <c r="T515" s="233"/>
      <c r="U515" s="227"/>
      <c r="V515" s="227">
        <f>SUM(V516:V523)</f>
        <v>18.48</v>
      </c>
      <c r="W515" s="227"/>
      <c r="X515" s="227"/>
      <c r="Y515" s="227"/>
      <c r="AG515" t="s">
        <v>246</v>
      </c>
    </row>
    <row r="516" spans="1:60" ht="22.5" outlineLevel="1" x14ac:dyDescent="0.2">
      <c r="A516" s="235">
        <v>88</v>
      </c>
      <c r="B516" s="236" t="s">
        <v>1228</v>
      </c>
      <c r="C516" s="252" t="s">
        <v>1229</v>
      </c>
      <c r="D516" s="237" t="s">
        <v>458</v>
      </c>
      <c r="E516" s="238">
        <v>10</v>
      </c>
      <c r="F516" s="239"/>
      <c r="G516" s="240">
        <f>ROUND(E516*F516,2)</f>
        <v>0</v>
      </c>
      <c r="H516" s="239"/>
      <c r="I516" s="240">
        <f>ROUND(E516*H516,2)</f>
        <v>0</v>
      </c>
      <c r="J516" s="239"/>
      <c r="K516" s="240">
        <f>ROUND(E516*J516,2)</f>
        <v>0</v>
      </c>
      <c r="L516" s="240">
        <v>21</v>
      </c>
      <c r="M516" s="240">
        <f>G516*(1+L516/100)</f>
        <v>0</v>
      </c>
      <c r="N516" s="238">
        <v>4.8999999999999998E-4</v>
      </c>
      <c r="O516" s="238">
        <f>ROUND(E516*N516,2)</f>
        <v>0</v>
      </c>
      <c r="P516" s="238">
        <v>3.1E-2</v>
      </c>
      <c r="Q516" s="238">
        <f>ROUND(E516*P516,2)</f>
        <v>0.31</v>
      </c>
      <c r="R516" s="240" t="s">
        <v>325</v>
      </c>
      <c r="S516" s="240" t="s">
        <v>250</v>
      </c>
      <c r="T516" s="241" t="s">
        <v>250</v>
      </c>
      <c r="U516" s="223">
        <v>0.66600000000000004</v>
      </c>
      <c r="V516" s="223">
        <f>ROUND(E516*U516,2)</f>
        <v>6.66</v>
      </c>
      <c r="W516" s="223"/>
      <c r="X516" s="223" t="s">
        <v>294</v>
      </c>
      <c r="Y516" s="223" t="s">
        <v>252</v>
      </c>
      <c r="Z516" s="213"/>
      <c r="AA516" s="213"/>
      <c r="AB516" s="213"/>
      <c r="AC516" s="213"/>
      <c r="AD516" s="213"/>
      <c r="AE516" s="213"/>
      <c r="AF516" s="213"/>
      <c r="AG516" s="213" t="s">
        <v>295</v>
      </c>
      <c r="AH516" s="213"/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</row>
    <row r="517" spans="1:60" outlineLevel="2" x14ac:dyDescent="0.2">
      <c r="A517" s="220"/>
      <c r="B517" s="221"/>
      <c r="C517" s="253" t="s">
        <v>1230</v>
      </c>
      <c r="D517" s="243"/>
      <c r="E517" s="243"/>
      <c r="F517" s="243"/>
      <c r="G517" s="243"/>
      <c r="H517" s="223"/>
      <c r="I517" s="223"/>
      <c r="J517" s="223"/>
      <c r="K517" s="223"/>
      <c r="L517" s="223"/>
      <c r="M517" s="223"/>
      <c r="N517" s="222"/>
      <c r="O517" s="222"/>
      <c r="P517" s="222"/>
      <c r="Q517" s="222"/>
      <c r="R517" s="223"/>
      <c r="S517" s="223"/>
      <c r="T517" s="223"/>
      <c r="U517" s="223"/>
      <c r="V517" s="223"/>
      <c r="W517" s="223"/>
      <c r="X517" s="223"/>
      <c r="Y517" s="223"/>
      <c r="Z517" s="213"/>
      <c r="AA517" s="213"/>
      <c r="AB517" s="213"/>
      <c r="AC517" s="213"/>
      <c r="AD517" s="213"/>
      <c r="AE517" s="213"/>
      <c r="AF517" s="213"/>
      <c r="AG517" s="213" t="s">
        <v>255</v>
      </c>
      <c r="AH517" s="213"/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</row>
    <row r="518" spans="1:60" ht="22.5" outlineLevel="1" x14ac:dyDescent="0.2">
      <c r="A518" s="235">
        <v>89</v>
      </c>
      <c r="B518" s="236" t="s">
        <v>1231</v>
      </c>
      <c r="C518" s="252" t="s">
        <v>1232</v>
      </c>
      <c r="D518" s="237" t="s">
        <v>458</v>
      </c>
      <c r="E518" s="238">
        <v>10</v>
      </c>
      <c r="F518" s="239"/>
      <c r="G518" s="240">
        <f>ROUND(E518*F518,2)</f>
        <v>0</v>
      </c>
      <c r="H518" s="239"/>
      <c r="I518" s="240">
        <f>ROUND(E518*H518,2)</f>
        <v>0</v>
      </c>
      <c r="J518" s="239"/>
      <c r="K518" s="240">
        <f>ROUND(E518*J518,2)</f>
        <v>0</v>
      </c>
      <c r="L518" s="240">
        <v>21</v>
      </c>
      <c r="M518" s="240">
        <f>G518*(1+L518/100)</f>
        <v>0</v>
      </c>
      <c r="N518" s="238">
        <v>9.1E-4</v>
      </c>
      <c r="O518" s="238">
        <f>ROUND(E518*N518,2)</f>
        <v>0.01</v>
      </c>
      <c r="P518" s="238">
        <v>9.7000000000000003E-2</v>
      </c>
      <c r="Q518" s="238">
        <f>ROUND(E518*P518,2)</f>
        <v>0.97</v>
      </c>
      <c r="R518" s="240" t="s">
        <v>325</v>
      </c>
      <c r="S518" s="240" t="s">
        <v>250</v>
      </c>
      <c r="T518" s="241" t="s">
        <v>250</v>
      </c>
      <c r="U518" s="223">
        <v>1.1819999999999999</v>
      </c>
      <c r="V518" s="223">
        <f>ROUND(E518*U518,2)</f>
        <v>11.82</v>
      </c>
      <c r="W518" s="223"/>
      <c r="X518" s="223" t="s">
        <v>294</v>
      </c>
      <c r="Y518" s="223" t="s">
        <v>252</v>
      </c>
      <c r="Z518" s="213"/>
      <c r="AA518" s="213"/>
      <c r="AB518" s="213"/>
      <c r="AC518" s="213"/>
      <c r="AD518" s="213"/>
      <c r="AE518" s="213"/>
      <c r="AF518" s="213"/>
      <c r="AG518" s="213" t="s">
        <v>295</v>
      </c>
      <c r="AH518" s="213"/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</row>
    <row r="519" spans="1:60" outlineLevel="2" x14ac:dyDescent="0.2">
      <c r="A519" s="220"/>
      <c r="B519" s="221"/>
      <c r="C519" s="253" t="s">
        <v>1230</v>
      </c>
      <c r="D519" s="243"/>
      <c r="E519" s="243"/>
      <c r="F519" s="243"/>
      <c r="G519" s="243"/>
      <c r="H519" s="223"/>
      <c r="I519" s="223"/>
      <c r="J519" s="223"/>
      <c r="K519" s="223"/>
      <c r="L519" s="223"/>
      <c r="M519" s="223"/>
      <c r="N519" s="222"/>
      <c r="O519" s="222"/>
      <c r="P519" s="222"/>
      <c r="Q519" s="222"/>
      <c r="R519" s="223"/>
      <c r="S519" s="223"/>
      <c r="T519" s="223"/>
      <c r="U519" s="223"/>
      <c r="V519" s="223"/>
      <c r="W519" s="223"/>
      <c r="X519" s="223"/>
      <c r="Y519" s="223"/>
      <c r="Z519" s="213"/>
      <c r="AA519" s="213"/>
      <c r="AB519" s="213"/>
      <c r="AC519" s="213"/>
      <c r="AD519" s="213"/>
      <c r="AE519" s="213"/>
      <c r="AF519" s="213"/>
      <c r="AG519" s="213" t="s">
        <v>255</v>
      </c>
      <c r="AH519" s="213"/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</row>
    <row r="520" spans="1:60" outlineLevel="1" x14ac:dyDescent="0.2">
      <c r="A520" s="235">
        <v>90</v>
      </c>
      <c r="B520" s="236" t="s">
        <v>1233</v>
      </c>
      <c r="C520" s="252" t="s">
        <v>1234</v>
      </c>
      <c r="D520" s="237" t="s">
        <v>420</v>
      </c>
      <c r="E520" s="238">
        <v>8.1</v>
      </c>
      <c r="F520" s="239"/>
      <c r="G520" s="240">
        <f>ROUND(E520*F520,2)</f>
        <v>0</v>
      </c>
      <c r="H520" s="239"/>
      <c r="I520" s="240">
        <f>ROUND(E520*H520,2)</f>
        <v>0</v>
      </c>
      <c r="J520" s="239"/>
      <c r="K520" s="240">
        <f>ROUND(E520*J520,2)</f>
        <v>0</v>
      </c>
      <c r="L520" s="240">
        <v>21</v>
      </c>
      <c r="M520" s="240">
        <f>G520*(1+L520/100)</f>
        <v>0</v>
      </c>
      <c r="N520" s="238">
        <v>4.8999999999999998E-4</v>
      </c>
      <c r="O520" s="238">
        <f>ROUND(E520*N520,2)</f>
        <v>0</v>
      </c>
      <c r="P520" s="238">
        <v>3.5000000000000003E-2</v>
      </c>
      <c r="Q520" s="238">
        <f>ROUND(E520*P520,2)</f>
        <v>0.28000000000000003</v>
      </c>
      <c r="R520" s="240"/>
      <c r="S520" s="240" t="s">
        <v>277</v>
      </c>
      <c r="T520" s="241" t="s">
        <v>251</v>
      </c>
      <c r="U520" s="223">
        <v>0</v>
      </c>
      <c r="V520" s="223">
        <f>ROUND(E520*U520,2)</f>
        <v>0</v>
      </c>
      <c r="W520" s="223"/>
      <c r="X520" s="223" t="s">
        <v>294</v>
      </c>
      <c r="Y520" s="223" t="s">
        <v>252</v>
      </c>
      <c r="Z520" s="213"/>
      <c r="AA520" s="213"/>
      <c r="AB520" s="213"/>
      <c r="AC520" s="213"/>
      <c r="AD520" s="213"/>
      <c r="AE520" s="213"/>
      <c r="AF520" s="213"/>
      <c r="AG520" s="213" t="s">
        <v>295</v>
      </c>
      <c r="AH520" s="213"/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</row>
    <row r="521" spans="1:60" outlineLevel="2" x14ac:dyDescent="0.2">
      <c r="A521" s="220"/>
      <c r="B521" s="221"/>
      <c r="C521" s="253" t="s">
        <v>1230</v>
      </c>
      <c r="D521" s="243"/>
      <c r="E521" s="243"/>
      <c r="F521" s="243"/>
      <c r="G521" s="24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3"/>
      <c r="AA521" s="213"/>
      <c r="AB521" s="213"/>
      <c r="AC521" s="213"/>
      <c r="AD521" s="213"/>
      <c r="AE521" s="213"/>
      <c r="AF521" s="213"/>
      <c r="AG521" s="213" t="s">
        <v>255</v>
      </c>
      <c r="AH521" s="213"/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</row>
    <row r="522" spans="1:60" outlineLevel="2" x14ac:dyDescent="0.2">
      <c r="A522" s="220"/>
      <c r="B522" s="221"/>
      <c r="C522" s="266" t="s">
        <v>1235</v>
      </c>
      <c r="D522" s="258"/>
      <c r="E522" s="259"/>
      <c r="F522" s="223"/>
      <c r="G522" s="223"/>
      <c r="H522" s="223"/>
      <c r="I522" s="223"/>
      <c r="J522" s="223"/>
      <c r="K522" s="223"/>
      <c r="L522" s="223"/>
      <c r="M522" s="223"/>
      <c r="N522" s="222"/>
      <c r="O522" s="222"/>
      <c r="P522" s="222"/>
      <c r="Q522" s="222"/>
      <c r="R522" s="223"/>
      <c r="S522" s="223"/>
      <c r="T522" s="223"/>
      <c r="U522" s="223"/>
      <c r="V522" s="223"/>
      <c r="W522" s="223"/>
      <c r="X522" s="223"/>
      <c r="Y522" s="223"/>
      <c r="Z522" s="213"/>
      <c r="AA522" s="213"/>
      <c r="AB522" s="213"/>
      <c r="AC522" s="213"/>
      <c r="AD522" s="213"/>
      <c r="AE522" s="213"/>
      <c r="AF522" s="213"/>
      <c r="AG522" s="213" t="s">
        <v>297</v>
      </c>
      <c r="AH522" s="213">
        <v>0</v>
      </c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</row>
    <row r="523" spans="1:60" outlineLevel="3" x14ac:dyDescent="0.2">
      <c r="A523" s="220"/>
      <c r="B523" s="221"/>
      <c r="C523" s="266" t="s">
        <v>1236</v>
      </c>
      <c r="D523" s="258"/>
      <c r="E523" s="259">
        <v>8.1</v>
      </c>
      <c r="F523" s="223"/>
      <c r="G523" s="223"/>
      <c r="H523" s="223"/>
      <c r="I523" s="223"/>
      <c r="J523" s="223"/>
      <c r="K523" s="223"/>
      <c r="L523" s="223"/>
      <c r="M523" s="223"/>
      <c r="N523" s="222"/>
      <c r="O523" s="222"/>
      <c r="P523" s="222"/>
      <c r="Q523" s="222"/>
      <c r="R523" s="223"/>
      <c r="S523" s="223"/>
      <c r="T523" s="223"/>
      <c r="U523" s="223"/>
      <c r="V523" s="223"/>
      <c r="W523" s="223"/>
      <c r="X523" s="223"/>
      <c r="Y523" s="223"/>
      <c r="Z523" s="213"/>
      <c r="AA523" s="213"/>
      <c r="AB523" s="213"/>
      <c r="AC523" s="213"/>
      <c r="AD523" s="213"/>
      <c r="AE523" s="213"/>
      <c r="AF523" s="213"/>
      <c r="AG523" s="213" t="s">
        <v>297</v>
      </c>
      <c r="AH523" s="213">
        <v>0</v>
      </c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</row>
    <row r="524" spans="1:60" x14ac:dyDescent="0.2">
      <c r="A524" s="228" t="s">
        <v>245</v>
      </c>
      <c r="B524" s="229" t="s">
        <v>142</v>
      </c>
      <c r="C524" s="251" t="s">
        <v>143</v>
      </c>
      <c r="D524" s="230"/>
      <c r="E524" s="231"/>
      <c r="F524" s="232"/>
      <c r="G524" s="232">
        <f>SUMIF(AG525:AG526,"&lt;&gt;NOR",G525:G526)</f>
        <v>0</v>
      </c>
      <c r="H524" s="232"/>
      <c r="I524" s="232">
        <f>SUM(I525:I526)</f>
        <v>0</v>
      </c>
      <c r="J524" s="232"/>
      <c r="K524" s="232">
        <f>SUM(K525:K526)</f>
        <v>0</v>
      </c>
      <c r="L524" s="232"/>
      <c r="M524" s="232">
        <f>SUM(M525:M526)</f>
        <v>0</v>
      </c>
      <c r="N524" s="231"/>
      <c r="O524" s="231">
        <f>SUM(O525:O526)</f>
        <v>0</v>
      </c>
      <c r="P524" s="231"/>
      <c r="Q524" s="231">
        <f>SUM(Q525:Q526)</f>
        <v>0</v>
      </c>
      <c r="R524" s="232"/>
      <c r="S524" s="232"/>
      <c r="T524" s="233"/>
      <c r="U524" s="227"/>
      <c r="V524" s="227">
        <f>SUM(V525:V526)</f>
        <v>96</v>
      </c>
      <c r="W524" s="227"/>
      <c r="X524" s="227"/>
      <c r="Y524" s="227"/>
      <c r="AG524" t="s">
        <v>246</v>
      </c>
    </row>
    <row r="525" spans="1:60" outlineLevel="1" x14ac:dyDescent="0.2">
      <c r="A525" s="235">
        <v>91</v>
      </c>
      <c r="B525" s="236" t="s">
        <v>1237</v>
      </c>
      <c r="C525" s="252" t="s">
        <v>1238</v>
      </c>
      <c r="D525" s="237" t="s">
        <v>562</v>
      </c>
      <c r="E525" s="238">
        <v>112.67064999999999</v>
      </c>
      <c r="F525" s="239"/>
      <c r="G525" s="240">
        <f>ROUND(E525*F525,2)</f>
        <v>0</v>
      </c>
      <c r="H525" s="239"/>
      <c r="I525" s="240">
        <f>ROUND(E525*H525,2)</f>
        <v>0</v>
      </c>
      <c r="J525" s="239"/>
      <c r="K525" s="240">
        <f>ROUND(E525*J525,2)</f>
        <v>0</v>
      </c>
      <c r="L525" s="240">
        <v>21</v>
      </c>
      <c r="M525" s="240">
        <f>G525*(1+L525/100)</f>
        <v>0</v>
      </c>
      <c r="N525" s="238">
        <v>0</v>
      </c>
      <c r="O525" s="238">
        <f>ROUND(E525*N525,2)</f>
        <v>0</v>
      </c>
      <c r="P525" s="238">
        <v>0</v>
      </c>
      <c r="Q525" s="238">
        <f>ROUND(E525*P525,2)</f>
        <v>0</v>
      </c>
      <c r="R525" s="240" t="s">
        <v>841</v>
      </c>
      <c r="S525" s="240" t="s">
        <v>250</v>
      </c>
      <c r="T525" s="241" t="s">
        <v>250</v>
      </c>
      <c r="U525" s="223">
        <v>0.85199999999999998</v>
      </c>
      <c r="V525" s="223">
        <f>ROUND(E525*U525,2)</f>
        <v>96</v>
      </c>
      <c r="W525" s="223"/>
      <c r="X525" s="223" t="s">
        <v>564</v>
      </c>
      <c r="Y525" s="223" t="s">
        <v>252</v>
      </c>
      <c r="Z525" s="213"/>
      <c r="AA525" s="213"/>
      <c r="AB525" s="213"/>
      <c r="AC525" s="213"/>
      <c r="AD525" s="213"/>
      <c r="AE525" s="213"/>
      <c r="AF525" s="213"/>
      <c r="AG525" s="213" t="s">
        <v>565</v>
      </c>
      <c r="AH525" s="213"/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</row>
    <row r="526" spans="1:60" ht="22.5" outlineLevel="2" x14ac:dyDescent="0.2">
      <c r="A526" s="220"/>
      <c r="B526" s="221"/>
      <c r="C526" s="267" t="s">
        <v>1239</v>
      </c>
      <c r="D526" s="264"/>
      <c r="E526" s="264"/>
      <c r="F526" s="264"/>
      <c r="G526" s="264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3"/>
      <c r="AA526" s="213"/>
      <c r="AB526" s="213"/>
      <c r="AC526" s="213"/>
      <c r="AD526" s="213"/>
      <c r="AE526" s="213"/>
      <c r="AF526" s="213"/>
      <c r="AG526" s="213" t="s">
        <v>305</v>
      </c>
      <c r="AH526" s="213"/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42" t="str">
        <f>C526</f>
        <v>přesun hmot pro budovy občanské výstavby (JKSO 801), budovy pro bydlení (JKSO 803) budovy pro výrobu a služby (JKSO 812) s nosnou svislou konstrukcí zděnou z cihel nebo tvárnic nebo kovovou</v>
      </c>
      <c r="BB526" s="213"/>
      <c r="BC526" s="213"/>
      <c r="BD526" s="213"/>
      <c r="BE526" s="213"/>
      <c r="BF526" s="213"/>
      <c r="BG526" s="213"/>
      <c r="BH526" s="213"/>
    </row>
    <row r="527" spans="1:60" x14ac:dyDescent="0.2">
      <c r="A527" s="228" t="s">
        <v>245</v>
      </c>
      <c r="B527" s="229" t="s">
        <v>144</v>
      </c>
      <c r="C527" s="251" t="s">
        <v>145</v>
      </c>
      <c r="D527" s="230"/>
      <c r="E527" s="231"/>
      <c r="F527" s="232"/>
      <c r="G527" s="232">
        <f>SUMIF(AG528:AG601,"&lt;&gt;NOR",G528:G601)</f>
        <v>0</v>
      </c>
      <c r="H527" s="232"/>
      <c r="I527" s="232">
        <f>SUM(I528:I601)</f>
        <v>0</v>
      </c>
      <c r="J527" s="232"/>
      <c r="K527" s="232">
        <f>SUM(K528:K601)</f>
        <v>0</v>
      </c>
      <c r="L527" s="232"/>
      <c r="M527" s="232">
        <f>SUM(M528:M601)</f>
        <v>0</v>
      </c>
      <c r="N527" s="231"/>
      <c r="O527" s="231">
        <f>SUM(O528:O601)</f>
        <v>0.92</v>
      </c>
      <c r="P527" s="231"/>
      <c r="Q527" s="231">
        <f>SUM(Q528:Q601)</f>
        <v>0</v>
      </c>
      <c r="R527" s="232"/>
      <c r="S527" s="232"/>
      <c r="T527" s="233"/>
      <c r="U527" s="227"/>
      <c r="V527" s="227">
        <f>SUM(V528:V601)</f>
        <v>109.07000000000001</v>
      </c>
      <c r="W527" s="227"/>
      <c r="X527" s="227"/>
      <c r="Y527" s="227"/>
      <c r="AG527" t="s">
        <v>246</v>
      </c>
    </row>
    <row r="528" spans="1:60" ht="22.5" outlineLevel="1" x14ac:dyDescent="0.2">
      <c r="A528" s="235">
        <v>92</v>
      </c>
      <c r="B528" s="236" t="s">
        <v>1240</v>
      </c>
      <c r="C528" s="252" t="s">
        <v>1241</v>
      </c>
      <c r="D528" s="237" t="s">
        <v>292</v>
      </c>
      <c r="E528" s="238">
        <v>8.0370000000000008</v>
      </c>
      <c r="F528" s="239"/>
      <c r="G528" s="240">
        <f>ROUND(E528*F528,2)</f>
        <v>0</v>
      </c>
      <c r="H528" s="239"/>
      <c r="I528" s="240">
        <f>ROUND(E528*H528,2)</f>
        <v>0</v>
      </c>
      <c r="J528" s="239"/>
      <c r="K528" s="240">
        <f>ROUND(E528*J528,2)</f>
        <v>0</v>
      </c>
      <c r="L528" s="240">
        <v>21</v>
      </c>
      <c r="M528" s="240">
        <f>G528*(1+L528/100)</f>
        <v>0</v>
      </c>
      <c r="N528" s="238">
        <v>1E-4</v>
      </c>
      <c r="O528" s="238">
        <f>ROUND(E528*N528,2)</f>
        <v>0</v>
      </c>
      <c r="P528" s="238">
        <v>0</v>
      </c>
      <c r="Q528" s="238">
        <f>ROUND(E528*P528,2)</f>
        <v>0</v>
      </c>
      <c r="R528" s="240" t="s">
        <v>1242</v>
      </c>
      <c r="S528" s="240" t="s">
        <v>250</v>
      </c>
      <c r="T528" s="241" t="s">
        <v>250</v>
      </c>
      <c r="U528" s="223">
        <v>0.34</v>
      </c>
      <c r="V528" s="223">
        <f>ROUND(E528*U528,2)</f>
        <v>2.73</v>
      </c>
      <c r="W528" s="223"/>
      <c r="X528" s="223" t="s">
        <v>294</v>
      </c>
      <c r="Y528" s="223" t="s">
        <v>252</v>
      </c>
      <c r="Z528" s="213"/>
      <c r="AA528" s="213"/>
      <c r="AB528" s="213"/>
      <c r="AC528" s="213"/>
      <c r="AD528" s="213"/>
      <c r="AE528" s="213"/>
      <c r="AF528" s="213"/>
      <c r="AG528" s="213" t="s">
        <v>571</v>
      </c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</row>
    <row r="529" spans="1:60" outlineLevel="2" x14ac:dyDescent="0.2">
      <c r="A529" s="220"/>
      <c r="B529" s="221"/>
      <c r="C529" s="266" t="s">
        <v>296</v>
      </c>
      <c r="D529" s="258"/>
      <c r="E529" s="259"/>
      <c r="F529" s="223"/>
      <c r="G529" s="223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3"/>
      <c r="AA529" s="213"/>
      <c r="AB529" s="213"/>
      <c r="AC529" s="213"/>
      <c r="AD529" s="213"/>
      <c r="AE529" s="213"/>
      <c r="AF529" s="213"/>
      <c r="AG529" s="213" t="s">
        <v>297</v>
      </c>
      <c r="AH529" s="213">
        <v>0</v>
      </c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</row>
    <row r="530" spans="1:60" outlineLevel="3" x14ac:dyDescent="0.2">
      <c r="A530" s="220"/>
      <c r="B530" s="221"/>
      <c r="C530" s="266" t="s">
        <v>1243</v>
      </c>
      <c r="D530" s="258"/>
      <c r="E530" s="259"/>
      <c r="F530" s="223"/>
      <c r="G530" s="223"/>
      <c r="H530" s="223"/>
      <c r="I530" s="223"/>
      <c r="J530" s="223"/>
      <c r="K530" s="223"/>
      <c r="L530" s="223"/>
      <c r="M530" s="223"/>
      <c r="N530" s="222"/>
      <c r="O530" s="222"/>
      <c r="P530" s="222"/>
      <c r="Q530" s="222"/>
      <c r="R530" s="223"/>
      <c r="S530" s="223"/>
      <c r="T530" s="223"/>
      <c r="U530" s="223"/>
      <c r="V530" s="223"/>
      <c r="W530" s="223"/>
      <c r="X530" s="223"/>
      <c r="Y530" s="223"/>
      <c r="Z530" s="213"/>
      <c r="AA530" s="213"/>
      <c r="AB530" s="213"/>
      <c r="AC530" s="213"/>
      <c r="AD530" s="213"/>
      <c r="AE530" s="213"/>
      <c r="AF530" s="213"/>
      <c r="AG530" s="213" t="s">
        <v>297</v>
      </c>
      <c r="AH530" s="213">
        <v>0</v>
      </c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</row>
    <row r="531" spans="1:60" outlineLevel="3" x14ac:dyDescent="0.2">
      <c r="A531" s="220"/>
      <c r="B531" s="221"/>
      <c r="C531" s="266" t="s">
        <v>1207</v>
      </c>
      <c r="D531" s="258"/>
      <c r="E531" s="259">
        <v>8.0370000000000008</v>
      </c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3"/>
      <c r="AA531" s="213"/>
      <c r="AB531" s="213"/>
      <c r="AC531" s="213"/>
      <c r="AD531" s="213"/>
      <c r="AE531" s="213"/>
      <c r="AF531" s="213"/>
      <c r="AG531" s="213" t="s">
        <v>297</v>
      </c>
      <c r="AH531" s="213">
        <v>0</v>
      </c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</row>
    <row r="532" spans="1:60" outlineLevel="1" x14ac:dyDescent="0.2">
      <c r="A532" s="235">
        <v>93</v>
      </c>
      <c r="B532" s="236" t="s">
        <v>1244</v>
      </c>
      <c r="C532" s="252" t="s">
        <v>1245</v>
      </c>
      <c r="D532" s="237" t="s">
        <v>292</v>
      </c>
      <c r="E532" s="238">
        <v>16.190000000000001</v>
      </c>
      <c r="F532" s="239"/>
      <c r="G532" s="240">
        <f>ROUND(E532*F532,2)</f>
        <v>0</v>
      </c>
      <c r="H532" s="239"/>
      <c r="I532" s="240">
        <f>ROUND(E532*H532,2)</f>
        <v>0</v>
      </c>
      <c r="J532" s="239"/>
      <c r="K532" s="240">
        <f>ROUND(E532*J532,2)</f>
        <v>0</v>
      </c>
      <c r="L532" s="240">
        <v>21</v>
      </c>
      <c r="M532" s="240">
        <f>G532*(1+L532/100)</f>
        <v>0</v>
      </c>
      <c r="N532" s="238">
        <v>1.58E-3</v>
      </c>
      <c r="O532" s="238">
        <f>ROUND(E532*N532,2)</f>
        <v>0.03</v>
      </c>
      <c r="P532" s="238">
        <v>0</v>
      </c>
      <c r="Q532" s="238">
        <f>ROUND(E532*P532,2)</f>
        <v>0</v>
      </c>
      <c r="R532" s="240" t="s">
        <v>1242</v>
      </c>
      <c r="S532" s="240" t="s">
        <v>250</v>
      </c>
      <c r="T532" s="241" t="s">
        <v>250</v>
      </c>
      <c r="U532" s="223">
        <v>0.24</v>
      </c>
      <c r="V532" s="223">
        <f>ROUND(E532*U532,2)</f>
        <v>3.89</v>
      </c>
      <c r="W532" s="223"/>
      <c r="X532" s="223" t="s">
        <v>294</v>
      </c>
      <c r="Y532" s="223" t="s">
        <v>252</v>
      </c>
      <c r="Z532" s="213"/>
      <c r="AA532" s="213"/>
      <c r="AB532" s="213"/>
      <c r="AC532" s="213"/>
      <c r="AD532" s="213"/>
      <c r="AE532" s="213"/>
      <c r="AF532" s="213"/>
      <c r="AG532" s="213" t="s">
        <v>571</v>
      </c>
      <c r="AH532" s="213"/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</row>
    <row r="533" spans="1:60" outlineLevel="2" x14ac:dyDescent="0.2">
      <c r="A533" s="220"/>
      <c r="B533" s="221"/>
      <c r="C533" s="266" t="s">
        <v>1246</v>
      </c>
      <c r="D533" s="258"/>
      <c r="E533" s="259"/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3"/>
      <c r="AA533" s="213"/>
      <c r="AB533" s="213"/>
      <c r="AC533" s="213"/>
      <c r="AD533" s="213"/>
      <c r="AE533" s="213"/>
      <c r="AF533" s="213"/>
      <c r="AG533" s="213" t="s">
        <v>297</v>
      </c>
      <c r="AH533" s="213">
        <v>0</v>
      </c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</row>
    <row r="534" spans="1:60" outlineLevel="3" x14ac:dyDescent="0.2">
      <c r="A534" s="220"/>
      <c r="B534" s="221"/>
      <c r="C534" s="266" t="s">
        <v>1247</v>
      </c>
      <c r="D534" s="258"/>
      <c r="E534" s="259"/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3"/>
      <c r="AA534" s="213"/>
      <c r="AB534" s="213"/>
      <c r="AC534" s="213"/>
      <c r="AD534" s="213"/>
      <c r="AE534" s="213"/>
      <c r="AF534" s="213"/>
      <c r="AG534" s="213" t="s">
        <v>297</v>
      </c>
      <c r="AH534" s="213">
        <v>0</v>
      </c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</row>
    <row r="535" spans="1:60" outlineLevel="3" x14ac:dyDescent="0.2">
      <c r="A535" s="220"/>
      <c r="B535" s="221"/>
      <c r="C535" s="266" t="s">
        <v>1248</v>
      </c>
      <c r="D535" s="258"/>
      <c r="E535" s="259"/>
      <c r="F535" s="223"/>
      <c r="G535" s="223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3"/>
      <c r="AA535" s="213"/>
      <c r="AB535" s="213"/>
      <c r="AC535" s="213"/>
      <c r="AD535" s="213"/>
      <c r="AE535" s="213"/>
      <c r="AF535" s="213"/>
      <c r="AG535" s="213" t="s">
        <v>297</v>
      </c>
      <c r="AH535" s="213">
        <v>0</v>
      </c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</row>
    <row r="536" spans="1:60" outlineLevel="3" x14ac:dyDescent="0.2">
      <c r="A536" s="220"/>
      <c r="B536" s="221"/>
      <c r="C536" s="266" t="s">
        <v>1249</v>
      </c>
      <c r="D536" s="258"/>
      <c r="E536" s="259"/>
      <c r="F536" s="223"/>
      <c r="G536" s="223"/>
      <c r="H536" s="223"/>
      <c r="I536" s="223"/>
      <c r="J536" s="223"/>
      <c r="K536" s="223"/>
      <c r="L536" s="223"/>
      <c r="M536" s="223"/>
      <c r="N536" s="222"/>
      <c r="O536" s="222"/>
      <c r="P536" s="222"/>
      <c r="Q536" s="222"/>
      <c r="R536" s="223"/>
      <c r="S536" s="223"/>
      <c r="T536" s="223"/>
      <c r="U536" s="223"/>
      <c r="V536" s="223"/>
      <c r="W536" s="223"/>
      <c r="X536" s="223"/>
      <c r="Y536" s="223"/>
      <c r="Z536" s="213"/>
      <c r="AA536" s="213"/>
      <c r="AB536" s="213"/>
      <c r="AC536" s="213"/>
      <c r="AD536" s="213"/>
      <c r="AE536" s="213"/>
      <c r="AF536" s="213"/>
      <c r="AG536" s="213" t="s">
        <v>297</v>
      </c>
      <c r="AH536" s="213">
        <v>0</v>
      </c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</row>
    <row r="537" spans="1:60" outlineLevel="3" x14ac:dyDescent="0.2">
      <c r="A537" s="220"/>
      <c r="B537" s="221"/>
      <c r="C537" s="266" t="s">
        <v>1250</v>
      </c>
      <c r="D537" s="258"/>
      <c r="E537" s="259"/>
      <c r="F537" s="223"/>
      <c r="G537" s="223"/>
      <c r="H537" s="223"/>
      <c r="I537" s="223"/>
      <c r="J537" s="223"/>
      <c r="K537" s="223"/>
      <c r="L537" s="223"/>
      <c r="M537" s="223"/>
      <c r="N537" s="222"/>
      <c r="O537" s="222"/>
      <c r="P537" s="222"/>
      <c r="Q537" s="222"/>
      <c r="R537" s="223"/>
      <c r="S537" s="223"/>
      <c r="T537" s="223"/>
      <c r="U537" s="223"/>
      <c r="V537" s="223"/>
      <c r="W537" s="223"/>
      <c r="X537" s="223"/>
      <c r="Y537" s="223"/>
      <c r="Z537" s="213"/>
      <c r="AA537" s="213"/>
      <c r="AB537" s="213"/>
      <c r="AC537" s="213"/>
      <c r="AD537" s="213"/>
      <c r="AE537" s="213"/>
      <c r="AF537" s="213"/>
      <c r="AG537" s="213" t="s">
        <v>297</v>
      </c>
      <c r="AH537" s="213">
        <v>0</v>
      </c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</row>
    <row r="538" spans="1:60" outlineLevel="3" x14ac:dyDescent="0.2">
      <c r="A538" s="220"/>
      <c r="B538" s="221"/>
      <c r="C538" s="266" t="s">
        <v>1251</v>
      </c>
      <c r="D538" s="258"/>
      <c r="E538" s="259"/>
      <c r="F538" s="223"/>
      <c r="G538" s="223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3"/>
      <c r="AA538" s="213"/>
      <c r="AB538" s="213"/>
      <c r="AC538" s="213"/>
      <c r="AD538" s="213"/>
      <c r="AE538" s="213"/>
      <c r="AF538" s="213"/>
      <c r="AG538" s="213" t="s">
        <v>297</v>
      </c>
      <c r="AH538" s="213">
        <v>0</v>
      </c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</row>
    <row r="539" spans="1:60" outlineLevel="3" x14ac:dyDescent="0.2">
      <c r="A539" s="220"/>
      <c r="B539" s="221"/>
      <c r="C539" s="266" t="s">
        <v>1252</v>
      </c>
      <c r="D539" s="258"/>
      <c r="E539" s="259"/>
      <c r="F539" s="223"/>
      <c r="G539" s="223"/>
      <c r="H539" s="223"/>
      <c r="I539" s="223"/>
      <c r="J539" s="223"/>
      <c r="K539" s="223"/>
      <c r="L539" s="223"/>
      <c r="M539" s="223"/>
      <c r="N539" s="222"/>
      <c r="O539" s="222"/>
      <c r="P539" s="222"/>
      <c r="Q539" s="222"/>
      <c r="R539" s="223"/>
      <c r="S539" s="223"/>
      <c r="T539" s="223"/>
      <c r="U539" s="223"/>
      <c r="V539" s="223"/>
      <c r="W539" s="223"/>
      <c r="X539" s="223"/>
      <c r="Y539" s="223"/>
      <c r="Z539" s="213"/>
      <c r="AA539" s="213"/>
      <c r="AB539" s="213"/>
      <c r="AC539" s="213"/>
      <c r="AD539" s="213"/>
      <c r="AE539" s="213"/>
      <c r="AF539" s="213"/>
      <c r="AG539" s="213" t="s">
        <v>297</v>
      </c>
      <c r="AH539" s="213">
        <v>0</v>
      </c>
      <c r="AI539" s="213"/>
      <c r="AJ539" s="213"/>
      <c r="AK539" s="213"/>
      <c r="AL539" s="213"/>
      <c r="AM539" s="213"/>
      <c r="AN539" s="213"/>
      <c r="AO539" s="213"/>
      <c r="AP539" s="213"/>
      <c r="AQ539" s="213"/>
      <c r="AR539" s="213"/>
      <c r="AS539" s="213"/>
      <c r="AT539" s="213"/>
      <c r="AU539" s="213"/>
      <c r="AV539" s="213"/>
      <c r="AW539" s="213"/>
      <c r="AX539" s="213"/>
      <c r="AY539" s="213"/>
      <c r="AZ539" s="213"/>
      <c r="BA539" s="213"/>
      <c r="BB539" s="213"/>
      <c r="BC539" s="213"/>
      <c r="BD539" s="213"/>
      <c r="BE539" s="213"/>
      <c r="BF539" s="213"/>
      <c r="BG539" s="213"/>
      <c r="BH539" s="213"/>
    </row>
    <row r="540" spans="1:60" outlineLevel="3" x14ac:dyDescent="0.2">
      <c r="A540" s="220"/>
      <c r="B540" s="221"/>
      <c r="C540" s="266" t="s">
        <v>1253</v>
      </c>
      <c r="D540" s="258"/>
      <c r="E540" s="259">
        <v>16.190000000000001</v>
      </c>
      <c r="F540" s="223"/>
      <c r="G540" s="223"/>
      <c r="H540" s="223"/>
      <c r="I540" s="223"/>
      <c r="J540" s="223"/>
      <c r="K540" s="223"/>
      <c r="L540" s="223"/>
      <c r="M540" s="223"/>
      <c r="N540" s="222"/>
      <c r="O540" s="222"/>
      <c r="P540" s="222"/>
      <c r="Q540" s="222"/>
      <c r="R540" s="223"/>
      <c r="S540" s="223"/>
      <c r="T540" s="223"/>
      <c r="U540" s="223"/>
      <c r="V540" s="223"/>
      <c r="W540" s="223"/>
      <c r="X540" s="223"/>
      <c r="Y540" s="223"/>
      <c r="Z540" s="213"/>
      <c r="AA540" s="213"/>
      <c r="AB540" s="213"/>
      <c r="AC540" s="213"/>
      <c r="AD540" s="213"/>
      <c r="AE540" s="213"/>
      <c r="AF540" s="213"/>
      <c r="AG540" s="213" t="s">
        <v>297</v>
      </c>
      <c r="AH540" s="213">
        <v>0</v>
      </c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</row>
    <row r="541" spans="1:60" outlineLevel="1" x14ac:dyDescent="0.2">
      <c r="A541" s="235">
        <v>94</v>
      </c>
      <c r="B541" s="236" t="s">
        <v>1254</v>
      </c>
      <c r="C541" s="252" t="s">
        <v>1255</v>
      </c>
      <c r="D541" s="237" t="s">
        <v>420</v>
      </c>
      <c r="E541" s="238">
        <v>2</v>
      </c>
      <c r="F541" s="239"/>
      <c r="G541" s="240">
        <f>ROUND(E541*F541,2)</f>
        <v>0</v>
      </c>
      <c r="H541" s="239"/>
      <c r="I541" s="240">
        <f>ROUND(E541*H541,2)</f>
        <v>0</v>
      </c>
      <c r="J541" s="239"/>
      <c r="K541" s="240">
        <f>ROUND(E541*J541,2)</f>
        <v>0</v>
      </c>
      <c r="L541" s="240">
        <v>21</v>
      </c>
      <c r="M541" s="240">
        <f>G541*(1+L541/100)</f>
        <v>0</v>
      </c>
      <c r="N541" s="238">
        <v>3.2000000000000003E-4</v>
      </c>
      <c r="O541" s="238">
        <f>ROUND(E541*N541,2)</f>
        <v>0</v>
      </c>
      <c r="P541" s="238">
        <v>0</v>
      </c>
      <c r="Q541" s="238">
        <f>ROUND(E541*P541,2)</f>
        <v>0</v>
      </c>
      <c r="R541" s="240" t="s">
        <v>1242</v>
      </c>
      <c r="S541" s="240" t="s">
        <v>250</v>
      </c>
      <c r="T541" s="241" t="s">
        <v>250</v>
      </c>
      <c r="U541" s="223">
        <v>0.11</v>
      </c>
      <c r="V541" s="223">
        <f>ROUND(E541*U541,2)</f>
        <v>0.22</v>
      </c>
      <c r="W541" s="223"/>
      <c r="X541" s="223" t="s">
        <v>294</v>
      </c>
      <c r="Y541" s="223" t="s">
        <v>252</v>
      </c>
      <c r="Z541" s="213"/>
      <c r="AA541" s="213"/>
      <c r="AB541" s="213"/>
      <c r="AC541" s="213"/>
      <c r="AD541" s="213"/>
      <c r="AE541" s="213"/>
      <c r="AF541" s="213"/>
      <c r="AG541" s="213" t="s">
        <v>571</v>
      </c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</row>
    <row r="542" spans="1:60" outlineLevel="2" x14ac:dyDescent="0.2">
      <c r="A542" s="220"/>
      <c r="B542" s="221"/>
      <c r="C542" s="266" t="s">
        <v>1256</v>
      </c>
      <c r="D542" s="258"/>
      <c r="E542" s="259"/>
      <c r="F542" s="223"/>
      <c r="G542" s="223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3"/>
      <c r="AA542" s="213"/>
      <c r="AB542" s="213"/>
      <c r="AC542" s="213"/>
      <c r="AD542" s="213"/>
      <c r="AE542" s="213"/>
      <c r="AF542" s="213"/>
      <c r="AG542" s="213" t="s">
        <v>297</v>
      </c>
      <c r="AH542" s="213">
        <v>0</v>
      </c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</row>
    <row r="543" spans="1:60" outlineLevel="3" x14ac:dyDescent="0.2">
      <c r="A543" s="220"/>
      <c r="B543" s="221"/>
      <c r="C543" s="266" t="s">
        <v>110</v>
      </c>
      <c r="D543" s="258"/>
      <c r="E543" s="259">
        <v>2</v>
      </c>
      <c r="F543" s="223"/>
      <c r="G543" s="223"/>
      <c r="H543" s="223"/>
      <c r="I543" s="223"/>
      <c r="J543" s="223"/>
      <c r="K543" s="223"/>
      <c r="L543" s="223"/>
      <c r="M543" s="223"/>
      <c r="N543" s="222"/>
      <c r="O543" s="222"/>
      <c r="P543" s="222"/>
      <c r="Q543" s="222"/>
      <c r="R543" s="223"/>
      <c r="S543" s="223"/>
      <c r="T543" s="223"/>
      <c r="U543" s="223"/>
      <c r="V543" s="223"/>
      <c r="W543" s="223"/>
      <c r="X543" s="223"/>
      <c r="Y543" s="223"/>
      <c r="Z543" s="213"/>
      <c r="AA543" s="213"/>
      <c r="AB543" s="213"/>
      <c r="AC543" s="213"/>
      <c r="AD543" s="213"/>
      <c r="AE543" s="213"/>
      <c r="AF543" s="213"/>
      <c r="AG543" s="213" t="s">
        <v>297</v>
      </c>
      <c r="AH543" s="213">
        <v>0</v>
      </c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</row>
    <row r="544" spans="1:60" outlineLevel="1" x14ac:dyDescent="0.2">
      <c r="A544" s="235">
        <v>95</v>
      </c>
      <c r="B544" s="236" t="s">
        <v>1257</v>
      </c>
      <c r="C544" s="252" t="s">
        <v>1258</v>
      </c>
      <c r="D544" s="237" t="s">
        <v>420</v>
      </c>
      <c r="E544" s="238">
        <v>1.8</v>
      </c>
      <c r="F544" s="239"/>
      <c r="G544" s="240">
        <f>ROUND(E544*F544,2)</f>
        <v>0</v>
      </c>
      <c r="H544" s="239"/>
      <c r="I544" s="240">
        <f>ROUND(E544*H544,2)</f>
        <v>0</v>
      </c>
      <c r="J544" s="239"/>
      <c r="K544" s="240">
        <f>ROUND(E544*J544,2)</f>
        <v>0</v>
      </c>
      <c r="L544" s="240">
        <v>21</v>
      </c>
      <c r="M544" s="240">
        <f>G544*(1+L544/100)</f>
        <v>0</v>
      </c>
      <c r="N544" s="238">
        <v>2.9E-4</v>
      </c>
      <c r="O544" s="238">
        <f>ROUND(E544*N544,2)</f>
        <v>0</v>
      </c>
      <c r="P544" s="238">
        <v>0</v>
      </c>
      <c r="Q544" s="238">
        <f>ROUND(E544*P544,2)</f>
        <v>0</v>
      </c>
      <c r="R544" s="240" t="s">
        <v>1242</v>
      </c>
      <c r="S544" s="240" t="s">
        <v>250</v>
      </c>
      <c r="T544" s="241" t="s">
        <v>250</v>
      </c>
      <c r="U544" s="223">
        <v>0.14000000000000001</v>
      </c>
      <c r="V544" s="223">
        <f>ROUND(E544*U544,2)</f>
        <v>0.25</v>
      </c>
      <c r="W544" s="223"/>
      <c r="X544" s="223" t="s">
        <v>294</v>
      </c>
      <c r="Y544" s="223" t="s">
        <v>252</v>
      </c>
      <c r="Z544" s="213"/>
      <c r="AA544" s="213"/>
      <c r="AB544" s="213"/>
      <c r="AC544" s="213"/>
      <c r="AD544" s="213"/>
      <c r="AE544" s="213"/>
      <c r="AF544" s="213"/>
      <c r="AG544" s="213" t="s">
        <v>571</v>
      </c>
      <c r="AH544" s="213"/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</row>
    <row r="545" spans="1:60" outlineLevel="2" x14ac:dyDescent="0.2">
      <c r="A545" s="220"/>
      <c r="B545" s="221"/>
      <c r="C545" s="266" t="s">
        <v>1259</v>
      </c>
      <c r="D545" s="258"/>
      <c r="E545" s="259"/>
      <c r="F545" s="223"/>
      <c r="G545" s="223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3"/>
      <c r="AA545" s="213"/>
      <c r="AB545" s="213"/>
      <c r="AC545" s="213"/>
      <c r="AD545" s="213"/>
      <c r="AE545" s="213"/>
      <c r="AF545" s="213"/>
      <c r="AG545" s="213" t="s">
        <v>297</v>
      </c>
      <c r="AH545" s="213">
        <v>0</v>
      </c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</row>
    <row r="546" spans="1:60" outlineLevel="3" x14ac:dyDescent="0.2">
      <c r="A546" s="220"/>
      <c r="B546" s="221"/>
      <c r="C546" s="266" t="s">
        <v>1260</v>
      </c>
      <c r="D546" s="258"/>
      <c r="E546" s="259">
        <v>1.8</v>
      </c>
      <c r="F546" s="223"/>
      <c r="G546" s="223"/>
      <c r="H546" s="223"/>
      <c r="I546" s="223"/>
      <c r="J546" s="223"/>
      <c r="K546" s="223"/>
      <c r="L546" s="223"/>
      <c r="M546" s="223"/>
      <c r="N546" s="222"/>
      <c r="O546" s="222"/>
      <c r="P546" s="222"/>
      <c r="Q546" s="222"/>
      <c r="R546" s="223"/>
      <c r="S546" s="223"/>
      <c r="T546" s="223"/>
      <c r="U546" s="223"/>
      <c r="V546" s="223"/>
      <c r="W546" s="223"/>
      <c r="X546" s="223"/>
      <c r="Y546" s="223"/>
      <c r="Z546" s="213"/>
      <c r="AA546" s="213"/>
      <c r="AB546" s="213"/>
      <c r="AC546" s="213"/>
      <c r="AD546" s="213"/>
      <c r="AE546" s="213"/>
      <c r="AF546" s="213"/>
      <c r="AG546" s="213" t="s">
        <v>297</v>
      </c>
      <c r="AH546" s="213">
        <v>0</v>
      </c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</row>
    <row r="547" spans="1:60" outlineLevel="1" x14ac:dyDescent="0.2">
      <c r="A547" s="235">
        <v>96</v>
      </c>
      <c r="B547" s="236" t="s">
        <v>1261</v>
      </c>
      <c r="C547" s="252" t="s">
        <v>1262</v>
      </c>
      <c r="D547" s="237" t="s">
        <v>292</v>
      </c>
      <c r="E547" s="238">
        <v>136.40625</v>
      </c>
      <c r="F547" s="239"/>
      <c r="G547" s="240">
        <f>ROUND(E547*F547,2)</f>
        <v>0</v>
      </c>
      <c r="H547" s="239"/>
      <c r="I547" s="240">
        <f>ROUND(E547*H547,2)</f>
        <v>0</v>
      </c>
      <c r="J547" s="239"/>
      <c r="K547" s="240">
        <f>ROUND(E547*J547,2)</f>
        <v>0</v>
      </c>
      <c r="L547" s="240">
        <v>21</v>
      </c>
      <c r="M547" s="240">
        <f>G547*(1+L547/100)</f>
        <v>0</v>
      </c>
      <c r="N547" s="238">
        <v>2.2699999999999999E-3</v>
      </c>
      <c r="O547" s="238">
        <f>ROUND(E547*N547,2)</f>
        <v>0.31</v>
      </c>
      <c r="P547" s="238">
        <v>0</v>
      </c>
      <c r="Q547" s="238">
        <f>ROUND(E547*P547,2)</f>
        <v>0</v>
      </c>
      <c r="R547" s="240" t="s">
        <v>1242</v>
      </c>
      <c r="S547" s="240" t="s">
        <v>250</v>
      </c>
      <c r="T547" s="241" t="s">
        <v>250</v>
      </c>
      <c r="U547" s="223">
        <v>0.36</v>
      </c>
      <c r="V547" s="223">
        <f>ROUND(E547*U547,2)</f>
        <v>49.11</v>
      </c>
      <c r="W547" s="223"/>
      <c r="X547" s="223" t="s">
        <v>294</v>
      </c>
      <c r="Y547" s="223" t="s">
        <v>252</v>
      </c>
      <c r="Z547" s="213"/>
      <c r="AA547" s="213"/>
      <c r="AB547" s="213"/>
      <c r="AC547" s="213"/>
      <c r="AD547" s="213"/>
      <c r="AE547" s="213"/>
      <c r="AF547" s="213"/>
      <c r="AG547" s="213" t="s">
        <v>571</v>
      </c>
      <c r="AH547" s="213"/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</row>
    <row r="548" spans="1:60" outlineLevel="2" x14ac:dyDescent="0.2">
      <c r="A548" s="220"/>
      <c r="B548" s="221"/>
      <c r="C548" s="266" t="s">
        <v>347</v>
      </c>
      <c r="D548" s="258"/>
      <c r="E548" s="259"/>
      <c r="F548" s="223"/>
      <c r="G548" s="223"/>
      <c r="H548" s="223"/>
      <c r="I548" s="223"/>
      <c r="J548" s="223"/>
      <c r="K548" s="223"/>
      <c r="L548" s="223"/>
      <c r="M548" s="223"/>
      <c r="N548" s="222"/>
      <c r="O548" s="222"/>
      <c r="P548" s="222"/>
      <c r="Q548" s="222"/>
      <c r="R548" s="223"/>
      <c r="S548" s="223"/>
      <c r="T548" s="223"/>
      <c r="U548" s="223"/>
      <c r="V548" s="223"/>
      <c r="W548" s="223"/>
      <c r="X548" s="223"/>
      <c r="Y548" s="223"/>
      <c r="Z548" s="213"/>
      <c r="AA548" s="213"/>
      <c r="AB548" s="213"/>
      <c r="AC548" s="213"/>
      <c r="AD548" s="213"/>
      <c r="AE548" s="213"/>
      <c r="AF548" s="213"/>
      <c r="AG548" s="213" t="s">
        <v>297</v>
      </c>
      <c r="AH548" s="213">
        <v>0</v>
      </c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</row>
    <row r="549" spans="1:60" outlineLevel="3" x14ac:dyDescent="0.2">
      <c r="A549" s="220"/>
      <c r="B549" s="221"/>
      <c r="C549" s="266" t="s">
        <v>819</v>
      </c>
      <c r="D549" s="258"/>
      <c r="E549" s="259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3"/>
      <c r="AA549" s="213"/>
      <c r="AB549" s="213"/>
      <c r="AC549" s="213"/>
      <c r="AD549" s="213"/>
      <c r="AE549" s="213"/>
      <c r="AF549" s="213"/>
      <c r="AG549" s="213" t="s">
        <v>297</v>
      </c>
      <c r="AH549" s="213">
        <v>0</v>
      </c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</row>
    <row r="550" spans="1:60" outlineLevel="3" x14ac:dyDescent="0.2">
      <c r="A550" s="220"/>
      <c r="B550" s="221"/>
      <c r="C550" s="266" t="s">
        <v>296</v>
      </c>
      <c r="D550" s="258"/>
      <c r="E550" s="259"/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3"/>
      <c r="AA550" s="213"/>
      <c r="AB550" s="213"/>
      <c r="AC550" s="213"/>
      <c r="AD550" s="213"/>
      <c r="AE550" s="213"/>
      <c r="AF550" s="213"/>
      <c r="AG550" s="213" t="s">
        <v>297</v>
      </c>
      <c r="AH550" s="213">
        <v>0</v>
      </c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</row>
    <row r="551" spans="1:60" outlineLevel="3" x14ac:dyDescent="0.2">
      <c r="A551" s="220"/>
      <c r="B551" s="221"/>
      <c r="C551" s="266" t="s">
        <v>1263</v>
      </c>
      <c r="D551" s="258"/>
      <c r="E551" s="259"/>
      <c r="F551" s="223"/>
      <c r="G551" s="223"/>
      <c r="H551" s="223"/>
      <c r="I551" s="223"/>
      <c r="J551" s="223"/>
      <c r="K551" s="223"/>
      <c r="L551" s="223"/>
      <c r="M551" s="223"/>
      <c r="N551" s="222"/>
      <c r="O551" s="222"/>
      <c r="P551" s="222"/>
      <c r="Q551" s="222"/>
      <c r="R551" s="223"/>
      <c r="S551" s="223"/>
      <c r="T551" s="223"/>
      <c r="U551" s="223"/>
      <c r="V551" s="223"/>
      <c r="W551" s="223"/>
      <c r="X551" s="223"/>
      <c r="Y551" s="223"/>
      <c r="Z551" s="213"/>
      <c r="AA551" s="213"/>
      <c r="AB551" s="213"/>
      <c r="AC551" s="213"/>
      <c r="AD551" s="213"/>
      <c r="AE551" s="213"/>
      <c r="AF551" s="213"/>
      <c r="AG551" s="213" t="s">
        <v>297</v>
      </c>
      <c r="AH551" s="213">
        <v>0</v>
      </c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</row>
    <row r="552" spans="1:60" outlineLevel="3" x14ac:dyDescent="0.2">
      <c r="A552" s="220"/>
      <c r="B552" s="221"/>
      <c r="C552" s="266" t="s">
        <v>1264</v>
      </c>
      <c r="D552" s="258"/>
      <c r="E552" s="259"/>
      <c r="F552" s="223"/>
      <c r="G552" s="223"/>
      <c r="H552" s="223"/>
      <c r="I552" s="223"/>
      <c r="J552" s="223"/>
      <c r="K552" s="223"/>
      <c r="L552" s="223"/>
      <c r="M552" s="223"/>
      <c r="N552" s="222"/>
      <c r="O552" s="222"/>
      <c r="P552" s="222"/>
      <c r="Q552" s="222"/>
      <c r="R552" s="223"/>
      <c r="S552" s="223"/>
      <c r="T552" s="223"/>
      <c r="U552" s="223"/>
      <c r="V552" s="223"/>
      <c r="W552" s="223"/>
      <c r="X552" s="223"/>
      <c r="Y552" s="223"/>
      <c r="Z552" s="213"/>
      <c r="AA552" s="213"/>
      <c r="AB552" s="213"/>
      <c r="AC552" s="213"/>
      <c r="AD552" s="213"/>
      <c r="AE552" s="213"/>
      <c r="AF552" s="213"/>
      <c r="AG552" s="213" t="s">
        <v>297</v>
      </c>
      <c r="AH552" s="213">
        <v>0</v>
      </c>
      <c r="AI552" s="213"/>
      <c r="AJ552" s="213"/>
      <c r="AK552" s="213"/>
      <c r="AL552" s="213"/>
      <c r="AM552" s="213"/>
      <c r="AN552" s="213"/>
      <c r="AO552" s="213"/>
      <c r="AP552" s="213"/>
      <c r="AQ552" s="213"/>
      <c r="AR552" s="213"/>
      <c r="AS552" s="213"/>
      <c r="AT552" s="213"/>
      <c r="AU552" s="213"/>
      <c r="AV552" s="213"/>
      <c r="AW552" s="213"/>
      <c r="AX552" s="213"/>
      <c r="AY552" s="213"/>
      <c r="AZ552" s="213"/>
      <c r="BA552" s="213"/>
      <c r="BB552" s="213"/>
      <c r="BC552" s="213"/>
      <c r="BD552" s="213"/>
      <c r="BE552" s="213"/>
      <c r="BF552" s="213"/>
      <c r="BG552" s="213"/>
      <c r="BH552" s="213"/>
    </row>
    <row r="553" spans="1:60" outlineLevel="3" x14ac:dyDescent="0.2">
      <c r="A553" s="220"/>
      <c r="B553" s="221"/>
      <c r="C553" s="266" t="s">
        <v>1265</v>
      </c>
      <c r="D553" s="258"/>
      <c r="E553" s="259">
        <v>136.40625</v>
      </c>
      <c r="F553" s="223"/>
      <c r="G553" s="223"/>
      <c r="H553" s="223"/>
      <c r="I553" s="223"/>
      <c r="J553" s="223"/>
      <c r="K553" s="223"/>
      <c r="L553" s="223"/>
      <c r="M553" s="223"/>
      <c r="N553" s="222"/>
      <c r="O553" s="222"/>
      <c r="P553" s="222"/>
      <c r="Q553" s="222"/>
      <c r="R553" s="223"/>
      <c r="S553" s="223"/>
      <c r="T553" s="223"/>
      <c r="U553" s="223"/>
      <c r="V553" s="223"/>
      <c r="W553" s="223"/>
      <c r="X553" s="223"/>
      <c r="Y553" s="223"/>
      <c r="Z553" s="213"/>
      <c r="AA553" s="213"/>
      <c r="AB553" s="213"/>
      <c r="AC553" s="213"/>
      <c r="AD553" s="213"/>
      <c r="AE553" s="213"/>
      <c r="AF553" s="213"/>
      <c r="AG553" s="213" t="s">
        <v>297</v>
      </c>
      <c r="AH553" s="213">
        <v>0</v>
      </c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</row>
    <row r="554" spans="1:60" outlineLevel="1" x14ac:dyDescent="0.2">
      <c r="A554" s="235">
        <v>97</v>
      </c>
      <c r="B554" s="236" t="s">
        <v>1266</v>
      </c>
      <c r="C554" s="252" t="s">
        <v>1267</v>
      </c>
      <c r="D554" s="237" t="s">
        <v>292</v>
      </c>
      <c r="E554" s="238">
        <v>25.67</v>
      </c>
      <c r="F554" s="239"/>
      <c r="G554" s="240">
        <f>ROUND(E554*F554,2)</f>
        <v>0</v>
      </c>
      <c r="H554" s="239"/>
      <c r="I554" s="240">
        <f>ROUND(E554*H554,2)</f>
        <v>0</v>
      </c>
      <c r="J554" s="239"/>
      <c r="K554" s="240">
        <f>ROUND(E554*J554,2)</f>
        <v>0</v>
      </c>
      <c r="L554" s="240">
        <v>21</v>
      </c>
      <c r="M554" s="240">
        <f>G554*(1+L554/100)</f>
        <v>0</v>
      </c>
      <c r="N554" s="238">
        <v>2.5000000000000001E-3</v>
      </c>
      <c r="O554" s="238">
        <f>ROUND(E554*N554,2)</f>
        <v>0.06</v>
      </c>
      <c r="P554" s="238">
        <v>0</v>
      </c>
      <c r="Q554" s="238">
        <f>ROUND(E554*P554,2)</f>
        <v>0</v>
      </c>
      <c r="R554" s="240" t="s">
        <v>1242</v>
      </c>
      <c r="S554" s="240" t="s">
        <v>250</v>
      </c>
      <c r="T554" s="241" t="s">
        <v>250</v>
      </c>
      <c r="U554" s="223">
        <v>0.45600000000000002</v>
      </c>
      <c r="V554" s="223">
        <f>ROUND(E554*U554,2)</f>
        <v>11.71</v>
      </c>
      <c r="W554" s="223"/>
      <c r="X554" s="223" t="s">
        <v>294</v>
      </c>
      <c r="Y554" s="223" t="s">
        <v>252</v>
      </c>
      <c r="Z554" s="213"/>
      <c r="AA554" s="213"/>
      <c r="AB554" s="213"/>
      <c r="AC554" s="213"/>
      <c r="AD554" s="213"/>
      <c r="AE554" s="213"/>
      <c r="AF554" s="213"/>
      <c r="AG554" s="213" t="s">
        <v>571</v>
      </c>
      <c r="AH554" s="213"/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</row>
    <row r="555" spans="1:60" outlineLevel="2" x14ac:dyDescent="0.2">
      <c r="A555" s="220"/>
      <c r="B555" s="221"/>
      <c r="C555" s="266" t="s">
        <v>364</v>
      </c>
      <c r="D555" s="258"/>
      <c r="E555" s="259"/>
      <c r="F555" s="223"/>
      <c r="G555" s="223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3"/>
      <c r="AA555" s="213"/>
      <c r="AB555" s="213"/>
      <c r="AC555" s="213"/>
      <c r="AD555" s="213"/>
      <c r="AE555" s="213"/>
      <c r="AF555" s="213"/>
      <c r="AG555" s="213" t="s">
        <v>297</v>
      </c>
      <c r="AH555" s="213">
        <v>0</v>
      </c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</row>
    <row r="556" spans="1:60" outlineLevel="3" x14ac:dyDescent="0.2">
      <c r="A556" s="220"/>
      <c r="B556" s="221"/>
      <c r="C556" s="266" t="s">
        <v>1268</v>
      </c>
      <c r="D556" s="258"/>
      <c r="E556" s="259"/>
      <c r="F556" s="223"/>
      <c r="G556" s="223"/>
      <c r="H556" s="223"/>
      <c r="I556" s="223"/>
      <c r="J556" s="223"/>
      <c r="K556" s="223"/>
      <c r="L556" s="223"/>
      <c r="M556" s="223"/>
      <c r="N556" s="222"/>
      <c r="O556" s="222"/>
      <c r="P556" s="222"/>
      <c r="Q556" s="222"/>
      <c r="R556" s="223"/>
      <c r="S556" s="223"/>
      <c r="T556" s="223"/>
      <c r="U556" s="223"/>
      <c r="V556" s="223"/>
      <c r="W556" s="223"/>
      <c r="X556" s="223"/>
      <c r="Y556" s="223"/>
      <c r="Z556" s="213"/>
      <c r="AA556" s="213"/>
      <c r="AB556" s="213"/>
      <c r="AC556" s="213"/>
      <c r="AD556" s="213"/>
      <c r="AE556" s="213"/>
      <c r="AF556" s="213"/>
      <c r="AG556" s="213" t="s">
        <v>297</v>
      </c>
      <c r="AH556" s="213">
        <v>0</v>
      </c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</row>
    <row r="557" spans="1:60" outlineLevel="3" x14ac:dyDescent="0.2">
      <c r="A557" s="220"/>
      <c r="B557" s="221"/>
      <c r="C557" s="266" t="s">
        <v>296</v>
      </c>
      <c r="D557" s="258"/>
      <c r="E557" s="259"/>
      <c r="F557" s="223"/>
      <c r="G557" s="223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3"/>
      <c r="AA557" s="213"/>
      <c r="AB557" s="213"/>
      <c r="AC557" s="213"/>
      <c r="AD557" s="213"/>
      <c r="AE557" s="213"/>
      <c r="AF557" s="213"/>
      <c r="AG557" s="213" t="s">
        <v>297</v>
      </c>
      <c r="AH557" s="213">
        <v>0</v>
      </c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</row>
    <row r="558" spans="1:60" outlineLevel="3" x14ac:dyDescent="0.2">
      <c r="A558" s="220"/>
      <c r="B558" s="221"/>
      <c r="C558" s="266" t="s">
        <v>1269</v>
      </c>
      <c r="D558" s="258"/>
      <c r="E558" s="259"/>
      <c r="F558" s="223"/>
      <c r="G558" s="223"/>
      <c r="H558" s="223"/>
      <c r="I558" s="223"/>
      <c r="J558" s="223"/>
      <c r="K558" s="223"/>
      <c r="L558" s="223"/>
      <c r="M558" s="223"/>
      <c r="N558" s="222"/>
      <c r="O558" s="222"/>
      <c r="P558" s="222"/>
      <c r="Q558" s="222"/>
      <c r="R558" s="223"/>
      <c r="S558" s="223"/>
      <c r="T558" s="223"/>
      <c r="U558" s="223"/>
      <c r="V558" s="223"/>
      <c r="W558" s="223"/>
      <c r="X558" s="223"/>
      <c r="Y558" s="223"/>
      <c r="Z558" s="213"/>
      <c r="AA558" s="213"/>
      <c r="AB558" s="213"/>
      <c r="AC558" s="213"/>
      <c r="AD558" s="213"/>
      <c r="AE558" s="213"/>
      <c r="AF558" s="213"/>
      <c r="AG558" s="213" t="s">
        <v>297</v>
      </c>
      <c r="AH558" s="213">
        <v>0</v>
      </c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</row>
    <row r="559" spans="1:60" outlineLevel="3" x14ac:dyDescent="0.2">
      <c r="A559" s="220"/>
      <c r="B559" s="221"/>
      <c r="C559" s="266" t="s">
        <v>1270</v>
      </c>
      <c r="D559" s="258"/>
      <c r="E559" s="259"/>
      <c r="F559" s="223"/>
      <c r="G559" s="223"/>
      <c r="H559" s="223"/>
      <c r="I559" s="223"/>
      <c r="J559" s="223"/>
      <c r="K559" s="223"/>
      <c r="L559" s="223"/>
      <c r="M559" s="223"/>
      <c r="N559" s="222"/>
      <c r="O559" s="222"/>
      <c r="P559" s="222"/>
      <c r="Q559" s="222"/>
      <c r="R559" s="223"/>
      <c r="S559" s="223"/>
      <c r="T559" s="223"/>
      <c r="U559" s="223"/>
      <c r="V559" s="223"/>
      <c r="W559" s="223"/>
      <c r="X559" s="223"/>
      <c r="Y559" s="223"/>
      <c r="Z559" s="213"/>
      <c r="AA559" s="213"/>
      <c r="AB559" s="213"/>
      <c r="AC559" s="213"/>
      <c r="AD559" s="213"/>
      <c r="AE559" s="213"/>
      <c r="AF559" s="213"/>
      <c r="AG559" s="213" t="s">
        <v>297</v>
      </c>
      <c r="AH559" s="213">
        <v>0</v>
      </c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</row>
    <row r="560" spans="1:60" outlineLevel="3" x14ac:dyDescent="0.2">
      <c r="A560" s="220"/>
      <c r="B560" s="221"/>
      <c r="C560" s="266" t="s">
        <v>1271</v>
      </c>
      <c r="D560" s="258"/>
      <c r="E560" s="259">
        <v>25.67</v>
      </c>
      <c r="F560" s="223"/>
      <c r="G560" s="223"/>
      <c r="H560" s="223"/>
      <c r="I560" s="223"/>
      <c r="J560" s="223"/>
      <c r="K560" s="223"/>
      <c r="L560" s="223"/>
      <c r="M560" s="223"/>
      <c r="N560" s="222"/>
      <c r="O560" s="222"/>
      <c r="P560" s="222"/>
      <c r="Q560" s="222"/>
      <c r="R560" s="223"/>
      <c r="S560" s="223"/>
      <c r="T560" s="223"/>
      <c r="U560" s="223"/>
      <c r="V560" s="223"/>
      <c r="W560" s="223"/>
      <c r="X560" s="223"/>
      <c r="Y560" s="223"/>
      <c r="Z560" s="213"/>
      <c r="AA560" s="213"/>
      <c r="AB560" s="213"/>
      <c r="AC560" s="213"/>
      <c r="AD560" s="213"/>
      <c r="AE560" s="213"/>
      <c r="AF560" s="213"/>
      <c r="AG560" s="213" t="s">
        <v>297</v>
      </c>
      <c r="AH560" s="213">
        <v>0</v>
      </c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</row>
    <row r="561" spans="1:60" ht="22.5" outlineLevel="1" x14ac:dyDescent="0.2">
      <c r="A561" s="235">
        <v>98</v>
      </c>
      <c r="B561" s="236" t="s">
        <v>1272</v>
      </c>
      <c r="C561" s="252" t="s">
        <v>1273</v>
      </c>
      <c r="D561" s="237" t="s">
        <v>292</v>
      </c>
      <c r="E561" s="238">
        <v>136.40625</v>
      </c>
      <c r="F561" s="239"/>
      <c r="G561" s="240">
        <f>ROUND(E561*F561,2)</f>
        <v>0</v>
      </c>
      <c r="H561" s="239"/>
      <c r="I561" s="240">
        <f>ROUND(E561*H561,2)</f>
        <v>0</v>
      </c>
      <c r="J561" s="239"/>
      <c r="K561" s="240">
        <f>ROUND(E561*J561,2)</f>
        <v>0</v>
      </c>
      <c r="L561" s="240">
        <v>21</v>
      </c>
      <c r="M561" s="240">
        <f>G561*(1+L561/100)</f>
        <v>0</v>
      </c>
      <c r="N561" s="238">
        <v>0</v>
      </c>
      <c r="O561" s="238">
        <f>ROUND(E561*N561,2)</f>
        <v>0</v>
      </c>
      <c r="P561" s="238">
        <v>0</v>
      </c>
      <c r="Q561" s="238">
        <f>ROUND(E561*P561,2)</f>
        <v>0</v>
      </c>
      <c r="R561" s="240" t="s">
        <v>1242</v>
      </c>
      <c r="S561" s="240" t="s">
        <v>250</v>
      </c>
      <c r="T561" s="241" t="s">
        <v>250</v>
      </c>
      <c r="U561" s="223">
        <v>0.09</v>
      </c>
      <c r="V561" s="223">
        <f>ROUND(E561*U561,2)</f>
        <v>12.28</v>
      </c>
      <c r="W561" s="223"/>
      <c r="X561" s="223" t="s">
        <v>294</v>
      </c>
      <c r="Y561" s="223" t="s">
        <v>252</v>
      </c>
      <c r="Z561" s="213"/>
      <c r="AA561" s="213"/>
      <c r="AB561" s="213"/>
      <c r="AC561" s="213"/>
      <c r="AD561" s="213"/>
      <c r="AE561" s="213"/>
      <c r="AF561" s="213"/>
      <c r="AG561" s="213" t="s">
        <v>571</v>
      </c>
      <c r="AH561" s="213"/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</row>
    <row r="562" spans="1:60" outlineLevel="2" x14ac:dyDescent="0.2">
      <c r="A562" s="220"/>
      <c r="B562" s="221"/>
      <c r="C562" s="266" t="s">
        <v>1274</v>
      </c>
      <c r="D562" s="258"/>
      <c r="E562" s="259"/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3"/>
      <c r="AA562" s="213"/>
      <c r="AB562" s="213"/>
      <c r="AC562" s="213"/>
      <c r="AD562" s="213"/>
      <c r="AE562" s="213"/>
      <c r="AF562" s="213"/>
      <c r="AG562" s="213" t="s">
        <v>297</v>
      </c>
      <c r="AH562" s="213">
        <v>0</v>
      </c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</row>
    <row r="563" spans="1:60" outlineLevel="3" x14ac:dyDescent="0.2">
      <c r="A563" s="220"/>
      <c r="B563" s="221"/>
      <c r="C563" s="266" t="s">
        <v>1265</v>
      </c>
      <c r="D563" s="258"/>
      <c r="E563" s="259">
        <v>136.40625</v>
      </c>
      <c r="F563" s="223"/>
      <c r="G563" s="223"/>
      <c r="H563" s="223"/>
      <c r="I563" s="223"/>
      <c r="J563" s="223"/>
      <c r="K563" s="223"/>
      <c r="L563" s="223"/>
      <c r="M563" s="223"/>
      <c r="N563" s="222"/>
      <c r="O563" s="222"/>
      <c r="P563" s="222"/>
      <c r="Q563" s="222"/>
      <c r="R563" s="223"/>
      <c r="S563" s="223"/>
      <c r="T563" s="223"/>
      <c r="U563" s="223"/>
      <c r="V563" s="223"/>
      <c r="W563" s="223"/>
      <c r="X563" s="223"/>
      <c r="Y563" s="223"/>
      <c r="Z563" s="213"/>
      <c r="AA563" s="213"/>
      <c r="AB563" s="213"/>
      <c r="AC563" s="213"/>
      <c r="AD563" s="213"/>
      <c r="AE563" s="213"/>
      <c r="AF563" s="213"/>
      <c r="AG563" s="213" t="s">
        <v>297</v>
      </c>
      <c r="AH563" s="213">
        <v>0</v>
      </c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</row>
    <row r="564" spans="1:60" ht="22.5" outlineLevel="1" x14ac:dyDescent="0.2">
      <c r="A564" s="235">
        <v>99</v>
      </c>
      <c r="B564" s="236" t="s">
        <v>1275</v>
      </c>
      <c r="C564" s="252" t="s">
        <v>1276</v>
      </c>
      <c r="D564" s="237" t="s">
        <v>292</v>
      </c>
      <c r="E564" s="238">
        <v>136.40625</v>
      </c>
      <c r="F564" s="239"/>
      <c r="G564" s="240">
        <f>ROUND(E564*F564,2)</f>
        <v>0</v>
      </c>
      <c r="H564" s="239"/>
      <c r="I564" s="240">
        <f>ROUND(E564*H564,2)</f>
        <v>0</v>
      </c>
      <c r="J564" s="239"/>
      <c r="K564" s="240">
        <f>ROUND(E564*J564,2)</f>
        <v>0</v>
      </c>
      <c r="L564" s="240">
        <v>21</v>
      </c>
      <c r="M564" s="240">
        <f>G564*(1+L564/100)</f>
        <v>0</v>
      </c>
      <c r="N564" s="238">
        <v>0</v>
      </c>
      <c r="O564" s="238">
        <f>ROUND(E564*N564,2)</f>
        <v>0</v>
      </c>
      <c r="P564" s="238">
        <v>0</v>
      </c>
      <c r="Q564" s="238">
        <f>ROUND(E564*P564,2)</f>
        <v>0</v>
      </c>
      <c r="R564" s="240" t="s">
        <v>1242</v>
      </c>
      <c r="S564" s="240" t="s">
        <v>250</v>
      </c>
      <c r="T564" s="241" t="s">
        <v>250</v>
      </c>
      <c r="U564" s="223">
        <v>0.112</v>
      </c>
      <c r="V564" s="223">
        <f>ROUND(E564*U564,2)</f>
        <v>15.28</v>
      </c>
      <c r="W564" s="223"/>
      <c r="X564" s="223" t="s">
        <v>294</v>
      </c>
      <c r="Y564" s="223" t="s">
        <v>252</v>
      </c>
      <c r="Z564" s="213"/>
      <c r="AA564" s="213"/>
      <c r="AB564" s="213"/>
      <c r="AC564" s="213"/>
      <c r="AD564" s="213"/>
      <c r="AE564" s="213"/>
      <c r="AF564" s="213"/>
      <c r="AG564" s="213" t="s">
        <v>571</v>
      </c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</row>
    <row r="565" spans="1:60" outlineLevel="2" x14ac:dyDescent="0.2">
      <c r="A565" s="220"/>
      <c r="B565" s="221"/>
      <c r="C565" s="266" t="s">
        <v>1274</v>
      </c>
      <c r="D565" s="258"/>
      <c r="E565" s="259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3"/>
      <c r="AA565" s="213"/>
      <c r="AB565" s="213"/>
      <c r="AC565" s="213"/>
      <c r="AD565" s="213"/>
      <c r="AE565" s="213"/>
      <c r="AF565" s="213"/>
      <c r="AG565" s="213" t="s">
        <v>297</v>
      </c>
      <c r="AH565" s="213">
        <v>0</v>
      </c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</row>
    <row r="566" spans="1:60" outlineLevel="3" x14ac:dyDescent="0.2">
      <c r="A566" s="220"/>
      <c r="B566" s="221"/>
      <c r="C566" s="266" t="s">
        <v>1265</v>
      </c>
      <c r="D566" s="258"/>
      <c r="E566" s="259">
        <v>136.40625</v>
      </c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3"/>
      <c r="AA566" s="213"/>
      <c r="AB566" s="213"/>
      <c r="AC566" s="213"/>
      <c r="AD566" s="213"/>
      <c r="AE566" s="213"/>
      <c r="AF566" s="213"/>
      <c r="AG566" s="213" t="s">
        <v>297</v>
      </c>
      <c r="AH566" s="213">
        <v>0</v>
      </c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</row>
    <row r="567" spans="1:60" ht="22.5" outlineLevel="1" x14ac:dyDescent="0.2">
      <c r="A567" s="235">
        <v>100</v>
      </c>
      <c r="B567" s="236" t="s">
        <v>1277</v>
      </c>
      <c r="C567" s="252" t="s">
        <v>1278</v>
      </c>
      <c r="D567" s="237" t="s">
        <v>292</v>
      </c>
      <c r="E567" s="238">
        <v>25.67</v>
      </c>
      <c r="F567" s="239"/>
      <c r="G567" s="240">
        <f>ROUND(E567*F567,2)</f>
        <v>0</v>
      </c>
      <c r="H567" s="239"/>
      <c r="I567" s="240">
        <f>ROUND(E567*H567,2)</f>
        <v>0</v>
      </c>
      <c r="J567" s="239"/>
      <c r="K567" s="240">
        <f>ROUND(E567*J567,2)</f>
        <v>0</v>
      </c>
      <c r="L567" s="240">
        <v>21</v>
      </c>
      <c r="M567" s="240">
        <f>G567*(1+L567/100)</f>
        <v>0</v>
      </c>
      <c r="N567" s="238">
        <v>1.7000000000000001E-4</v>
      </c>
      <c r="O567" s="238">
        <f>ROUND(E567*N567,2)</f>
        <v>0</v>
      </c>
      <c r="P567" s="238">
        <v>0</v>
      </c>
      <c r="Q567" s="238">
        <f>ROUND(E567*P567,2)</f>
        <v>0</v>
      </c>
      <c r="R567" s="240" t="s">
        <v>1242</v>
      </c>
      <c r="S567" s="240" t="s">
        <v>250</v>
      </c>
      <c r="T567" s="241" t="s">
        <v>250</v>
      </c>
      <c r="U567" s="223">
        <v>0.16600000000000001</v>
      </c>
      <c r="V567" s="223">
        <f>ROUND(E567*U567,2)</f>
        <v>4.26</v>
      </c>
      <c r="W567" s="223"/>
      <c r="X567" s="223" t="s">
        <v>294</v>
      </c>
      <c r="Y567" s="223" t="s">
        <v>252</v>
      </c>
      <c r="Z567" s="213"/>
      <c r="AA567" s="213"/>
      <c r="AB567" s="213"/>
      <c r="AC567" s="213"/>
      <c r="AD567" s="213"/>
      <c r="AE567" s="213"/>
      <c r="AF567" s="213"/>
      <c r="AG567" s="213" t="s">
        <v>571</v>
      </c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</row>
    <row r="568" spans="1:60" outlineLevel="2" x14ac:dyDescent="0.2">
      <c r="A568" s="220"/>
      <c r="B568" s="221"/>
      <c r="C568" s="266" t="s">
        <v>1279</v>
      </c>
      <c r="D568" s="258"/>
      <c r="E568" s="259"/>
      <c r="F568" s="223"/>
      <c r="G568" s="223"/>
      <c r="H568" s="223"/>
      <c r="I568" s="223"/>
      <c r="J568" s="223"/>
      <c r="K568" s="223"/>
      <c r="L568" s="223"/>
      <c r="M568" s="223"/>
      <c r="N568" s="222"/>
      <c r="O568" s="222"/>
      <c r="P568" s="222"/>
      <c r="Q568" s="222"/>
      <c r="R568" s="223"/>
      <c r="S568" s="223"/>
      <c r="T568" s="223"/>
      <c r="U568" s="223"/>
      <c r="V568" s="223"/>
      <c r="W568" s="223"/>
      <c r="X568" s="223"/>
      <c r="Y568" s="223"/>
      <c r="Z568" s="213"/>
      <c r="AA568" s="213"/>
      <c r="AB568" s="213"/>
      <c r="AC568" s="213"/>
      <c r="AD568" s="213"/>
      <c r="AE568" s="213"/>
      <c r="AF568" s="213"/>
      <c r="AG568" s="213" t="s">
        <v>297</v>
      </c>
      <c r="AH568" s="213">
        <v>0</v>
      </c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</row>
    <row r="569" spans="1:60" outlineLevel="3" x14ac:dyDescent="0.2">
      <c r="A569" s="220"/>
      <c r="B569" s="221"/>
      <c r="C569" s="266" t="s">
        <v>1271</v>
      </c>
      <c r="D569" s="258"/>
      <c r="E569" s="259">
        <v>25.67</v>
      </c>
      <c r="F569" s="223"/>
      <c r="G569" s="223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3"/>
      <c r="AA569" s="213"/>
      <c r="AB569" s="213"/>
      <c r="AC569" s="213"/>
      <c r="AD569" s="213"/>
      <c r="AE569" s="213"/>
      <c r="AF569" s="213"/>
      <c r="AG569" s="213" t="s">
        <v>297</v>
      </c>
      <c r="AH569" s="213">
        <v>0</v>
      </c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</row>
    <row r="570" spans="1:60" ht="22.5" outlineLevel="1" x14ac:dyDescent="0.2">
      <c r="A570" s="235">
        <v>101</v>
      </c>
      <c r="B570" s="236" t="s">
        <v>1280</v>
      </c>
      <c r="C570" s="252" t="s">
        <v>1281</v>
      </c>
      <c r="D570" s="237" t="s">
        <v>292</v>
      </c>
      <c r="E570" s="238">
        <v>25.67</v>
      </c>
      <c r="F570" s="239"/>
      <c r="G570" s="240">
        <f>ROUND(E570*F570,2)</f>
        <v>0</v>
      </c>
      <c r="H570" s="239"/>
      <c r="I570" s="240">
        <f>ROUND(E570*H570,2)</f>
        <v>0</v>
      </c>
      <c r="J570" s="239"/>
      <c r="K570" s="240">
        <f>ROUND(E570*J570,2)</f>
        <v>0</v>
      </c>
      <c r="L570" s="240">
        <v>21</v>
      </c>
      <c r="M570" s="240">
        <f>G570*(1+L570/100)</f>
        <v>0</v>
      </c>
      <c r="N570" s="238">
        <v>1.9000000000000001E-4</v>
      </c>
      <c r="O570" s="238">
        <f>ROUND(E570*N570,2)</f>
        <v>0</v>
      </c>
      <c r="P570" s="238">
        <v>0</v>
      </c>
      <c r="Q570" s="238">
        <f>ROUND(E570*P570,2)</f>
        <v>0</v>
      </c>
      <c r="R570" s="240" t="s">
        <v>1242</v>
      </c>
      <c r="S570" s="240" t="s">
        <v>250</v>
      </c>
      <c r="T570" s="241" t="s">
        <v>250</v>
      </c>
      <c r="U570" s="223">
        <v>0.19600000000000001</v>
      </c>
      <c r="V570" s="223">
        <f>ROUND(E570*U570,2)</f>
        <v>5.03</v>
      </c>
      <c r="W570" s="223"/>
      <c r="X570" s="223" t="s">
        <v>294</v>
      </c>
      <c r="Y570" s="223" t="s">
        <v>252</v>
      </c>
      <c r="Z570" s="213"/>
      <c r="AA570" s="213"/>
      <c r="AB570" s="213"/>
      <c r="AC570" s="213"/>
      <c r="AD570" s="213"/>
      <c r="AE570" s="213"/>
      <c r="AF570" s="213"/>
      <c r="AG570" s="213" t="s">
        <v>571</v>
      </c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</row>
    <row r="571" spans="1:60" outlineLevel="2" x14ac:dyDescent="0.2">
      <c r="A571" s="220"/>
      <c r="B571" s="221"/>
      <c r="C571" s="266" t="s">
        <v>1279</v>
      </c>
      <c r="D571" s="258"/>
      <c r="E571" s="259"/>
      <c r="F571" s="223"/>
      <c r="G571" s="223"/>
      <c r="H571" s="223"/>
      <c r="I571" s="223"/>
      <c r="J571" s="223"/>
      <c r="K571" s="223"/>
      <c r="L571" s="223"/>
      <c r="M571" s="223"/>
      <c r="N571" s="222"/>
      <c r="O571" s="222"/>
      <c r="P571" s="222"/>
      <c r="Q571" s="222"/>
      <c r="R571" s="223"/>
      <c r="S571" s="223"/>
      <c r="T571" s="223"/>
      <c r="U571" s="223"/>
      <c r="V571" s="223"/>
      <c r="W571" s="223"/>
      <c r="X571" s="223"/>
      <c r="Y571" s="223"/>
      <c r="Z571" s="213"/>
      <c r="AA571" s="213"/>
      <c r="AB571" s="213"/>
      <c r="AC571" s="213"/>
      <c r="AD571" s="213"/>
      <c r="AE571" s="213"/>
      <c r="AF571" s="213"/>
      <c r="AG571" s="213" t="s">
        <v>297</v>
      </c>
      <c r="AH571" s="213">
        <v>0</v>
      </c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</row>
    <row r="572" spans="1:60" outlineLevel="3" x14ac:dyDescent="0.2">
      <c r="A572" s="220"/>
      <c r="B572" s="221"/>
      <c r="C572" s="266" t="s">
        <v>1271</v>
      </c>
      <c r="D572" s="258"/>
      <c r="E572" s="259">
        <v>25.67</v>
      </c>
      <c r="F572" s="223"/>
      <c r="G572" s="223"/>
      <c r="H572" s="223"/>
      <c r="I572" s="223"/>
      <c r="J572" s="223"/>
      <c r="K572" s="223"/>
      <c r="L572" s="223"/>
      <c r="M572" s="223"/>
      <c r="N572" s="222"/>
      <c r="O572" s="222"/>
      <c r="P572" s="222"/>
      <c r="Q572" s="222"/>
      <c r="R572" s="223"/>
      <c r="S572" s="223"/>
      <c r="T572" s="223"/>
      <c r="U572" s="223"/>
      <c r="V572" s="223"/>
      <c r="W572" s="223"/>
      <c r="X572" s="223"/>
      <c r="Y572" s="223"/>
      <c r="Z572" s="213"/>
      <c r="AA572" s="213"/>
      <c r="AB572" s="213"/>
      <c r="AC572" s="213"/>
      <c r="AD572" s="213"/>
      <c r="AE572" s="213"/>
      <c r="AF572" s="213"/>
      <c r="AG572" s="213" t="s">
        <v>297</v>
      </c>
      <c r="AH572" s="213">
        <v>0</v>
      </c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</row>
    <row r="573" spans="1:60" ht="22.5" outlineLevel="1" x14ac:dyDescent="0.2">
      <c r="A573" s="235">
        <v>102</v>
      </c>
      <c r="B573" s="236" t="s">
        <v>1282</v>
      </c>
      <c r="C573" s="252" t="s">
        <v>1283</v>
      </c>
      <c r="D573" s="237" t="s">
        <v>420</v>
      </c>
      <c r="E573" s="238">
        <v>15</v>
      </c>
      <c r="F573" s="239"/>
      <c r="G573" s="240">
        <f>ROUND(E573*F573,2)</f>
        <v>0</v>
      </c>
      <c r="H573" s="239"/>
      <c r="I573" s="240">
        <f>ROUND(E573*H573,2)</f>
        <v>0</v>
      </c>
      <c r="J573" s="239"/>
      <c r="K573" s="240">
        <f>ROUND(E573*J573,2)</f>
        <v>0</v>
      </c>
      <c r="L573" s="240">
        <v>21</v>
      </c>
      <c r="M573" s="240">
        <f>G573*(1+L573/100)</f>
        <v>0</v>
      </c>
      <c r="N573" s="238">
        <v>4.2999999999999999E-4</v>
      </c>
      <c r="O573" s="238">
        <f>ROUND(E573*N573,2)</f>
        <v>0.01</v>
      </c>
      <c r="P573" s="238">
        <v>0</v>
      </c>
      <c r="Q573" s="238">
        <f>ROUND(E573*P573,2)</f>
        <v>0</v>
      </c>
      <c r="R573" s="240" t="s">
        <v>1242</v>
      </c>
      <c r="S573" s="240" t="s">
        <v>250</v>
      </c>
      <c r="T573" s="241" t="s">
        <v>250</v>
      </c>
      <c r="U573" s="223">
        <v>0.189</v>
      </c>
      <c r="V573" s="223">
        <f>ROUND(E573*U573,2)</f>
        <v>2.84</v>
      </c>
      <c r="W573" s="223"/>
      <c r="X573" s="223" t="s">
        <v>294</v>
      </c>
      <c r="Y573" s="223" t="s">
        <v>252</v>
      </c>
      <c r="Z573" s="213"/>
      <c r="AA573" s="213"/>
      <c r="AB573" s="213"/>
      <c r="AC573" s="213"/>
      <c r="AD573" s="213"/>
      <c r="AE573" s="213"/>
      <c r="AF573" s="213"/>
      <c r="AG573" s="213" t="s">
        <v>571</v>
      </c>
      <c r="AH573" s="213"/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</row>
    <row r="574" spans="1:60" outlineLevel="2" x14ac:dyDescent="0.2">
      <c r="A574" s="220"/>
      <c r="B574" s="221"/>
      <c r="C574" s="267" t="s">
        <v>1284</v>
      </c>
      <c r="D574" s="264"/>
      <c r="E574" s="264"/>
      <c r="F574" s="264"/>
      <c r="G574" s="264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3"/>
      <c r="AA574" s="213"/>
      <c r="AB574" s="213"/>
      <c r="AC574" s="213"/>
      <c r="AD574" s="213"/>
      <c r="AE574" s="213"/>
      <c r="AF574" s="213"/>
      <c r="AG574" s="213" t="s">
        <v>305</v>
      </c>
      <c r="AH574" s="213"/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</row>
    <row r="575" spans="1:60" outlineLevel="2" x14ac:dyDescent="0.2">
      <c r="A575" s="220"/>
      <c r="B575" s="221"/>
      <c r="C575" s="268" t="s">
        <v>1285</v>
      </c>
      <c r="D575" s="265"/>
      <c r="E575" s="265"/>
      <c r="F575" s="265"/>
      <c r="G575" s="265"/>
      <c r="H575" s="223"/>
      <c r="I575" s="223"/>
      <c r="J575" s="223"/>
      <c r="K575" s="223"/>
      <c r="L575" s="223"/>
      <c r="M575" s="223"/>
      <c r="N575" s="222"/>
      <c r="O575" s="222"/>
      <c r="P575" s="222"/>
      <c r="Q575" s="222"/>
      <c r="R575" s="223"/>
      <c r="S575" s="223"/>
      <c r="T575" s="223"/>
      <c r="U575" s="223"/>
      <c r="V575" s="223"/>
      <c r="W575" s="223"/>
      <c r="X575" s="223"/>
      <c r="Y575" s="223"/>
      <c r="Z575" s="213"/>
      <c r="AA575" s="213"/>
      <c r="AB575" s="213"/>
      <c r="AC575" s="213"/>
      <c r="AD575" s="213"/>
      <c r="AE575" s="213"/>
      <c r="AF575" s="213"/>
      <c r="AG575" s="213" t="s">
        <v>255</v>
      </c>
      <c r="AH575" s="213"/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</row>
    <row r="576" spans="1:60" outlineLevel="2" x14ac:dyDescent="0.2">
      <c r="A576" s="220"/>
      <c r="B576" s="221"/>
      <c r="C576" s="266" t="s">
        <v>296</v>
      </c>
      <c r="D576" s="258"/>
      <c r="E576" s="259"/>
      <c r="F576" s="223"/>
      <c r="G576" s="223"/>
      <c r="H576" s="223"/>
      <c r="I576" s="223"/>
      <c r="J576" s="223"/>
      <c r="K576" s="223"/>
      <c r="L576" s="223"/>
      <c r="M576" s="223"/>
      <c r="N576" s="222"/>
      <c r="O576" s="222"/>
      <c r="P576" s="222"/>
      <c r="Q576" s="222"/>
      <c r="R576" s="223"/>
      <c r="S576" s="223"/>
      <c r="T576" s="223"/>
      <c r="U576" s="223"/>
      <c r="V576" s="223"/>
      <c r="W576" s="223"/>
      <c r="X576" s="223"/>
      <c r="Y576" s="223"/>
      <c r="Z576" s="213"/>
      <c r="AA576" s="213"/>
      <c r="AB576" s="213"/>
      <c r="AC576" s="213"/>
      <c r="AD576" s="213"/>
      <c r="AE576" s="213"/>
      <c r="AF576" s="213"/>
      <c r="AG576" s="213" t="s">
        <v>297</v>
      </c>
      <c r="AH576" s="213">
        <v>0</v>
      </c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</row>
    <row r="577" spans="1:60" outlineLevel="3" x14ac:dyDescent="0.2">
      <c r="A577" s="220"/>
      <c r="B577" s="221"/>
      <c r="C577" s="266" t="s">
        <v>1286</v>
      </c>
      <c r="D577" s="258"/>
      <c r="E577" s="259"/>
      <c r="F577" s="223"/>
      <c r="G577" s="223"/>
      <c r="H577" s="223"/>
      <c r="I577" s="223"/>
      <c r="J577" s="223"/>
      <c r="K577" s="223"/>
      <c r="L577" s="223"/>
      <c r="M577" s="223"/>
      <c r="N577" s="222"/>
      <c r="O577" s="222"/>
      <c r="P577" s="222"/>
      <c r="Q577" s="222"/>
      <c r="R577" s="223"/>
      <c r="S577" s="223"/>
      <c r="T577" s="223"/>
      <c r="U577" s="223"/>
      <c r="V577" s="223"/>
      <c r="W577" s="223"/>
      <c r="X577" s="223"/>
      <c r="Y577" s="223"/>
      <c r="Z577" s="213"/>
      <c r="AA577" s="213"/>
      <c r="AB577" s="213"/>
      <c r="AC577" s="213"/>
      <c r="AD577" s="213"/>
      <c r="AE577" s="213"/>
      <c r="AF577" s="213"/>
      <c r="AG577" s="213" t="s">
        <v>297</v>
      </c>
      <c r="AH577" s="213">
        <v>0</v>
      </c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</row>
    <row r="578" spans="1:60" outlineLevel="3" x14ac:dyDescent="0.2">
      <c r="A578" s="220"/>
      <c r="B578" s="221"/>
      <c r="C578" s="266" t="s">
        <v>469</v>
      </c>
      <c r="D578" s="258"/>
      <c r="E578" s="259">
        <v>15</v>
      </c>
      <c r="F578" s="223"/>
      <c r="G578" s="223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3"/>
      <c r="AA578" s="213"/>
      <c r="AB578" s="213"/>
      <c r="AC578" s="213"/>
      <c r="AD578" s="213"/>
      <c r="AE578" s="213"/>
      <c r="AF578" s="213"/>
      <c r="AG578" s="213" t="s">
        <v>297</v>
      </c>
      <c r="AH578" s="213">
        <v>0</v>
      </c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</row>
    <row r="579" spans="1:60" outlineLevel="1" x14ac:dyDescent="0.2">
      <c r="A579" s="235">
        <v>103</v>
      </c>
      <c r="B579" s="236" t="s">
        <v>1287</v>
      </c>
      <c r="C579" s="252" t="s">
        <v>1288</v>
      </c>
      <c r="D579" s="237" t="s">
        <v>292</v>
      </c>
      <c r="E579" s="238">
        <v>52</v>
      </c>
      <c r="F579" s="239"/>
      <c r="G579" s="240">
        <f>ROUND(E579*F579,2)</f>
        <v>0</v>
      </c>
      <c r="H579" s="239"/>
      <c r="I579" s="240">
        <f>ROUND(E579*H579,2)</f>
        <v>0</v>
      </c>
      <c r="J579" s="239"/>
      <c r="K579" s="240">
        <f>ROUND(E579*J579,2)</f>
        <v>0</v>
      </c>
      <c r="L579" s="240">
        <v>21</v>
      </c>
      <c r="M579" s="240">
        <f>G579*(1+L579/100)</f>
        <v>0</v>
      </c>
      <c r="N579" s="238">
        <v>2.14E-3</v>
      </c>
      <c r="O579" s="238">
        <f>ROUND(E579*N579,2)</f>
        <v>0.11</v>
      </c>
      <c r="P579" s="238">
        <v>0</v>
      </c>
      <c r="Q579" s="238">
        <f>ROUND(E579*P579,2)</f>
        <v>0</v>
      </c>
      <c r="R579" s="240"/>
      <c r="S579" s="240" t="s">
        <v>277</v>
      </c>
      <c r="T579" s="241" t="s">
        <v>251</v>
      </c>
      <c r="U579" s="223">
        <v>0</v>
      </c>
      <c r="V579" s="223">
        <f>ROUND(E579*U579,2)</f>
        <v>0</v>
      </c>
      <c r="W579" s="223"/>
      <c r="X579" s="223" t="s">
        <v>294</v>
      </c>
      <c r="Y579" s="223" t="s">
        <v>252</v>
      </c>
      <c r="Z579" s="213"/>
      <c r="AA579" s="213"/>
      <c r="AB579" s="213"/>
      <c r="AC579" s="213"/>
      <c r="AD579" s="213"/>
      <c r="AE579" s="213"/>
      <c r="AF579" s="213"/>
      <c r="AG579" s="213" t="s">
        <v>571</v>
      </c>
      <c r="AH579" s="213"/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</row>
    <row r="580" spans="1:60" outlineLevel="2" x14ac:dyDescent="0.2">
      <c r="A580" s="220"/>
      <c r="B580" s="221"/>
      <c r="C580" s="266" t="s">
        <v>1289</v>
      </c>
      <c r="D580" s="258"/>
      <c r="E580" s="259"/>
      <c r="F580" s="223"/>
      <c r="G580" s="223"/>
      <c r="H580" s="223"/>
      <c r="I580" s="223"/>
      <c r="J580" s="223"/>
      <c r="K580" s="223"/>
      <c r="L580" s="223"/>
      <c r="M580" s="223"/>
      <c r="N580" s="222"/>
      <c r="O580" s="222"/>
      <c r="P580" s="222"/>
      <c r="Q580" s="222"/>
      <c r="R580" s="223"/>
      <c r="S580" s="223"/>
      <c r="T580" s="223"/>
      <c r="U580" s="223"/>
      <c r="V580" s="223"/>
      <c r="W580" s="223"/>
      <c r="X580" s="223"/>
      <c r="Y580" s="223"/>
      <c r="Z580" s="213"/>
      <c r="AA580" s="213"/>
      <c r="AB580" s="213"/>
      <c r="AC580" s="213"/>
      <c r="AD580" s="213"/>
      <c r="AE580" s="213"/>
      <c r="AF580" s="213"/>
      <c r="AG580" s="213" t="s">
        <v>297</v>
      </c>
      <c r="AH580" s="213">
        <v>0</v>
      </c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</row>
    <row r="581" spans="1:60" outlineLevel="3" x14ac:dyDescent="0.2">
      <c r="A581" s="220"/>
      <c r="B581" s="221"/>
      <c r="C581" s="266" t="s">
        <v>1290</v>
      </c>
      <c r="D581" s="258"/>
      <c r="E581" s="259"/>
      <c r="F581" s="223"/>
      <c r="G581" s="223"/>
      <c r="H581" s="223"/>
      <c r="I581" s="223"/>
      <c r="J581" s="223"/>
      <c r="K581" s="223"/>
      <c r="L581" s="223"/>
      <c r="M581" s="223"/>
      <c r="N581" s="222"/>
      <c r="O581" s="222"/>
      <c r="P581" s="222"/>
      <c r="Q581" s="222"/>
      <c r="R581" s="223"/>
      <c r="S581" s="223"/>
      <c r="T581" s="223"/>
      <c r="U581" s="223"/>
      <c r="V581" s="223"/>
      <c r="W581" s="223"/>
      <c r="X581" s="223"/>
      <c r="Y581" s="223"/>
      <c r="Z581" s="213"/>
      <c r="AA581" s="213"/>
      <c r="AB581" s="213"/>
      <c r="AC581" s="213"/>
      <c r="AD581" s="213"/>
      <c r="AE581" s="213"/>
      <c r="AF581" s="213"/>
      <c r="AG581" s="213" t="s">
        <v>297</v>
      </c>
      <c r="AH581" s="213">
        <v>0</v>
      </c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</row>
    <row r="582" spans="1:60" outlineLevel="3" x14ac:dyDescent="0.2">
      <c r="A582" s="220"/>
      <c r="B582" s="221"/>
      <c r="C582" s="266" t="s">
        <v>1291</v>
      </c>
      <c r="D582" s="258"/>
      <c r="E582" s="259">
        <v>52</v>
      </c>
      <c r="F582" s="223"/>
      <c r="G582" s="223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3"/>
      <c r="AA582" s="213"/>
      <c r="AB582" s="213"/>
      <c r="AC582" s="213"/>
      <c r="AD582" s="213"/>
      <c r="AE582" s="213"/>
      <c r="AF582" s="213"/>
      <c r="AG582" s="213" t="s">
        <v>297</v>
      </c>
      <c r="AH582" s="213">
        <v>0</v>
      </c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</row>
    <row r="583" spans="1:60" outlineLevel="1" x14ac:dyDescent="0.2">
      <c r="A583" s="235">
        <v>104</v>
      </c>
      <c r="B583" s="236" t="s">
        <v>1292</v>
      </c>
      <c r="C583" s="252" t="s">
        <v>1293</v>
      </c>
      <c r="D583" s="237" t="s">
        <v>292</v>
      </c>
      <c r="E583" s="238">
        <v>8.8407</v>
      </c>
      <c r="F583" s="239"/>
      <c r="G583" s="240">
        <f>ROUND(E583*F583,2)</f>
        <v>0</v>
      </c>
      <c r="H583" s="239"/>
      <c r="I583" s="240">
        <f>ROUND(E583*H583,2)</f>
        <v>0</v>
      </c>
      <c r="J583" s="239"/>
      <c r="K583" s="240">
        <f>ROUND(E583*J583,2)</f>
        <v>0</v>
      </c>
      <c r="L583" s="240">
        <v>21</v>
      </c>
      <c r="M583" s="240">
        <f>G583*(1+L583/100)</f>
        <v>0</v>
      </c>
      <c r="N583" s="238">
        <v>4.0000000000000002E-4</v>
      </c>
      <c r="O583" s="238">
        <f>ROUND(E583*N583,2)</f>
        <v>0</v>
      </c>
      <c r="P583" s="238">
        <v>0</v>
      </c>
      <c r="Q583" s="238">
        <f>ROUND(E583*P583,2)</f>
        <v>0</v>
      </c>
      <c r="R583" s="240" t="s">
        <v>870</v>
      </c>
      <c r="S583" s="240" t="s">
        <v>250</v>
      </c>
      <c r="T583" s="241" t="s">
        <v>250</v>
      </c>
      <c r="U583" s="223">
        <v>0</v>
      </c>
      <c r="V583" s="223">
        <f>ROUND(E583*U583,2)</f>
        <v>0</v>
      </c>
      <c r="W583" s="223"/>
      <c r="X583" s="223" t="s">
        <v>871</v>
      </c>
      <c r="Y583" s="223" t="s">
        <v>252</v>
      </c>
      <c r="Z583" s="213"/>
      <c r="AA583" s="213"/>
      <c r="AB583" s="213"/>
      <c r="AC583" s="213"/>
      <c r="AD583" s="213"/>
      <c r="AE583" s="213"/>
      <c r="AF583" s="213"/>
      <c r="AG583" s="213" t="s">
        <v>872</v>
      </c>
      <c r="AH583" s="213"/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</row>
    <row r="584" spans="1:60" outlineLevel="2" x14ac:dyDescent="0.2">
      <c r="A584" s="220"/>
      <c r="B584" s="221"/>
      <c r="C584" s="266" t="s">
        <v>1294</v>
      </c>
      <c r="D584" s="258"/>
      <c r="E584" s="259"/>
      <c r="F584" s="223"/>
      <c r="G584" s="223"/>
      <c r="H584" s="223"/>
      <c r="I584" s="223"/>
      <c r="J584" s="223"/>
      <c r="K584" s="223"/>
      <c r="L584" s="223"/>
      <c r="M584" s="223"/>
      <c r="N584" s="222"/>
      <c r="O584" s="222"/>
      <c r="P584" s="222"/>
      <c r="Q584" s="222"/>
      <c r="R584" s="223"/>
      <c r="S584" s="223"/>
      <c r="T584" s="223"/>
      <c r="U584" s="223"/>
      <c r="V584" s="223"/>
      <c r="W584" s="223"/>
      <c r="X584" s="223"/>
      <c r="Y584" s="223"/>
      <c r="Z584" s="213"/>
      <c r="AA584" s="213"/>
      <c r="AB584" s="213"/>
      <c r="AC584" s="213"/>
      <c r="AD584" s="213"/>
      <c r="AE584" s="213"/>
      <c r="AF584" s="213"/>
      <c r="AG584" s="213" t="s">
        <v>297</v>
      </c>
      <c r="AH584" s="213">
        <v>0</v>
      </c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</row>
    <row r="585" spans="1:60" outlineLevel="3" x14ac:dyDescent="0.2">
      <c r="A585" s="220"/>
      <c r="B585" s="221"/>
      <c r="C585" s="266" t="s">
        <v>1295</v>
      </c>
      <c r="D585" s="258"/>
      <c r="E585" s="259"/>
      <c r="F585" s="223"/>
      <c r="G585" s="223"/>
      <c r="H585" s="223"/>
      <c r="I585" s="223"/>
      <c r="J585" s="223"/>
      <c r="K585" s="223"/>
      <c r="L585" s="223"/>
      <c r="M585" s="223"/>
      <c r="N585" s="222"/>
      <c r="O585" s="222"/>
      <c r="P585" s="222"/>
      <c r="Q585" s="222"/>
      <c r="R585" s="223"/>
      <c r="S585" s="223"/>
      <c r="T585" s="223"/>
      <c r="U585" s="223"/>
      <c r="V585" s="223"/>
      <c r="W585" s="223"/>
      <c r="X585" s="223"/>
      <c r="Y585" s="223"/>
      <c r="Z585" s="213"/>
      <c r="AA585" s="213"/>
      <c r="AB585" s="213"/>
      <c r="AC585" s="213"/>
      <c r="AD585" s="213"/>
      <c r="AE585" s="213"/>
      <c r="AF585" s="213"/>
      <c r="AG585" s="213" t="s">
        <v>297</v>
      </c>
      <c r="AH585" s="213">
        <v>0</v>
      </c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</row>
    <row r="586" spans="1:60" outlineLevel="3" x14ac:dyDescent="0.2">
      <c r="A586" s="220"/>
      <c r="B586" s="221"/>
      <c r="C586" s="266" t="s">
        <v>1296</v>
      </c>
      <c r="D586" s="258"/>
      <c r="E586" s="259">
        <v>8.8407</v>
      </c>
      <c r="F586" s="223"/>
      <c r="G586" s="223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3"/>
      <c r="AA586" s="213"/>
      <c r="AB586" s="213"/>
      <c r="AC586" s="213"/>
      <c r="AD586" s="213"/>
      <c r="AE586" s="213"/>
      <c r="AF586" s="213"/>
      <c r="AG586" s="213" t="s">
        <v>297</v>
      </c>
      <c r="AH586" s="213">
        <v>0</v>
      </c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</row>
    <row r="587" spans="1:60" outlineLevel="1" x14ac:dyDescent="0.2">
      <c r="A587" s="235">
        <v>105</v>
      </c>
      <c r="B587" s="236" t="s">
        <v>1297</v>
      </c>
      <c r="C587" s="252" t="s">
        <v>1298</v>
      </c>
      <c r="D587" s="237" t="s">
        <v>292</v>
      </c>
      <c r="E587" s="238">
        <v>57.2</v>
      </c>
      <c r="F587" s="239"/>
      <c r="G587" s="240">
        <f>ROUND(E587*F587,2)</f>
        <v>0</v>
      </c>
      <c r="H587" s="239"/>
      <c r="I587" s="240">
        <f>ROUND(E587*H587,2)</f>
        <v>0</v>
      </c>
      <c r="J587" s="239"/>
      <c r="K587" s="240">
        <f>ROUND(E587*J587,2)</f>
        <v>0</v>
      </c>
      <c r="L587" s="240">
        <v>21</v>
      </c>
      <c r="M587" s="240">
        <f>G587*(1+L587/100)</f>
        <v>0</v>
      </c>
      <c r="N587" s="238">
        <v>5.1000000000000004E-3</v>
      </c>
      <c r="O587" s="238">
        <f>ROUND(E587*N587,2)</f>
        <v>0.28999999999999998</v>
      </c>
      <c r="P587" s="238">
        <v>0</v>
      </c>
      <c r="Q587" s="238">
        <f>ROUND(E587*P587,2)</f>
        <v>0</v>
      </c>
      <c r="R587" s="240" t="s">
        <v>870</v>
      </c>
      <c r="S587" s="240" t="s">
        <v>250</v>
      </c>
      <c r="T587" s="241" t="s">
        <v>250</v>
      </c>
      <c r="U587" s="223">
        <v>0</v>
      </c>
      <c r="V587" s="223">
        <f>ROUND(E587*U587,2)</f>
        <v>0</v>
      </c>
      <c r="W587" s="223"/>
      <c r="X587" s="223" t="s">
        <v>871</v>
      </c>
      <c r="Y587" s="223" t="s">
        <v>252</v>
      </c>
      <c r="Z587" s="213"/>
      <c r="AA587" s="213"/>
      <c r="AB587" s="213"/>
      <c r="AC587" s="213"/>
      <c r="AD587" s="213"/>
      <c r="AE587" s="213"/>
      <c r="AF587" s="213"/>
      <c r="AG587" s="213" t="s">
        <v>872</v>
      </c>
      <c r="AH587" s="213"/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</row>
    <row r="588" spans="1:60" outlineLevel="2" x14ac:dyDescent="0.2">
      <c r="A588" s="220"/>
      <c r="B588" s="221"/>
      <c r="C588" s="266" t="s">
        <v>347</v>
      </c>
      <c r="D588" s="258"/>
      <c r="E588" s="259"/>
      <c r="F588" s="223"/>
      <c r="G588" s="223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3"/>
      <c r="AA588" s="213"/>
      <c r="AB588" s="213"/>
      <c r="AC588" s="213"/>
      <c r="AD588" s="213"/>
      <c r="AE588" s="213"/>
      <c r="AF588" s="213"/>
      <c r="AG588" s="213" t="s">
        <v>297</v>
      </c>
      <c r="AH588" s="213">
        <v>0</v>
      </c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</row>
    <row r="589" spans="1:60" outlineLevel="3" x14ac:dyDescent="0.2">
      <c r="A589" s="220"/>
      <c r="B589" s="221"/>
      <c r="C589" s="266" t="s">
        <v>1299</v>
      </c>
      <c r="D589" s="258"/>
      <c r="E589" s="259"/>
      <c r="F589" s="223"/>
      <c r="G589" s="223"/>
      <c r="H589" s="223"/>
      <c r="I589" s="223"/>
      <c r="J589" s="223"/>
      <c r="K589" s="223"/>
      <c r="L589" s="223"/>
      <c r="M589" s="223"/>
      <c r="N589" s="222"/>
      <c r="O589" s="222"/>
      <c r="P589" s="222"/>
      <c r="Q589" s="222"/>
      <c r="R589" s="223"/>
      <c r="S589" s="223"/>
      <c r="T589" s="223"/>
      <c r="U589" s="223"/>
      <c r="V589" s="223"/>
      <c r="W589" s="223"/>
      <c r="X589" s="223"/>
      <c r="Y589" s="223"/>
      <c r="Z589" s="213"/>
      <c r="AA589" s="213"/>
      <c r="AB589" s="213"/>
      <c r="AC589" s="213"/>
      <c r="AD589" s="213"/>
      <c r="AE589" s="213"/>
      <c r="AF589" s="213"/>
      <c r="AG589" s="213" t="s">
        <v>297</v>
      </c>
      <c r="AH589" s="213">
        <v>0</v>
      </c>
      <c r="AI589" s="213"/>
      <c r="AJ589" s="213"/>
      <c r="AK589" s="213"/>
      <c r="AL589" s="213"/>
      <c r="AM589" s="213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</row>
    <row r="590" spans="1:60" outlineLevel="3" x14ac:dyDescent="0.2">
      <c r="A590" s="220"/>
      <c r="B590" s="221"/>
      <c r="C590" s="266" t="s">
        <v>1295</v>
      </c>
      <c r="D590" s="258"/>
      <c r="E590" s="259"/>
      <c r="F590" s="223"/>
      <c r="G590" s="223"/>
      <c r="H590" s="223"/>
      <c r="I590" s="223"/>
      <c r="J590" s="223"/>
      <c r="K590" s="223"/>
      <c r="L590" s="223"/>
      <c r="M590" s="223"/>
      <c r="N590" s="222"/>
      <c r="O590" s="222"/>
      <c r="P590" s="222"/>
      <c r="Q590" s="222"/>
      <c r="R590" s="223"/>
      <c r="S590" s="223"/>
      <c r="T590" s="223"/>
      <c r="U590" s="223"/>
      <c r="V590" s="223"/>
      <c r="W590" s="223"/>
      <c r="X590" s="223"/>
      <c r="Y590" s="223"/>
      <c r="Z590" s="213"/>
      <c r="AA590" s="213"/>
      <c r="AB590" s="213"/>
      <c r="AC590" s="213"/>
      <c r="AD590" s="213"/>
      <c r="AE590" s="213"/>
      <c r="AF590" s="213"/>
      <c r="AG590" s="213" t="s">
        <v>297</v>
      </c>
      <c r="AH590" s="213">
        <v>0</v>
      </c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213"/>
      <c r="BB590" s="213"/>
      <c r="BC590" s="213"/>
      <c r="BD590" s="213"/>
      <c r="BE590" s="213"/>
      <c r="BF590" s="213"/>
      <c r="BG590" s="213"/>
      <c r="BH590" s="213"/>
    </row>
    <row r="591" spans="1:60" outlineLevel="3" x14ac:dyDescent="0.2">
      <c r="A591" s="220"/>
      <c r="B591" s="221"/>
      <c r="C591" s="266" t="s">
        <v>1300</v>
      </c>
      <c r="D591" s="258"/>
      <c r="E591" s="259">
        <v>57.2</v>
      </c>
      <c r="F591" s="223"/>
      <c r="G591" s="223"/>
      <c r="H591" s="223"/>
      <c r="I591" s="223"/>
      <c r="J591" s="223"/>
      <c r="K591" s="223"/>
      <c r="L591" s="223"/>
      <c r="M591" s="223"/>
      <c r="N591" s="222"/>
      <c r="O591" s="222"/>
      <c r="P591" s="222"/>
      <c r="Q591" s="222"/>
      <c r="R591" s="223"/>
      <c r="S591" s="223"/>
      <c r="T591" s="223"/>
      <c r="U591" s="223"/>
      <c r="V591" s="223"/>
      <c r="W591" s="223"/>
      <c r="X591" s="223"/>
      <c r="Y591" s="223"/>
      <c r="Z591" s="213"/>
      <c r="AA591" s="213"/>
      <c r="AB591" s="213"/>
      <c r="AC591" s="213"/>
      <c r="AD591" s="213"/>
      <c r="AE591" s="213"/>
      <c r="AF591" s="213"/>
      <c r="AG591" s="213" t="s">
        <v>297</v>
      </c>
      <c r="AH591" s="213">
        <v>0</v>
      </c>
      <c r="AI591" s="213"/>
      <c r="AJ591" s="213"/>
      <c r="AK591" s="213"/>
      <c r="AL591" s="213"/>
      <c r="AM591" s="213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</row>
    <row r="592" spans="1:60" ht="22.5" outlineLevel="1" x14ac:dyDescent="0.2">
      <c r="A592" s="235">
        <v>106</v>
      </c>
      <c r="B592" s="236" t="s">
        <v>868</v>
      </c>
      <c r="C592" s="252" t="s">
        <v>869</v>
      </c>
      <c r="D592" s="237" t="s">
        <v>292</v>
      </c>
      <c r="E592" s="238">
        <v>372.77537999999998</v>
      </c>
      <c r="F592" s="239"/>
      <c r="G592" s="240">
        <f>ROUND(E592*F592,2)</f>
        <v>0</v>
      </c>
      <c r="H592" s="239"/>
      <c r="I592" s="240">
        <f>ROUND(E592*H592,2)</f>
        <v>0</v>
      </c>
      <c r="J592" s="239"/>
      <c r="K592" s="240">
        <f>ROUND(E592*J592,2)</f>
        <v>0</v>
      </c>
      <c r="L592" s="240">
        <v>21</v>
      </c>
      <c r="M592" s="240">
        <f>G592*(1+L592/100)</f>
        <v>0</v>
      </c>
      <c r="N592" s="238">
        <v>2.9999999999999997E-4</v>
      </c>
      <c r="O592" s="238">
        <f>ROUND(E592*N592,2)</f>
        <v>0.11</v>
      </c>
      <c r="P592" s="238">
        <v>0</v>
      </c>
      <c r="Q592" s="238">
        <f>ROUND(E592*P592,2)</f>
        <v>0</v>
      </c>
      <c r="R592" s="240" t="s">
        <v>870</v>
      </c>
      <c r="S592" s="240" t="s">
        <v>250</v>
      </c>
      <c r="T592" s="241" t="s">
        <v>250</v>
      </c>
      <c r="U592" s="223">
        <v>0</v>
      </c>
      <c r="V592" s="223">
        <f>ROUND(E592*U592,2)</f>
        <v>0</v>
      </c>
      <c r="W592" s="223"/>
      <c r="X592" s="223" t="s">
        <v>871</v>
      </c>
      <c r="Y592" s="223" t="s">
        <v>252</v>
      </c>
      <c r="Z592" s="213"/>
      <c r="AA592" s="213"/>
      <c r="AB592" s="213"/>
      <c r="AC592" s="213"/>
      <c r="AD592" s="213"/>
      <c r="AE592" s="213"/>
      <c r="AF592" s="213"/>
      <c r="AG592" s="213" t="s">
        <v>872</v>
      </c>
      <c r="AH592" s="213"/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</row>
    <row r="593" spans="1:60" outlineLevel="2" x14ac:dyDescent="0.2">
      <c r="A593" s="220"/>
      <c r="B593" s="221"/>
      <c r="C593" s="266" t="s">
        <v>1301</v>
      </c>
      <c r="D593" s="258"/>
      <c r="E593" s="259"/>
      <c r="F593" s="223"/>
      <c r="G593" s="223"/>
      <c r="H593" s="223"/>
      <c r="I593" s="223"/>
      <c r="J593" s="223"/>
      <c r="K593" s="223"/>
      <c r="L593" s="223"/>
      <c r="M593" s="223"/>
      <c r="N593" s="222"/>
      <c r="O593" s="222"/>
      <c r="P593" s="222"/>
      <c r="Q593" s="222"/>
      <c r="R593" s="223"/>
      <c r="S593" s="223"/>
      <c r="T593" s="223"/>
      <c r="U593" s="223"/>
      <c r="V593" s="223"/>
      <c r="W593" s="223"/>
      <c r="X593" s="223"/>
      <c r="Y593" s="223"/>
      <c r="Z593" s="213"/>
      <c r="AA593" s="213"/>
      <c r="AB593" s="213"/>
      <c r="AC593" s="213"/>
      <c r="AD593" s="213"/>
      <c r="AE593" s="213"/>
      <c r="AF593" s="213"/>
      <c r="AG593" s="213" t="s">
        <v>297</v>
      </c>
      <c r="AH593" s="213">
        <v>0</v>
      </c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</row>
    <row r="594" spans="1:60" outlineLevel="3" x14ac:dyDescent="0.2">
      <c r="A594" s="220"/>
      <c r="B594" s="221"/>
      <c r="C594" s="266" t="s">
        <v>1302</v>
      </c>
      <c r="D594" s="258"/>
      <c r="E594" s="259"/>
      <c r="F594" s="223"/>
      <c r="G594" s="223"/>
      <c r="H594" s="223"/>
      <c r="I594" s="223"/>
      <c r="J594" s="223"/>
      <c r="K594" s="223"/>
      <c r="L594" s="223"/>
      <c r="M594" s="223"/>
      <c r="N594" s="222"/>
      <c r="O594" s="222"/>
      <c r="P594" s="222"/>
      <c r="Q594" s="222"/>
      <c r="R594" s="223"/>
      <c r="S594" s="223"/>
      <c r="T594" s="223"/>
      <c r="U594" s="223"/>
      <c r="V594" s="223"/>
      <c r="W594" s="223"/>
      <c r="X594" s="223"/>
      <c r="Y594" s="223"/>
      <c r="Z594" s="213"/>
      <c r="AA594" s="213"/>
      <c r="AB594" s="213"/>
      <c r="AC594" s="213"/>
      <c r="AD594" s="213"/>
      <c r="AE594" s="213"/>
      <c r="AF594" s="213"/>
      <c r="AG594" s="213" t="s">
        <v>297</v>
      </c>
      <c r="AH594" s="213">
        <v>0</v>
      </c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</row>
    <row r="595" spans="1:60" outlineLevel="3" x14ac:dyDescent="0.2">
      <c r="A595" s="220"/>
      <c r="B595" s="221"/>
      <c r="C595" s="266" t="s">
        <v>1303</v>
      </c>
      <c r="D595" s="258"/>
      <c r="E595" s="259"/>
      <c r="F595" s="223"/>
      <c r="G595" s="223"/>
      <c r="H595" s="223"/>
      <c r="I595" s="223"/>
      <c r="J595" s="223"/>
      <c r="K595" s="223"/>
      <c r="L595" s="223"/>
      <c r="M595" s="223"/>
      <c r="N595" s="222"/>
      <c r="O595" s="222"/>
      <c r="P595" s="222"/>
      <c r="Q595" s="222"/>
      <c r="R595" s="223"/>
      <c r="S595" s="223"/>
      <c r="T595" s="223"/>
      <c r="U595" s="223"/>
      <c r="V595" s="223"/>
      <c r="W595" s="223"/>
      <c r="X595" s="223"/>
      <c r="Y595" s="223"/>
      <c r="Z595" s="213"/>
      <c r="AA595" s="213"/>
      <c r="AB595" s="213"/>
      <c r="AC595" s="213"/>
      <c r="AD595" s="213"/>
      <c r="AE595" s="213"/>
      <c r="AF595" s="213"/>
      <c r="AG595" s="213" t="s">
        <v>297</v>
      </c>
      <c r="AH595" s="213">
        <v>0</v>
      </c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</row>
    <row r="596" spans="1:60" outlineLevel="3" x14ac:dyDescent="0.2">
      <c r="A596" s="220"/>
      <c r="B596" s="221"/>
      <c r="C596" s="266" t="s">
        <v>1304</v>
      </c>
      <c r="D596" s="258"/>
      <c r="E596" s="259"/>
      <c r="F596" s="223"/>
      <c r="G596" s="223"/>
      <c r="H596" s="223"/>
      <c r="I596" s="223"/>
      <c r="J596" s="223"/>
      <c r="K596" s="223"/>
      <c r="L596" s="223"/>
      <c r="M596" s="223"/>
      <c r="N596" s="222"/>
      <c r="O596" s="222"/>
      <c r="P596" s="222"/>
      <c r="Q596" s="222"/>
      <c r="R596" s="223"/>
      <c r="S596" s="223"/>
      <c r="T596" s="223"/>
      <c r="U596" s="223"/>
      <c r="V596" s="223"/>
      <c r="W596" s="223"/>
      <c r="X596" s="223"/>
      <c r="Y596" s="223"/>
      <c r="Z596" s="213"/>
      <c r="AA596" s="213"/>
      <c r="AB596" s="213"/>
      <c r="AC596" s="213"/>
      <c r="AD596" s="213"/>
      <c r="AE596" s="213"/>
      <c r="AF596" s="213"/>
      <c r="AG596" s="213" t="s">
        <v>297</v>
      </c>
      <c r="AH596" s="213">
        <v>0</v>
      </c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</row>
    <row r="597" spans="1:60" outlineLevel="3" x14ac:dyDescent="0.2">
      <c r="A597" s="220"/>
      <c r="B597" s="221"/>
      <c r="C597" s="266" t="s">
        <v>1305</v>
      </c>
      <c r="D597" s="258"/>
      <c r="E597" s="259"/>
      <c r="F597" s="223"/>
      <c r="G597" s="223"/>
      <c r="H597" s="223"/>
      <c r="I597" s="223"/>
      <c r="J597" s="223"/>
      <c r="K597" s="223"/>
      <c r="L597" s="223"/>
      <c r="M597" s="223"/>
      <c r="N597" s="222"/>
      <c r="O597" s="222"/>
      <c r="P597" s="222"/>
      <c r="Q597" s="222"/>
      <c r="R597" s="223"/>
      <c r="S597" s="223"/>
      <c r="T597" s="223"/>
      <c r="U597" s="223"/>
      <c r="V597" s="223"/>
      <c r="W597" s="223"/>
      <c r="X597" s="223"/>
      <c r="Y597" s="223"/>
      <c r="Z597" s="213"/>
      <c r="AA597" s="213"/>
      <c r="AB597" s="213"/>
      <c r="AC597" s="213"/>
      <c r="AD597" s="213"/>
      <c r="AE597" s="213"/>
      <c r="AF597" s="213"/>
      <c r="AG597" s="213" t="s">
        <v>297</v>
      </c>
      <c r="AH597" s="213">
        <v>0</v>
      </c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</row>
    <row r="598" spans="1:60" outlineLevel="3" x14ac:dyDescent="0.2">
      <c r="A598" s="220"/>
      <c r="B598" s="221"/>
      <c r="C598" s="266" t="s">
        <v>874</v>
      </c>
      <c r="D598" s="258"/>
      <c r="E598" s="259"/>
      <c r="F598" s="223"/>
      <c r="G598" s="223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3"/>
      <c r="AA598" s="213"/>
      <c r="AB598" s="213"/>
      <c r="AC598" s="213"/>
      <c r="AD598" s="213"/>
      <c r="AE598" s="213"/>
      <c r="AF598" s="213"/>
      <c r="AG598" s="213" t="s">
        <v>297</v>
      </c>
      <c r="AH598" s="213">
        <v>0</v>
      </c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</row>
    <row r="599" spans="1:60" outlineLevel="3" x14ac:dyDescent="0.2">
      <c r="A599" s="220"/>
      <c r="B599" s="221"/>
      <c r="C599" s="266" t="s">
        <v>1306</v>
      </c>
      <c r="D599" s="258"/>
      <c r="E599" s="259">
        <v>372.77537999999998</v>
      </c>
      <c r="F599" s="223"/>
      <c r="G599" s="223"/>
      <c r="H599" s="223"/>
      <c r="I599" s="223"/>
      <c r="J599" s="223"/>
      <c r="K599" s="223"/>
      <c r="L599" s="223"/>
      <c r="M599" s="223"/>
      <c r="N599" s="222"/>
      <c r="O599" s="222"/>
      <c r="P599" s="222"/>
      <c r="Q599" s="222"/>
      <c r="R599" s="223"/>
      <c r="S599" s="223"/>
      <c r="T599" s="223"/>
      <c r="U599" s="223"/>
      <c r="V599" s="223"/>
      <c r="W599" s="223"/>
      <c r="X599" s="223"/>
      <c r="Y599" s="223"/>
      <c r="Z599" s="213"/>
      <c r="AA599" s="213"/>
      <c r="AB599" s="213"/>
      <c r="AC599" s="213"/>
      <c r="AD599" s="213"/>
      <c r="AE599" s="213"/>
      <c r="AF599" s="213"/>
      <c r="AG599" s="213" t="s">
        <v>297</v>
      </c>
      <c r="AH599" s="213">
        <v>0</v>
      </c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</row>
    <row r="600" spans="1:60" outlineLevel="1" x14ac:dyDescent="0.2">
      <c r="A600" s="235">
        <v>107</v>
      </c>
      <c r="B600" s="236" t="s">
        <v>1307</v>
      </c>
      <c r="C600" s="252" t="s">
        <v>1308</v>
      </c>
      <c r="D600" s="237" t="s">
        <v>562</v>
      </c>
      <c r="E600" s="238">
        <v>0.93542000000000003</v>
      </c>
      <c r="F600" s="239"/>
      <c r="G600" s="240">
        <f>ROUND(E600*F600,2)</f>
        <v>0</v>
      </c>
      <c r="H600" s="239"/>
      <c r="I600" s="240">
        <f>ROUND(E600*H600,2)</f>
        <v>0</v>
      </c>
      <c r="J600" s="239"/>
      <c r="K600" s="240">
        <f>ROUND(E600*J600,2)</f>
        <v>0</v>
      </c>
      <c r="L600" s="240">
        <v>21</v>
      </c>
      <c r="M600" s="240">
        <f>G600*(1+L600/100)</f>
        <v>0</v>
      </c>
      <c r="N600" s="238">
        <v>0</v>
      </c>
      <c r="O600" s="238">
        <f>ROUND(E600*N600,2)</f>
        <v>0</v>
      </c>
      <c r="P600" s="238">
        <v>0</v>
      </c>
      <c r="Q600" s="238">
        <f>ROUND(E600*P600,2)</f>
        <v>0</v>
      </c>
      <c r="R600" s="240" t="s">
        <v>1242</v>
      </c>
      <c r="S600" s="240" t="s">
        <v>250</v>
      </c>
      <c r="T600" s="241" t="s">
        <v>250</v>
      </c>
      <c r="U600" s="223">
        <v>1.5669999999999999</v>
      </c>
      <c r="V600" s="223">
        <f>ROUND(E600*U600,2)</f>
        <v>1.47</v>
      </c>
      <c r="W600" s="223"/>
      <c r="X600" s="223" t="s">
        <v>564</v>
      </c>
      <c r="Y600" s="223" t="s">
        <v>252</v>
      </c>
      <c r="Z600" s="213"/>
      <c r="AA600" s="213"/>
      <c r="AB600" s="213"/>
      <c r="AC600" s="213"/>
      <c r="AD600" s="213"/>
      <c r="AE600" s="213"/>
      <c r="AF600" s="213"/>
      <c r="AG600" s="213" t="s">
        <v>565</v>
      </c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</row>
    <row r="601" spans="1:60" outlineLevel="2" x14ac:dyDescent="0.2">
      <c r="A601" s="220"/>
      <c r="B601" s="221"/>
      <c r="C601" s="267" t="s">
        <v>1309</v>
      </c>
      <c r="D601" s="264"/>
      <c r="E601" s="264"/>
      <c r="F601" s="264"/>
      <c r="G601" s="264"/>
      <c r="H601" s="223"/>
      <c r="I601" s="223"/>
      <c r="J601" s="223"/>
      <c r="K601" s="223"/>
      <c r="L601" s="223"/>
      <c r="M601" s="223"/>
      <c r="N601" s="222"/>
      <c r="O601" s="222"/>
      <c r="P601" s="222"/>
      <c r="Q601" s="222"/>
      <c r="R601" s="223"/>
      <c r="S601" s="223"/>
      <c r="T601" s="223"/>
      <c r="U601" s="223"/>
      <c r="V601" s="223"/>
      <c r="W601" s="223"/>
      <c r="X601" s="223"/>
      <c r="Y601" s="223"/>
      <c r="Z601" s="213"/>
      <c r="AA601" s="213"/>
      <c r="AB601" s="213"/>
      <c r="AC601" s="213"/>
      <c r="AD601" s="213"/>
      <c r="AE601" s="213"/>
      <c r="AF601" s="213"/>
      <c r="AG601" s="213" t="s">
        <v>305</v>
      </c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</row>
    <row r="602" spans="1:60" x14ac:dyDescent="0.2">
      <c r="A602" s="228" t="s">
        <v>245</v>
      </c>
      <c r="B602" s="229" t="s">
        <v>146</v>
      </c>
      <c r="C602" s="251" t="s">
        <v>147</v>
      </c>
      <c r="D602" s="230"/>
      <c r="E602" s="231"/>
      <c r="F602" s="232"/>
      <c r="G602" s="232">
        <f>SUMIF(AG603:AG645,"&lt;&gt;NOR",G603:G645)</f>
        <v>0</v>
      </c>
      <c r="H602" s="232"/>
      <c r="I602" s="232">
        <f>SUM(I603:I645)</f>
        <v>0</v>
      </c>
      <c r="J602" s="232"/>
      <c r="K602" s="232">
        <f>SUM(K603:K645)</f>
        <v>0</v>
      </c>
      <c r="L602" s="232"/>
      <c r="M602" s="232">
        <f>SUM(M603:M645)</f>
        <v>0</v>
      </c>
      <c r="N602" s="231"/>
      <c r="O602" s="231">
        <f>SUM(O603:O645)</f>
        <v>0.5</v>
      </c>
      <c r="P602" s="231"/>
      <c r="Q602" s="231">
        <f>SUM(Q603:Q645)</f>
        <v>0</v>
      </c>
      <c r="R602" s="232"/>
      <c r="S602" s="232"/>
      <c r="T602" s="233"/>
      <c r="U602" s="227"/>
      <c r="V602" s="227">
        <f>SUM(V603:V645)</f>
        <v>28.270000000000003</v>
      </c>
      <c r="W602" s="227"/>
      <c r="X602" s="227"/>
      <c r="Y602" s="227"/>
      <c r="AG602" t="s">
        <v>246</v>
      </c>
    </row>
    <row r="603" spans="1:60" outlineLevel="1" x14ac:dyDescent="0.2">
      <c r="A603" s="235">
        <v>108</v>
      </c>
      <c r="B603" s="236" t="s">
        <v>1310</v>
      </c>
      <c r="C603" s="252" t="s">
        <v>1311</v>
      </c>
      <c r="D603" s="237" t="s">
        <v>292</v>
      </c>
      <c r="E603" s="238">
        <v>129.11000000000001</v>
      </c>
      <c r="F603" s="239"/>
      <c r="G603" s="240">
        <f>ROUND(E603*F603,2)</f>
        <v>0</v>
      </c>
      <c r="H603" s="239"/>
      <c r="I603" s="240">
        <f>ROUND(E603*H603,2)</f>
        <v>0</v>
      </c>
      <c r="J603" s="239"/>
      <c r="K603" s="240">
        <f>ROUND(E603*J603,2)</f>
        <v>0</v>
      </c>
      <c r="L603" s="240">
        <v>21</v>
      </c>
      <c r="M603" s="240">
        <f>G603*(1+L603/100)</f>
        <v>0</v>
      </c>
      <c r="N603" s="238">
        <v>0</v>
      </c>
      <c r="O603" s="238">
        <f>ROUND(E603*N603,2)</f>
        <v>0</v>
      </c>
      <c r="P603" s="238">
        <v>0</v>
      </c>
      <c r="Q603" s="238">
        <f>ROUND(E603*P603,2)</f>
        <v>0</v>
      </c>
      <c r="R603" s="240" t="s">
        <v>1312</v>
      </c>
      <c r="S603" s="240" t="s">
        <v>250</v>
      </c>
      <c r="T603" s="241" t="s">
        <v>250</v>
      </c>
      <c r="U603" s="223">
        <v>0.15</v>
      </c>
      <c r="V603" s="223">
        <f>ROUND(E603*U603,2)</f>
        <v>19.37</v>
      </c>
      <c r="W603" s="223"/>
      <c r="X603" s="223" t="s">
        <v>294</v>
      </c>
      <c r="Y603" s="223" t="s">
        <v>252</v>
      </c>
      <c r="Z603" s="213"/>
      <c r="AA603" s="213"/>
      <c r="AB603" s="213"/>
      <c r="AC603" s="213"/>
      <c r="AD603" s="213"/>
      <c r="AE603" s="213"/>
      <c r="AF603" s="213"/>
      <c r="AG603" s="213" t="s">
        <v>571</v>
      </c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</row>
    <row r="604" spans="1:60" outlineLevel="2" x14ac:dyDescent="0.2">
      <c r="A604" s="220"/>
      <c r="B604" s="221"/>
      <c r="C604" s="253" t="s">
        <v>1313</v>
      </c>
      <c r="D604" s="243"/>
      <c r="E604" s="243"/>
      <c r="F604" s="243"/>
      <c r="G604" s="243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3"/>
      <c r="AA604" s="213"/>
      <c r="AB604" s="213"/>
      <c r="AC604" s="213"/>
      <c r="AD604" s="213"/>
      <c r="AE604" s="213"/>
      <c r="AF604" s="213"/>
      <c r="AG604" s="213" t="s">
        <v>255</v>
      </c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</row>
    <row r="605" spans="1:60" outlineLevel="2" x14ac:dyDescent="0.2">
      <c r="A605" s="220"/>
      <c r="B605" s="221"/>
      <c r="C605" s="266" t="s">
        <v>347</v>
      </c>
      <c r="D605" s="258"/>
      <c r="E605" s="259"/>
      <c r="F605" s="223"/>
      <c r="G605" s="223"/>
      <c r="H605" s="223"/>
      <c r="I605" s="223"/>
      <c r="J605" s="223"/>
      <c r="K605" s="223"/>
      <c r="L605" s="223"/>
      <c r="M605" s="223"/>
      <c r="N605" s="222"/>
      <c r="O605" s="222"/>
      <c r="P605" s="222"/>
      <c r="Q605" s="222"/>
      <c r="R605" s="223"/>
      <c r="S605" s="223"/>
      <c r="T605" s="223"/>
      <c r="U605" s="223"/>
      <c r="V605" s="223"/>
      <c r="W605" s="223"/>
      <c r="X605" s="223"/>
      <c r="Y605" s="223"/>
      <c r="Z605" s="213"/>
      <c r="AA605" s="213"/>
      <c r="AB605" s="213"/>
      <c r="AC605" s="213"/>
      <c r="AD605" s="213"/>
      <c r="AE605" s="213"/>
      <c r="AF605" s="213"/>
      <c r="AG605" s="213" t="s">
        <v>297</v>
      </c>
      <c r="AH605" s="213">
        <v>0</v>
      </c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</row>
    <row r="606" spans="1:60" outlineLevel="3" x14ac:dyDescent="0.2">
      <c r="A606" s="220"/>
      <c r="B606" s="221"/>
      <c r="C606" s="266" t="s">
        <v>1314</v>
      </c>
      <c r="D606" s="258"/>
      <c r="E606" s="259"/>
      <c r="F606" s="223"/>
      <c r="G606" s="223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3"/>
      <c r="AA606" s="213"/>
      <c r="AB606" s="213"/>
      <c r="AC606" s="213"/>
      <c r="AD606" s="213"/>
      <c r="AE606" s="213"/>
      <c r="AF606" s="213"/>
      <c r="AG606" s="213" t="s">
        <v>297</v>
      </c>
      <c r="AH606" s="213">
        <v>0</v>
      </c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</row>
    <row r="607" spans="1:60" outlineLevel="3" x14ac:dyDescent="0.2">
      <c r="A607" s="220"/>
      <c r="B607" s="221"/>
      <c r="C607" s="266" t="s">
        <v>1315</v>
      </c>
      <c r="D607" s="258"/>
      <c r="E607" s="259"/>
      <c r="F607" s="223"/>
      <c r="G607" s="223"/>
      <c r="H607" s="223"/>
      <c r="I607" s="223"/>
      <c r="J607" s="223"/>
      <c r="K607" s="223"/>
      <c r="L607" s="223"/>
      <c r="M607" s="223"/>
      <c r="N607" s="222"/>
      <c r="O607" s="222"/>
      <c r="P607" s="222"/>
      <c r="Q607" s="222"/>
      <c r="R607" s="223"/>
      <c r="S607" s="223"/>
      <c r="T607" s="223"/>
      <c r="U607" s="223"/>
      <c r="V607" s="223"/>
      <c r="W607" s="223"/>
      <c r="X607" s="223"/>
      <c r="Y607" s="223"/>
      <c r="Z607" s="213"/>
      <c r="AA607" s="213"/>
      <c r="AB607" s="213"/>
      <c r="AC607" s="213"/>
      <c r="AD607" s="213"/>
      <c r="AE607" s="213"/>
      <c r="AF607" s="213"/>
      <c r="AG607" s="213" t="s">
        <v>297</v>
      </c>
      <c r="AH607" s="213">
        <v>0</v>
      </c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</row>
    <row r="608" spans="1:60" outlineLevel="3" x14ac:dyDescent="0.2">
      <c r="A608" s="220"/>
      <c r="B608" s="221"/>
      <c r="C608" s="266" t="s">
        <v>1316</v>
      </c>
      <c r="D608" s="258"/>
      <c r="E608" s="259"/>
      <c r="F608" s="223"/>
      <c r="G608" s="223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3"/>
      <c r="AA608" s="213"/>
      <c r="AB608" s="213"/>
      <c r="AC608" s="213"/>
      <c r="AD608" s="213"/>
      <c r="AE608" s="213"/>
      <c r="AF608" s="213"/>
      <c r="AG608" s="213" t="s">
        <v>297</v>
      </c>
      <c r="AH608" s="213">
        <v>0</v>
      </c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</row>
    <row r="609" spans="1:60" outlineLevel="3" x14ac:dyDescent="0.2">
      <c r="A609" s="220"/>
      <c r="B609" s="221"/>
      <c r="C609" s="266" t="s">
        <v>1317</v>
      </c>
      <c r="D609" s="258"/>
      <c r="E609" s="259"/>
      <c r="F609" s="223"/>
      <c r="G609" s="223"/>
      <c r="H609" s="223"/>
      <c r="I609" s="223"/>
      <c r="J609" s="223"/>
      <c r="K609" s="223"/>
      <c r="L609" s="223"/>
      <c r="M609" s="223"/>
      <c r="N609" s="222"/>
      <c r="O609" s="222"/>
      <c r="P609" s="222"/>
      <c r="Q609" s="222"/>
      <c r="R609" s="223"/>
      <c r="S609" s="223"/>
      <c r="T609" s="223"/>
      <c r="U609" s="223"/>
      <c r="V609" s="223"/>
      <c r="W609" s="223"/>
      <c r="X609" s="223"/>
      <c r="Y609" s="223"/>
      <c r="Z609" s="213"/>
      <c r="AA609" s="213"/>
      <c r="AB609" s="213"/>
      <c r="AC609" s="213"/>
      <c r="AD609" s="213"/>
      <c r="AE609" s="213"/>
      <c r="AF609" s="213"/>
      <c r="AG609" s="213" t="s">
        <v>297</v>
      </c>
      <c r="AH609" s="213">
        <v>0</v>
      </c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</row>
    <row r="610" spans="1:60" outlineLevel="3" x14ac:dyDescent="0.2">
      <c r="A610" s="220"/>
      <c r="B610" s="221"/>
      <c r="C610" s="266" t="s">
        <v>1318</v>
      </c>
      <c r="D610" s="258"/>
      <c r="E610" s="259"/>
      <c r="F610" s="223"/>
      <c r="G610" s="223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3"/>
      <c r="AA610" s="213"/>
      <c r="AB610" s="213"/>
      <c r="AC610" s="213"/>
      <c r="AD610" s="213"/>
      <c r="AE610" s="213"/>
      <c r="AF610" s="213"/>
      <c r="AG610" s="213" t="s">
        <v>297</v>
      </c>
      <c r="AH610" s="213">
        <v>0</v>
      </c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</row>
    <row r="611" spans="1:60" outlineLevel="3" x14ac:dyDescent="0.2">
      <c r="A611" s="220"/>
      <c r="B611" s="221"/>
      <c r="C611" s="266" t="s">
        <v>296</v>
      </c>
      <c r="D611" s="258"/>
      <c r="E611" s="259"/>
      <c r="F611" s="223"/>
      <c r="G611" s="223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3"/>
      <c r="AA611" s="213"/>
      <c r="AB611" s="213"/>
      <c r="AC611" s="213"/>
      <c r="AD611" s="213"/>
      <c r="AE611" s="213"/>
      <c r="AF611" s="213"/>
      <c r="AG611" s="213" t="s">
        <v>297</v>
      </c>
      <c r="AH611" s="213">
        <v>0</v>
      </c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</row>
    <row r="612" spans="1:60" outlineLevel="3" x14ac:dyDescent="0.2">
      <c r="A612" s="220"/>
      <c r="B612" s="221"/>
      <c r="C612" s="266" t="s">
        <v>1319</v>
      </c>
      <c r="D612" s="258"/>
      <c r="E612" s="259"/>
      <c r="F612" s="223"/>
      <c r="G612" s="223"/>
      <c r="H612" s="223"/>
      <c r="I612" s="223"/>
      <c r="J612" s="223"/>
      <c r="K612" s="223"/>
      <c r="L612" s="223"/>
      <c r="M612" s="223"/>
      <c r="N612" s="222"/>
      <c r="O612" s="222"/>
      <c r="P612" s="222"/>
      <c r="Q612" s="222"/>
      <c r="R612" s="223"/>
      <c r="S612" s="223"/>
      <c r="T612" s="223"/>
      <c r="U612" s="223"/>
      <c r="V612" s="223"/>
      <c r="W612" s="223"/>
      <c r="X612" s="223"/>
      <c r="Y612" s="223"/>
      <c r="Z612" s="213"/>
      <c r="AA612" s="213"/>
      <c r="AB612" s="213"/>
      <c r="AC612" s="213"/>
      <c r="AD612" s="213"/>
      <c r="AE612" s="213"/>
      <c r="AF612" s="213"/>
      <c r="AG612" s="213" t="s">
        <v>297</v>
      </c>
      <c r="AH612" s="213">
        <v>0</v>
      </c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</row>
    <row r="613" spans="1:60" outlineLevel="3" x14ac:dyDescent="0.2">
      <c r="A613" s="220"/>
      <c r="B613" s="221"/>
      <c r="C613" s="266" t="s">
        <v>1320</v>
      </c>
      <c r="D613" s="258"/>
      <c r="E613" s="259"/>
      <c r="F613" s="223"/>
      <c r="G613" s="223"/>
      <c r="H613" s="223"/>
      <c r="I613" s="223"/>
      <c r="J613" s="223"/>
      <c r="K613" s="223"/>
      <c r="L613" s="223"/>
      <c r="M613" s="223"/>
      <c r="N613" s="222"/>
      <c r="O613" s="222"/>
      <c r="P613" s="222"/>
      <c r="Q613" s="222"/>
      <c r="R613" s="223"/>
      <c r="S613" s="223"/>
      <c r="T613" s="223"/>
      <c r="U613" s="223"/>
      <c r="V613" s="223"/>
      <c r="W613" s="223"/>
      <c r="X613" s="223"/>
      <c r="Y613" s="223"/>
      <c r="Z613" s="213"/>
      <c r="AA613" s="213"/>
      <c r="AB613" s="213"/>
      <c r="AC613" s="213"/>
      <c r="AD613" s="213"/>
      <c r="AE613" s="213"/>
      <c r="AF613" s="213"/>
      <c r="AG613" s="213" t="s">
        <v>297</v>
      </c>
      <c r="AH613" s="213">
        <v>0</v>
      </c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</row>
    <row r="614" spans="1:60" outlineLevel="3" x14ac:dyDescent="0.2">
      <c r="A614" s="220"/>
      <c r="B614" s="221"/>
      <c r="C614" s="266" t="s">
        <v>1212</v>
      </c>
      <c r="D614" s="258"/>
      <c r="E614" s="259">
        <v>129.11000000000001</v>
      </c>
      <c r="F614" s="223"/>
      <c r="G614" s="223"/>
      <c r="H614" s="223"/>
      <c r="I614" s="223"/>
      <c r="J614" s="223"/>
      <c r="K614" s="223"/>
      <c r="L614" s="223"/>
      <c r="M614" s="223"/>
      <c r="N614" s="222"/>
      <c r="O614" s="222"/>
      <c r="P614" s="222"/>
      <c r="Q614" s="222"/>
      <c r="R614" s="223"/>
      <c r="S614" s="223"/>
      <c r="T614" s="223"/>
      <c r="U614" s="223"/>
      <c r="V614" s="223"/>
      <c r="W614" s="223"/>
      <c r="X614" s="223"/>
      <c r="Y614" s="223"/>
      <c r="Z614" s="213"/>
      <c r="AA614" s="213"/>
      <c r="AB614" s="213"/>
      <c r="AC614" s="213"/>
      <c r="AD614" s="213"/>
      <c r="AE614" s="213"/>
      <c r="AF614" s="213"/>
      <c r="AG614" s="213" t="s">
        <v>297</v>
      </c>
      <c r="AH614" s="213">
        <v>0</v>
      </c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</row>
    <row r="615" spans="1:60" ht="22.5" outlineLevel="1" x14ac:dyDescent="0.2">
      <c r="A615" s="235">
        <v>109</v>
      </c>
      <c r="B615" s="236" t="s">
        <v>1321</v>
      </c>
      <c r="C615" s="252" t="s">
        <v>1322</v>
      </c>
      <c r="D615" s="237" t="s">
        <v>420</v>
      </c>
      <c r="E615" s="238">
        <v>148.75</v>
      </c>
      <c r="F615" s="239"/>
      <c r="G615" s="240">
        <f>ROUND(E615*F615,2)</f>
        <v>0</v>
      </c>
      <c r="H615" s="239"/>
      <c r="I615" s="240">
        <f>ROUND(E615*H615,2)</f>
        <v>0</v>
      </c>
      <c r="J615" s="239"/>
      <c r="K615" s="240">
        <f>ROUND(E615*J615,2)</f>
        <v>0</v>
      </c>
      <c r="L615" s="240">
        <v>21</v>
      </c>
      <c r="M615" s="240">
        <f>G615*(1+L615/100)</f>
        <v>0</v>
      </c>
      <c r="N615" s="238">
        <v>0</v>
      </c>
      <c r="O615" s="238">
        <f>ROUND(E615*N615,2)</f>
        <v>0</v>
      </c>
      <c r="P615" s="238">
        <v>0</v>
      </c>
      <c r="Q615" s="238">
        <f>ROUND(E615*P615,2)</f>
        <v>0</v>
      </c>
      <c r="R615" s="240" t="s">
        <v>1312</v>
      </c>
      <c r="S615" s="240" t="s">
        <v>250</v>
      </c>
      <c r="T615" s="241" t="s">
        <v>250</v>
      </c>
      <c r="U615" s="223">
        <v>0.05</v>
      </c>
      <c r="V615" s="223">
        <f>ROUND(E615*U615,2)</f>
        <v>7.44</v>
      </c>
      <c r="W615" s="223"/>
      <c r="X615" s="223" t="s">
        <v>294</v>
      </c>
      <c r="Y615" s="223" t="s">
        <v>252</v>
      </c>
      <c r="Z615" s="213"/>
      <c r="AA615" s="213"/>
      <c r="AB615" s="213"/>
      <c r="AC615" s="213"/>
      <c r="AD615" s="213"/>
      <c r="AE615" s="213"/>
      <c r="AF615" s="213"/>
      <c r="AG615" s="213" t="s">
        <v>571</v>
      </c>
      <c r="AH615" s="213"/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</row>
    <row r="616" spans="1:60" outlineLevel="2" x14ac:dyDescent="0.2">
      <c r="A616" s="220"/>
      <c r="B616" s="221"/>
      <c r="C616" s="266" t="s">
        <v>347</v>
      </c>
      <c r="D616" s="258"/>
      <c r="E616" s="259"/>
      <c r="F616" s="223"/>
      <c r="G616" s="223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3"/>
      <c r="AA616" s="213"/>
      <c r="AB616" s="213"/>
      <c r="AC616" s="213"/>
      <c r="AD616" s="213"/>
      <c r="AE616" s="213"/>
      <c r="AF616" s="213"/>
      <c r="AG616" s="213" t="s">
        <v>297</v>
      </c>
      <c r="AH616" s="213">
        <v>0</v>
      </c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</row>
    <row r="617" spans="1:60" outlineLevel="3" x14ac:dyDescent="0.2">
      <c r="A617" s="220"/>
      <c r="B617" s="221"/>
      <c r="C617" s="266" t="s">
        <v>365</v>
      </c>
      <c r="D617" s="258"/>
      <c r="E617" s="259"/>
      <c r="F617" s="223"/>
      <c r="G617" s="223"/>
      <c r="H617" s="223"/>
      <c r="I617" s="223"/>
      <c r="J617" s="223"/>
      <c r="K617" s="223"/>
      <c r="L617" s="223"/>
      <c r="M617" s="223"/>
      <c r="N617" s="222"/>
      <c r="O617" s="222"/>
      <c r="P617" s="222"/>
      <c r="Q617" s="222"/>
      <c r="R617" s="223"/>
      <c r="S617" s="223"/>
      <c r="T617" s="223"/>
      <c r="U617" s="223"/>
      <c r="V617" s="223"/>
      <c r="W617" s="223"/>
      <c r="X617" s="223"/>
      <c r="Y617" s="223"/>
      <c r="Z617" s="213"/>
      <c r="AA617" s="213"/>
      <c r="AB617" s="213"/>
      <c r="AC617" s="213"/>
      <c r="AD617" s="213"/>
      <c r="AE617" s="213"/>
      <c r="AF617" s="213"/>
      <c r="AG617" s="213" t="s">
        <v>297</v>
      </c>
      <c r="AH617" s="213">
        <v>0</v>
      </c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</row>
    <row r="618" spans="1:60" outlineLevel="3" x14ac:dyDescent="0.2">
      <c r="A618" s="220"/>
      <c r="B618" s="221"/>
      <c r="C618" s="266" t="s">
        <v>1323</v>
      </c>
      <c r="D618" s="258"/>
      <c r="E618" s="259"/>
      <c r="F618" s="223"/>
      <c r="G618" s="223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3"/>
      <c r="AA618" s="213"/>
      <c r="AB618" s="213"/>
      <c r="AC618" s="213"/>
      <c r="AD618" s="213"/>
      <c r="AE618" s="213"/>
      <c r="AF618" s="213"/>
      <c r="AG618" s="213" t="s">
        <v>297</v>
      </c>
      <c r="AH618" s="213">
        <v>0</v>
      </c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</row>
    <row r="619" spans="1:60" outlineLevel="3" x14ac:dyDescent="0.2">
      <c r="A619" s="220"/>
      <c r="B619" s="221"/>
      <c r="C619" s="266" t="s">
        <v>1324</v>
      </c>
      <c r="D619" s="258"/>
      <c r="E619" s="259"/>
      <c r="F619" s="223"/>
      <c r="G619" s="223"/>
      <c r="H619" s="223"/>
      <c r="I619" s="223"/>
      <c r="J619" s="223"/>
      <c r="K619" s="223"/>
      <c r="L619" s="223"/>
      <c r="M619" s="223"/>
      <c r="N619" s="222"/>
      <c r="O619" s="222"/>
      <c r="P619" s="222"/>
      <c r="Q619" s="222"/>
      <c r="R619" s="223"/>
      <c r="S619" s="223"/>
      <c r="T619" s="223"/>
      <c r="U619" s="223"/>
      <c r="V619" s="223"/>
      <c r="W619" s="223"/>
      <c r="X619" s="223"/>
      <c r="Y619" s="223"/>
      <c r="Z619" s="213"/>
      <c r="AA619" s="213"/>
      <c r="AB619" s="213"/>
      <c r="AC619" s="213"/>
      <c r="AD619" s="213"/>
      <c r="AE619" s="213"/>
      <c r="AF619" s="213"/>
      <c r="AG619" s="213" t="s">
        <v>297</v>
      </c>
      <c r="AH619" s="213">
        <v>0</v>
      </c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</row>
    <row r="620" spans="1:60" outlineLevel="3" x14ac:dyDescent="0.2">
      <c r="A620" s="220"/>
      <c r="B620" s="221"/>
      <c r="C620" s="266" t="s">
        <v>296</v>
      </c>
      <c r="D620" s="258"/>
      <c r="E620" s="259"/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3"/>
      <c r="AA620" s="213"/>
      <c r="AB620" s="213"/>
      <c r="AC620" s="213"/>
      <c r="AD620" s="213"/>
      <c r="AE620" s="213"/>
      <c r="AF620" s="213"/>
      <c r="AG620" s="213" t="s">
        <v>297</v>
      </c>
      <c r="AH620" s="213">
        <v>0</v>
      </c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</row>
    <row r="621" spans="1:60" outlineLevel="3" x14ac:dyDescent="0.2">
      <c r="A621" s="220"/>
      <c r="B621" s="221"/>
      <c r="C621" s="266" t="s">
        <v>365</v>
      </c>
      <c r="D621" s="258"/>
      <c r="E621" s="259"/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3"/>
      <c r="AA621" s="213"/>
      <c r="AB621" s="213"/>
      <c r="AC621" s="213"/>
      <c r="AD621" s="213"/>
      <c r="AE621" s="213"/>
      <c r="AF621" s="213"/>
      <c r="AG621" s="213" t="s">
        <v>297</v>
      </c>
      <c r="AH621" s="213">
        <v>0</v>
      </c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</row>
    <row r="622" spans="1:60" outlineLevel="3" x14ac:dyDescent="0.2">
      <c r="A622" s="220"/>
      <c r="B622" s="221"/>
      <c r="C622" s="266" t="s">
        <v>1325</v>
      </c>
      <c r="D622" s="258"/>
      <c r="E622" s="259"/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3"/>
      <c r="AA622" s="213"/>
      <c r="AB622" s="213"/>
      <c r="AC622" s="213"/>
      <c r="AD622" s="213"/>
      <c r="AE622" s="213"/>
      <c r="AF622" s="213"/>
      <c r="AG622" s="213" t="s">
        <v>297</v>
      </c>
      <c r="AH622" s="213">
        <v>0</v>
      </c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</row>
    <row r="623" spans="1:60" outlineLevel="3" x14ac:dyDescent="0.2">
      <c r="A623" s="220"/>
      <c r="B623" s="221"/>
      <c r="C623" s="266" t="s">
        <v>1326</v>
      </c>
      <c r="D623" s="258"/>
      <c r="E623" s="259">
        <v>148.75</v>
      </c>
      <c r="F623" s="223"/>
      <c r="G623" s="223"/>
      <c r="H623" s="223"/>
      <c r="I623" s="223"/>
      <c r="J623" s="223"/>
      <c r="K623" s="223"/>
      <c r="L623" s="223"/>
      <c r="M623" s="223"/>
      <c r="N623" s="222"/>
      <c r="O623" s="222"/>
      <c r="P623" s="222"/>
      <c r="Q623" s="222"/>
      <c r="R623" s="223"/>
      <c r="S623" s="223"/>
      <c r="T623" s="223"/>
      <c r="U623" s="223"/>
      <c r="V623" s="223"/>
      <c r="W623" s="223"/>
      <c r="X623" s="223"/>
      <c r="Y623" s="223"/>
      <c r="Z623" s="213"/>
      <c r="AA623" s="213"/>
      <c r="AB623" s="213"/>
      <c r="AC623" s="213"/>
      <c r="AD623" s="213"/>
      <c r="AE623" s="213"/>
      <c r="AF623" s="213"/>
      <c r="AG623" s="213" t="s">
        <v>297</v>
      </c>
      <c r="AH623" s="213">
        <v>0</v>
      </c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</row>
    <row r="624" spans="1:60" outlineLevel="1" x14ac:dyDescent="0.2">
      <c r="A624" s="235">
        <v>110</v>
      </c>
      <c r="B624" s="236" t="s">
        <v>1327</v>
      </c>
      <c r="C624" s="252" t="s">
        <v>1328</v>
      </c>
      <c r="D624" s="237" t="s">
        <v>292</v>
      </c>
      <c r="E624" s="238">
        <v>2.1440000000000001</v>
      </c>
      <c r="F624" s="239"/>
      <c r="G624" s="240">
        <f>ROUND(E624*F624,2)</f>
        <v>0</v>
      </c>
      <c r="H624" s="239"/>
      <c r="I624" s="240">
        <f>ROUND(E624*H624,2)</f>
        <v>0</v>
      </c>
      <c r="J624" s="239"/>
      <c r="K624" s="240">
        <f>ROUND(E624*J624,2)</f>
        <v>0</v>
      </c>
      <c r="L624" s="240">
        <v>21</v>
      </c>
      <c r="M624" s="240">
        <f>G624*(1+L624/100)</f>
        <v>0</v>
      </c>
      <c r="N624" s="238">
        <v>3.0000000000000001E-3</v>
      </c>
      <c r="O624" s="238">
        <f>ROUND(E624*N624,2)</f>
        <v>0.01</v>
      </c>
      <c r="P624" s="238">
        <v>0</v>
      </c>
      <c r="Q624" s="238">
        <f>ROUND(E624*P624,2)</f>
        <v>0</v>
      </c>
      <c r="R624" s="240" t="s">
        <v>1312</v>
      </c>
      <c r="S624" s="240" t="s">
        <v>250</v>
      </c>
      <c r="T624" s="241" t="s">
        <v>250</v>
      </c>
      <c r="U624" s="223">
        <v>0.28000000000000003</v>
      </c>
      <c r="V624" s="223">
        <f>ROUND(E624*U624,2)</f>
        <v>0.6</v>
      </c>
      <c r="W624" s="223"/>
      <c r="X624" s="223" t="s">
        <v>294</v>
      </c>
      <c r="Y624" s="223" t="s">
        <v>252</v>
      </c>
      <c r="Z624" s="213"/>
      <c r="AA624" s="213"/>
      <c r="AB624" s="213"/>
      <c r="AC624" s="213"/>
      <c r="AD624" s="213"/>
      <c r="AE624" s="213"/>
      <c r="AF624" s="213"/>
      <c r="AG624" s="213" t="s">
        <v>571</v>
      </c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</row>
    <row r="625" spans="1:60" outlineLevel="2" x14ac:dyDescent="0.2">
      <c r="A625" s="220"/>
      <c r="B625" s="221"/>
      <c r="C625" s="253" t="s">
        <v>1329</v>
      </c>
      <c r="D625" s="243"/>
      <c r="E625" s="243"/>
      <c r="F625" s="243"/>
      <c r="G625" s="243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3"/>
      <c r="AA625" s="213"/>
      <c r="AB625" s="213"/>
      <c r="AC625" s="213"/>
      <c r="AD625" s="213"/>
      <c r="AE625" s="213"/>
      <c r="AF625" s="213"/>
      <c r="AG625" s="213" t="s">
        <v>255</v>
      </c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42" t="str">
        <f>C625</f>
        <v>Očištění povrchu stěny od prachu, nařezání izolačních desek na požadovaný rozměr, nanesení lepicího tmelu, osazení desek.</v>
      </c>
      <c r="BB625" s="213"/>
      <c r="BC625" s="213"/>
      <c r="BD625" s="213"/>
      <c r="BE625" s="213"/>
      <c r="BF625" s="213"/>
      <c r="BG625" s="213"/>
      <c r="BH625" s="213"/>
    </row>
    <row r="626" spans="1:60" outlineLevel="2" x14ac:dyDescent="0.2">
      <c r="A626" s="220"/>
      <c r="B626" s="221"/>
      <c r="C626" s="266" t="s">
        <v>1330</v>
      </c>
      <c r="D626" s="258"/>
      <c r="E626" s="259"/>
      <c r="F626" s="223"/>
      <c r="G626" s="223"/>
      <c r="H626" s="223"/>
      <c r="I626" s="223"/>
      <c r="J626" s="223"/>
      <c r="K626" s="223"/>
      <c r="L626" s="223"/>
      <c r="M626" s="223"/>
      <c r="N626" s="222"/>
      <c r="O626" s="222"/>
      <c r="P626" s="222"/>
      <c r="Q626" s="222"/>
      <c r="R626" s="223"/>
      <c r="S626" s="223"/>
      <c r="T626" s="223"/>
      <c r="U626" s="223"/>
      <c r="V626" s="223"/>
      <c r="W626" s="223"/>
      <c r="X626" s="223"/>
      <c r="Y626" s="223"/>
      <c r="Z626" s="213"/>
      <c r="AA626" s="213"/>
      <c r="AB626" s="213"/>
      <c r="AC626" s="213"/>
      <c r="AD626" s="213"/>
      <c r="AE626" s="213"/>
      <c r="AF626" s="213"/>
      <c r="AG626" s="213" t="s">
        <v>297</v>
      </c>
      <c r="AH626" s="213">
        <v>0</v>
      </c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</row>
    <row r="627" spans="1:60" outlineLevel="3" x14ac:dyDescent="0.2">
      <c r="A627" s="220"/>
      <c r="B627" s="221"/>
      <c r="C627" s="266" t="s">
        <v>1331</v>
      </c>
      <c r="D627" s="258"/>
      <c r="E627" s="259"/>
      <c r="F627" s="223"/>
      <c r="G627" s="223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3"/>
      <c r="AA627" s="213"/>
      <c r="AB627" s="213"/>
      <c r="AC627" s="213"/>
      <c r="AD627" s="213"/>
      <c r="AE627" s="213"/>
      <c r="AF627" s="213"/>
      <c r="AG627" s="213" t="s">
        <v>297</v>
      </c>
      <c r="AH627" s="213">
        <v>0</v>
      </c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</row>
    <row r="628" spans="1:60" outlineLevel="3" x14ac:dyDescent="0.2">
      <c r="A628" s="220"/>
      <c r="B628" s="221"/>
      <c r="C628" s="266" t="s">
        <v>1332</v>
      </c>
      <c r="D628" s="258"/>
      <c r="E628" s="259">
        <v>2.1440000000000001</v>
      </c>
      <c r="F628" s="223"/>
      <c r="G628" s="223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3"/>
      <c r="AA628" s="213"/>
      <c r="AB628" s="213"/>
      <c r="AC628" s="213"/>
      <c r="AD628" s="213"/>
      <c r="AE628" s="213"/>
      <c r="AF628" s="213"/>
      <c r="AG628" s="213" t="s">
        <v>297</v>
      </c>
      <c r="AH628" s="213">
        <v>0</v>
      </c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</row>
    <row r="629" spans="1:60" outlineLevel="1" x14ac:dyDescent="0.2">
      <c r="A629" s="235">
        <v>111</v>
      </c>
      <c r="B629" s="236" t="s">
        <v>1333</v>
      </c>
      <c r="C629" s="252" t="s">
        <v>1334</v>
      </c>
      <c r="D629" s="237" t="s">
        <v>420</v>
      </c>
      <c r="E629" s="238">
        <v>156.1875</v>
      </c>
      <c r="F629" s="239"/>
      <c r="G629" s="240">
        <f>ROUND(E629*F629,2)</f>
        <v>0</v>
      </c>
      <c r="H629" s="239"/>
      <c r="I629" s="240">
        <f>ROUND(E629*H629,2)</f>
        <v>0</v>
      </c>
      <c r="J629" s="239"/>
      <c r="K629" s="240">
        <f>ROUND(E629*J629,2)</f>
        <v>0</v>
      </c>
      <c r="L629" s="240">
        <v>21</v>
      </c>
      <c r="M629" s="240">
        <f>G629*(1+L629/100)</f>
        <v>0</v>
      </c>
      <c r="N629" s="238">
        <v>0</v>
      </c>
      <c r="O629" s="238">
        <f>ROUND(E629*N629,2)</f>
        <v>0</v>
      </c>
      <c r="P629" s="238">
        <v>0</v>
      </c>
      <c r="Q629" s="238">
        <f>ROUND(E629*P629,2)</f>
        <v>0</v>
      </c>
      <c r="R629" s="240" t="s">
        <v>870</v>
      </c>
      <c r="S629" s="240" t="s">
        <v>250</v>
      </c>
      <c r="T629" s="241" t="s">
        <v>250</v>
      </c>
      <c r="U629" s="223">
        <v>0</v>
      </c>
      <c r="V629" s="223">
        <f>ROUND(E629*U629,2)</f>
        <v>0</v>
      </c>
      <c r="W629" s="223"/>
      <c r="X629" s="223" t="s">
        <v>871</v>
      </c>
      <c r="Y629" s="223" t="s">
        <v>252</v>
      </c>
      <c r="Z629" s="213"/>
      <c r="AA629" s="213"/>
      <c r="AB629" s="213"/>
      <c r="AC629" s="213"/>
      <c r="AD629" s="213"/>
      <c r="AE629" s="213"/>
      <c r="AF629" s="213"/>
      <c r="AG629" s="213" t="s">
        <v>872</v>
      </c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</row>
    <row r="630" spans="1:60" outlineLevel="2" x14ac:dyDescent="0.2">
      <c r="A630" s="220"/>
      <c r="B630" s="221"/>
      <c r="C630" s="266" t="s">
        <v>1301</v>
      </c>
      <c r="D630" s="258"/>
      <c r="E630" s="259"/>
      <c r="F630" s="223"/>
      <c r="G630" s="223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3"/>
      <c r="AA630" s="213"/>
      <c r="AB630" s="213"/>
      <c r="AC630" s="213"/>
      <c r="AD630" s="213"/>
      <c r="AE630" s="213"/>
      <c r="AF630" s="213"/>
      <c r="AG630" s="213" t="s">
        <v>297</v>
      </c>
      <c r="AH630" s="213">
        <v>0</v>
      </c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</row>
    <row r="631" spans="1:60" outlineLevel="3" x14ac:dyDescent="0.2">
      <c r="A631" s="220"/>
      <c r="B631" s="221"/>
      <c r="C631" s="266" t="s">
        <v>1335</v>
      </c>
      <c r="D631" s="258"/>
      <c r="E631" s="259"/>
      <c r="F631" s="223"/>
      <c r="G631" s="223"/>
      <c r="H631" s="223"/>
      <c r="I631" s="223"/>
      <c r="J631" s="223"/>
      <c r="K631" s="223"/>
      <c r="L631" s="223"/>
      <c r="M631" s="223"/>
      <c r="N631" s="222"/>
      <c r="O631" s="222"/>
      <c r="P631" s="222"/>
      <c r="Q631" s="222"/>
      <c r="R631" s="223"/>
      <c r="S631" s="223"/>
      <c r="T631" s="223"/>
      <c r="U631" s="223"/>
      <c r="V631" s="223"/>
      <c r="W631" s="223"/>
      <c r="X631" s="223"/>
      <c r="Y631" s="223"/>
      <c r="Z631" s="213"/>
      <c r="AA631" s="213"/>
      <c r="AB631" s="213"/>
      <c r="AC631" s="213"/>
      <c r="AD631" s="213"/>
      <c r="AE631" s="213"/>
      <c r="AF631" s="213"/>
      <c r="AG631" s="213" t="s">
        <v>297</v>
      </c>
      <c r="AH631" s="213">
        <v>0</v>
      </c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</row>
    <row r="632" spans="1:60" outlineLevel="3" x14ac:dyDescent="0.2">
      <c r="A632" s="220"/>
      <c r="B632" s="221"/>
      <c r="C632" s="266" t="s">
        <v>1336</v>
      </c>
      <c r="D632" s="258"/>
      <c r="E632" s="259"/>
      <c r="F632" s="223"/>
      <c r="G632" s="223"/>
      <c r="H632" s="223"/>
      <c r="I632" s="223"/>
      <c r="J632" s="223"/>
      <c r="K632" s="223"/>
      <c r="L632" s="223"/>
      <c r="M632" s="223"/>
      <c r="N632" s="222"/>
      <c r="O632" s="222"/>
      <c r="P632" s="222"/>
      <c r="Q632" s="222"/>
      <c r="R632" s="223"/>
      <c r="S632" s="223"/>
      <c r="T632" s="223"/>
      <c r="U632" s="223"/>
      <c r="V632" s="223"/>
      <c r="W632" s="223"/>
      <c r="X632" s="223"/>
      <c r="Y632" s="223"/>
      <c r="Z632" s="213"/>
      <c r="AA632" s="213"/>
      <c r="AB632" s="213"/>
      <c r="AC632" s="213"/>
      <c r="AD632" s="213"/>
      <c r="AE632" s="213"/>
      <c r="AF632" s="213"/>
      <c r="AG632" s="213" t="s">
        <v>297</v>
      </c>
      <c r="AH632" s="213">
        <v>0</v>
      </c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</row>
    <row r="633" spans="1:60" outlineLevel="3" x14ac:dyDescent="0.2">
      <c r="A633" s="220"/>
      <c r="B633" s="221"/>
      <c r="C633" s="266" t="s">
        <v>1337</v>
      </c>
      <c r="D633" s="258"/>
      <c r="E633" s="259">
        <v>156.1875</v>
      </c>
      <c r="F633" s="223"/>
      <c r="G633" s="223"/>
      <c r="H633" s="223"/>
      <c r="I633" s="223"/>
      <c r="J633" s="223"/>
      <c r="K633" s="223"/>
      <c r="L633" s="223"/>
      <c r="M633" s="223"/>
      <c r="N633" s="222"/>
      <c r="O633" s="222"/>
      <c r="P633" s="222"/>
      <c r="Q633" s="222"/>
      <c r="R633" s="223"/>
      <c r="S633" s="223"/>
      <c r="T633" s="223"/>
      <c r="U633" s="223"/>
      <c r="V633" s="223"/>
      <c r="W633" s="223"/>
      <c r="X633" s="223"/>
      <c r="Y633" s="223"/>
      <c r="Z633" s="213"/>
      <c r="AA633" s="213"/>
      <c r="AB633" s="213"/>
      <c r="AC633" s="213"/>
      <c r="AD633" s="213"/>
      <c r="AE633" s="213"/>
      <c r="AF633" s="213"/>
      <c r="AG633" s="213" t="s">
        <v>297</v>
      </c>
      <c r="AH633" s="213">
        <v>0</v>
      </c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</row>
    <row r="634" spans="1:60" ht="22.5" outlineLevel="1" x14ac:dyDescent="0.2">
      <c r="A634" s="235">
        <v>112</v>
      </c>
      <c r="B634" s="236" t="s">
        <v>1338</v>
      </c>
      <c r="C634" s="252" t="s">
        <v>1339</v>
      </c>
      <c r="D634" s="237" t="s">
        <v>302</v>
      </c>
      <c r="E634" s="238">
        <v>19.301950000000001</v>
      </c>
      <c r="F634" s="239"/>
      <c r="G634" s="240">
        <f>ROUND(E634*F634,2)</f>
        <v>0</v>
      </c>
      <c r="H634" s="239"/>
      <c r="I634" s="240">
        <f>ROUND(E634*H634,2)</f>
        <v>0</v>
      </c>
      <c r="J634" s="239"/>
      <c r="K634" s="240">
        <f>ROUND(E634*J634,2)</f>
        <v>0</v>
      </c>
      <c r="L634" s="240">
        <v>21</v>
      </c>
      <c r="M634" s="240">
        <f>G634*(1+L634/100)</f>
        <v>0</v>
      </c>
      <c r="N634" s="238">
        <v>2.5000000000000001E-2</v>
      </c>
      <c r="O634" s="238">
        <f>ROUND(E634*N634,2)</f>
        <v>0.48</v>
      </c>
      <c r="P634" s="238">
        <v>0</v>
      </c>
      <c r="Q634" s="238">
        <f>ROUND(E634*P634,2)</f>
        <v>0</v>
      </c>
      <c r="R634" s="240" t="s">
        <v>870</v>
      </c>
      <c r="S634" s="240" t="s">
        <v>1340</v>
      </c>
      <c r="T634" s="241" t="s">
        <v>1340</v>
      </c>
      <c r="U634" s="223">
        <v>0</v>
      </c>
      <c r="V634" s="223">
        <f>ROUND(E634*U634,2)</f>
        <v>0</v>
      </c>
      <c r="W634" s="223"/>
      <c r="X634" s="223" t="s">
        <v>871</v>
      </c>
      <c r="Y634" s="223" t="s">
        <v>252</v>
      </c>
      <c r="Z634" s="213"/>
      <c r="AA634" s="213"/>
      <c r="AB634" s="213"/>
      <c r="AC634" s="213"/>
      <c r="AD634" s="213"/>
      <c r="AE634" s="213"/>
      <c r="AF634" s="213"/>
      <c r="AG634" s="213" t="s">
        <v>872</v>
      </c>
      <c r="AH634" s="213"/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</row>
    <row r="635" spans="1:60" outlineLevel="2" x14ac:dyDescent="0.2">
      <c r="A635" s="220"/>
      <c r="B635" s="221"/>
      <c r="C635" s="266" t="s">
        <v>1301</v>
      </c>
      <c r="D635" s="258"/>
      <c r="E635" s="259"/>
      <c r="F635" s="223"/>
      <c r="G635" s="223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3"/>
      <c r="AA635" s="213"/>
      <c r="AB635" s="213"/>
      <c r="AC635" s="213"/>
      <c r="AD635" s="213"/>
      <c r="AE635" s="213"/>
      <c r="AF635" s="213"/>
      <c r="AG635" s="213" t="s">
        <v>297</v>
      </c>
      <c r="AH635" s="213">
        <v>0</v>
      </c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</row>
    <row r="636" spans="1:60" outlineLevel="3" x14ac:dyDescent="0.2">
      <c r="A636" s="220"/>
      <c r="B636" s="221"/>
      <c r="C636" s="266" t="s">
        <v>1341</v>
      </c>
      <c r="D636" s="258"/>
      <c r="E636" s="259"/>
      <c r="F636" s="223"/>
      <c r="G636" s="223"/>
      <c r="H636" s="223"/>
      <c r="I636" s="223"/>
      <c r="J636" s="223"/>
      <c r="K636" s="223"/>
      <c r="L636" s="223"/>
      <c r="M636" s="223"/>
      <c r="N636" s="222"/>
      <c r="O636" s="222"/>
      <c r="P636" s="222"/>
      <c r="Q636" s="222"/>
      <c r="R636" s="223"/>
      <c r="S636" s="223"/>
      <c r="T636" s="223"/>
      <c r="U636" s="223"/>
      <c r="V636" s="223"/>
      <c r="W636" s="223"/>
      <c r="X636" s="223"/>
      <c r="Y636" s="223"/>
      <c r="Z636" s="213"/>
      <c r="AA636" s="213"/>
      <c r="AB636" s="213"/>
      <c r="AC636" s="213"/>
      <c r="AD636" s="213"/>
      <c r="AE636" s="213"/>
      <c r="AF636" s="213"/>
      <c r="AG636" s="213" t="s">
        <v>297</v>
      </c>
      <c r="AH636" s="213">
        <v>0</v>
      </c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</row>
    <row r="637" spans="1:60" outlineLevel="3" x14ac:dyDescent="0.2">
      <c r="A637" s="220"/>
      <c r="B637" s="221"/>
      <c r="C637" s="266" t="s">
        <v>1342</v>
      </c>
      <c r="D637" s="258"/>
      <c r="E637" s="259"/>
      <c r="F637" s="223"/>
      <c r="G637" s="223"/>
      <c r="H637" s="223"/>
      <c r="I637" s="223"/>
      <c r="J637" s="223"/>
      <c r="K637" s="223"/>
      <c r="L637" s="223"/>
      <c r="M637" s="223"/>
      <c r="N637" s="222"/>
      <c r="O637" s="222"/>
      <c r="P637" s="222"/>
      <c r="Q637" s="222"/>
      <c r="R637" s="223"/>
      <c r="S637" s="223"/>
      <c r="T637" s="223"/>
      <c r="U637" s="223"/>
      <c r="V637" s="223"/>
      <c r="W637" s="223"/>
      <c r="X637" s="223"/>
      <c r="Y637" s="223"/>
      <c r="Z637" s="213"/>
      <c r="AA637" s="213"/>
      <c r="AB637" s="213"/>
      <c r="AC637" s="213"/>
      <c r="AD637" s="213"/>
      <c r="AE637" s="213"/>
      <c r="AF637" s="213"/>
      <c r="AG637" s="213" t="s">
        <v>297</v>
      </c>
      <c r="AH637" s="213">
        <v>0</v>
      </c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</row>
    <row r="638" spans="1:60" outlineLevel="3" x14ac:dyDescent="0.2">
      <c r="A638" s="220"/>
      <c r="B638" s="221"/>
      <c r="C638" s="266" t="s">
        <v>874</v>
      </c>
      <c r="D638" s="258"/>
      <c r="E638" s="259"/>
      <c r="F638" s="223"/>
      <c r="G638" s="223"/>
      <c r="H638" s="223"/>
      <c r="I638" s="223"/>
      <c r="J638" s="223"/>
      <c r="K638" s="223"/>
      <c r="L638" s="223"/>
      <c r="M638" s="223"/>
      <c r="N638" s="222"/>
      <c r="O638" s="222"/>
      <c r="P638" s="222"/>
      <c r="Q638" s="222"/>
      <c r="R638" s="223"/>
      <c r="S638" s="223"/>
      <c r="T638" s="223"/>
      <c r="U638" s="223"/>
      <c r="V638" s="223"/>
      <c r="W638" s="223"/>
      <c r="X638" s="223"/>
      <c r="Y638" s="223"/>
      <c r="Z638" s="213"/>
      <c r="AA638" s="213"/>
      <c r="AB638" s="213"/>
      <c r="AC638" s="213"/>
      <c r="AD638" s="213"/>
      <c r="AE638" s="213"/>
      <c r="AF638" s="213"/>
      <c r="AG638" s="213" t="s">
        <v>297</v>
      </c>
      <c r="AH638" s="213">
        <v>0</v>
      </c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</row>
    <row r="639" spans="1:60" outlineLevel="3" x14ac:dyDescent="0.2">
      <c r="A639" s="220"/>
      <c r="B639" s="221"/>
      <c r="C639" s="266" t="s">
        <v>1343</v>
      </c>
      <c r="D639" s="258"/>
      <c r="E639" s="259">
        <v>19.301950000000001</v>
      </c>
      <c r="F639" s="223"/>
      <c r="G639" s="223"/>
      <c r="H639" s="223"/>
      <c r="I639" s="223"/>
      <c r="J639" s="223"/>
      <c r="K639" s="223"/>
      <c r="L639" s="223"/>
      <c r="M639" s="223"/>
      <c r="N639" s="222"/>
      <c r="O639" s="222"/>
      <c r="P639" s="222"/>
      <c r="Q639" s="222"/>
      <c r="R639" s="223"/>
      <c r="S639" s="223"/>
      <c r="T639" s="223"/>
      <c r="U639" s="223"/>
      <c r="V639" s="223"/>
      <c r="W639" s="223"/>
      <c r="X639" s="223"/>
      <c r="Y639" s="223"/>
      <c r="Z639" s="213"/>
      <c r="AA639" s="213"/>
      <c r="AB639" s="213"/>
      <c r="AC639" s="213"/>
      <c r="AD639" s="213"/>
      <c r="AE639" s="213"/>
      <c r="AF639" s="213"/>
      <c r="AG639" s="213" t="s">
        <v>297</v>
      </c>
      <c r="AH639" s="213">
        <v>0</v>
      </c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</row>
    <row r="640" spans="1:60" ht="22.5" outlineLevel="1" x14ac:dyDescent="0.2">
      <c r="A640" s="235">
        <v>113</v>
      </c>
      <c r="B640" s="236" t="s">
        <v>1338</v>
      </c>
      <c r="C640" s="252" t="s">
        <v>1339</v>
      </c>
      <c r="D640" s="237" t="s">
        <v>302</v>
      </c>
      <c r="E640" s="238">
        <v>0.25728000000000001</v>
      </c>
      <c r="F640" s="239"/>
      <c r="G640" s="240">
        <f>ROUND(E640*F640,2)</f>
        <v>0</v>
      </c>
      <c r="H640" s="239"/>
      <c r="I640" s="240">
        <f>ROUND(E640*H640,2)</f>
        <v>0</v>
      </c>
      <c r="J640" s="239"/>
      <c r="K640" s="240">
        <f>ROUND(E640*J640,2)</f>
        <v>0</v>
      </c>
      <c r="L640" s="240">
        <v>21</v>
      </c>
      <c r="M640" s="240">
        <f>G640*(1+L640/100)</f>
        <v>0</v>
      </c>
      <c r="N640" s="238">
        <v>2.5000000000000001E-2</v>
      </c>
      <c r="O640" s="238">
        <f>ROUND(E640*N640,2)</f>
        <v>0.01</v>
      </c>
      <c r="P640" s="238">
        <v>0</v>
      </c>
      <c r="Q640" s="238">
        <f>ROUND(E640*P640,2)</f>
        <v>0</v>
      </c>
      <c r="R640" s="240" t="s">
        <v>870</v>
      </c>
      <c r="S640" s="240" t="s">
        <v>1340</v>
      </c>
      <c r="T640" s="241" t="s">
        <v>1340</v>
      </c>
      <c r="U640" s="223">
        <v>0</v>
      </c>
      <c r="V640" s="223">
        <f>ROUND(E640*U640,2)</f>
        <v>0</v>
      </c>
      <c r="W640" s="223"/>
      <c r="X640" s="223" t="s">
        <v>871</v>
      </c>
      <c r="Y640" s="223" t="s">
        <v>252</v>
      </c>
      <c r="Z640" s="213"/>
      <c r="AA640" s="213"/>
      <c r="AB640" s="213"/>
      <c r="AC640" s="213"/>
      <c r="AD640" s="213"/>
      <c r="AE640" s="213"/>
      <c r="AF640" s="213"/>
      <c r="AG640" s="213" t="s">
        <v>872</v>
      </c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</row>
    <row r="641" spans="1:60" outlineLevel="2" x14ac:dyDescent="0.2">
      <c r="A641" s="220"/>
      <c r="B641" s="221"/>
      <c r="C641" s="266" t="s">
        <v>1330</v>
      </c>
      <c r="D641" s="258"/>
      <c r="E641" s="259"/>
      <c r="F641" s="223"/>
      <c r="G641" s="223"/>
      <c r="H641" s="223"/>
      <c r="I641" s="223"/>
      <c r="J641" s="223"/>
      <c r="K641" s="223"/>
      <c r="L641" s="223"/>
      <c r="M641" s="223"/>
      <c r="N641" s="222"/>
      <c r="O641" s="222"/>
      <c r="P641" s="222"/>
      <c r="Q641" s="222"/>
      <c r="R641" s="223"/>
      <c r="S641" s="223"/>
      <c r="T641" s="223"/>
      <c r="U641" s="223"/>
      <c r="V641" s="223"/>
      <c r="W641" s="223"/>
      <c r="X641" s="223"/>
      <c r="Y641" s="223"/>
      <c r="Z641" s="213"/>
      <c r="AA641" s="213"/>
      <c r="AB641" s="213"/>
      <c r="AC641" s="213"/>
      <c r="AD641" s="213"/>
      <c r="AE641" s="213"/>
      <c r="AF641" s="213"/>
      <c r="AG641" s="213" t="s">
        <v>297</v>
      </c>
      <c r="AH641" s="213">
        <v>0</v>
      </c>
      <c r="AI641" s="213"/>
      <c r="AJ641" s="213"/>
      <c r="AK641" s="213"/>
      <c r="AL641" s="213"/>
      <c r="AM641" s="213"/>
      <c r="AN641" s="213"/>
      <c r="AO641" s="213"/>
      <c r="AP641" s="213"/>
      <c r="AQ641" s="213"/>
      <c r="AR641" s="213"/>
      <c r="AS641" s="213"/>
      <c r="AT641" s="213"/>
      <c r="AU641" s="213"/>
      <c r="AV641" s="213"/>
      <c r="AW641" s="213"/>
      <c r="AX641" s="213"/>
      <c r="AY641" s="213"/>
      <c r="AZ641" s="213"/>
      <c r="BA641" s="213"/>
      <c r="BB641" s="213"/>
      <c r="BC641" s="213"/>
      <c r="BD641" s="213"/>
      <c r="BE641" s="213"/>
      <c r="BF641" s="213"/>
      <c r="BG641" s="213"/>
      <c r="BH641" s="213"/>
    </row>
    <row r="642" spans="1:60" outlineLevel="3" x14ac:dyDescent="0.2">
      <c r="A642" s="220"/>
      <c r="B642" s="221"/>
      <c r="C642" s="266" t="s">
        <v>1344</v>
      </c>
      <c r="D642" s="258"/>
      <c r="E642" s="259"/>
      <c r="F642" s="223"/>
      <c r="G642" s="223"/>
      <c r="H642" s="223"/>
      <c r="I642" s="223"/>
      <c r="J642" s="223"/>
      <c r="K642" s="223"/>
      <c r="L642" s="223"/>
      <c r="M642" s="223"/>
      <c r="N642" s="222"/>
      <c r="O642" s="222"/>
      <c r="P642" s="222"/>
      <c r="Q642" s="222"/>
      <c r="R642" s="223"/>
      <c r="S642" s="223"/>
      <c r="T642" s="223"/>
      <c r="U642" s="223"/>
      <c r="V642" s="223"/>
      <c r="W642" s="223"/>
      <c r="X642" s="223"/>
      <c r="Y642" s="223"/>
      <c r="Z642" s="213"/>
      <c r="AA642" s="213"/>
      <c r="AB642" s="213"/>
      <c r="AC642" s="213"/>
      <c r="AD642" s="213"/>
      <c r="AE642" s="213"/>
      <c r="AF642" s="213"/>
      <c r="AG642" s="213" t="s">
        <v>297</v>
      </c>
      <c r="AH642" s="213">
        <v>0</v>
      </c>
      <c r="AI642" s="213"/>
      <c r="AJ642" s="213"/>
      <c r="AK642" s="213"/>
      <c r="AL642" s="213"/>
      <c r="AM642" s="213"/>
      <c r="AN642" s="213"/>
      <c r="AO642" s="213"/>
      <c r="AP642" s="213"/>
      <c r="AQ642" s="213"/>
      <c r="AR642" s="213"/>
      <c r="AS642" s="213"/>
      <c r="AT642" s="213"/>
      <c r="AU642" s="213"/>
      <c r="AV642" s="213"/>
      <c r="AW642" s="213"/>
      <c r="AX642" s="213"/>
      <c r="AY642" s="213"/>
      <c r="AZ642" s="213"/>
      <c r="BA642" s="213"/>
      <c r="BB642" s="213"/>
      <c r="BC642" s="213"/>
      <c r="BD642" s="213"/>
      <c r="BE642" s="213"/>
      <c r="BF642" s="213"/>
      <c r="BG642" s="213"/>
      <c r="BH642" s="213"/>
    </row>
    <row r="643" spans="1:60" outlineLevel="3" x14ac:dyDescent="0.2">
      <c r="A643" s="220"/>
      <c r="B643" s="221"/>
      <c r="C643" s="266" t="s">
        <v>1345</v>
      </c>
      <c r="D643" s="258"/>
      <c r="E643" s="259">
        <v>0.25728000000000001</v>
      </c>
      <c r="F643" s="223"/>
      <c r="G643" s="223"/>
      <c r="H643" s="223"/>
      <c r="I643" s="223"/>
      <c r="J643" s="223"/>
      <c r="K643" s="223"/>
      <c r="L643" s="223"/>
      <c r="M643" s="223"/>
      <c r="N643" s="222"/>
      <c r="O643" s="222"/>
      <c r="P643" s="222"/>
      <c r="Q643" s="222"/>
      <c r="R643" s="223"/>
      <c r="S643" s="223"/>
      <c r="T643" s="223"/>
      <c r="U643" s="223"/>
      <c r="V643" s="223"/>
      <c r="W643" s="223"/>
      <c r="X643" s="223"/>
      <c r="Y643" s="223"/>
      <c r="Z643" s="213"/>
      <c r="AA643" s="213"/>
      <c r="AB643" s="213"/>
      <c r="AC643" s="213"/>
      <c r="AD643" s="213"/>
      <c r="AE643" s="213"/>
      <c r="AF643" s="213"/>
      <c r="AG643" s="213" t="s">
        <v>297</v>
      </c>
      <c r="AH643" s="213">
        <v>0</v>
      </c>
      <c r="AI643" s="213"/>
      <c r="AJ643" s="213"/>
      <c r="AK643" s="213"/>
      <c r="AL643" s="213"/>
      <c r="AM643" s="213"/>
      <c r="AN643" s="213"/>
      <c r="AO643" s="213"/>
      <c r="AP643" s="213"/>
      <c r="AQ643" s="213"/>
      <c r="AR643" s="213"/>
      <c r="AS643" s="213"/>
      <c r="AT643" s="213"/>
      <c r="AU643" s="213"/>
      <c r="AV643" s="213"/>
      <c r="AW643" s="213"/>
      <c r="AX643" s="213"/>
      <c r="AY643" s="213"/>
      <c r="AZ643" s="213"/>
      <c r="BA643" s="213"/>
      <c r="BB643" s="213"/>
      <c r="BC643" s="213"/>
      <c r="BD643" s="213"/>
      <c r="BE643" s="213"/>
      <c r="BF643" s="213"/>
      <c r="BG643" s="213"/>
      <c r="BH643" s="213"/>
    </row>
    <row r="644" spans="1:60" outlineLevel="1" x14ac:dyDescent="0.2">
      <c r="A644" s="235">
        <v>114</v>
      </c>
      <c r="B644" s="236" t="s">
        <v>1346</v>
      </c>
      <c r="C644" s="252" t="s">
        <v>1347</v>
      </c>
      <c r="D644" s="237" t="s">
        <v>562</v>
      </c>
      <c r="E644" s="238">
        <v>0.49541000000000002</v>
      </c>
      <c r="F644" s="239"/>
      <c r="G644" s="240">
        <f>ROUND(E644*F644,2)</f>
        <v>0</v>
      </c>
      <c r="H644" s="239"/>
      <c r="I644" s="240">
        <f>ROUND(E644*H644,2)</f>
        <v>0</v>
      </c>
      <c r="J644" s="239"/>
      <c r="K644" s="240">
        <f>ROUND(E644*J644,2)</f>
        <v>0</v>
      </c>
      <c r="L644" s="240">
        <v>21</v>
      </c>
      <c r="M644" s="240">
        <f>G644*(1+L644/100)</f>
        <v>0</v>
      </c>
      <c r="N644" s="238">
        <v>0</v>
      </c>
      <c r="O644" s="238">
        <f>ROUND(E644*N644,2)</f>
        <v>0</v>
      </c>
      <c r="P644" s="238">
        <v>0</v>
      </c>
      <c r="Q644" s="238">
        <f>ROUND(E644*P644,2)</f>
        <v>0</v>
      </c>
      <c r="R644" s="240" t="s">
        <v>1312</v>
      </c>
      <c r="S644" s="240" t="s">
        <v>250</v>
      </c>
      <c r="T644" s="241" t="s">
        <v>250</v>
      </c>
      <c r="U644" s="223">
        <v>1.74</v>
      </c>
      <c r="V644" s="223">
        <f>ROUND(E644*U644,2)</f>
        <v>0.86</v>
      </c>
      <c r="W644" s="223"/>
      <c r="X644" s="223" t="s">
        <v>564</v>
      </c>
      <c r="Y644" s="223" t="s">
        <v>252</v>
      </c>
      <c r="Z644" s="213"/>
      <c r="AA644" s="213"/>
      <c r="AB644" s="213"/>
      <c r="AC644" s="213"/>
      <c r="AD644" s="213"/>
      <c r="AE644" s="213"/>
      <c r="AF644" s="213"/>
      <c r="AG644" s="213" t="s">
        <v>565</v>
      </c>
      <c r="AH644" s="213"/>
      <c r="AI644" s="213"/>
      <c r="AJ644" s="213"/>
      <c r="AK644" s="213"/>
      <c r="AL644" s="213"/>
      <c r="AM644" s="213"/>
      <c r="AN644" s="213"/>
      <c r="AO644" s="213"/>
      <c r="AP644" s="213"/>
      <c r="AQ644" s="213"/>
      <c r="AR644" s="213"/>
      <c r="AS644" s="213"/>
      <c r="AT644" s="213"/>
      <c r="AU644" s="213"/>
      <c r="AV644" s="213"/>
      <c r="AW644" s="213"/>
      <c r="AX644" s="213"/>
      <c r="AY644" s="213"/>
      <c r="AZ644" s="213"/>
      <c r="BA644" s="213"/>
      <c r="BB644" s="213"/>
      <c r="BC644" s="213"/>
      <c r="BD644" s="213"/>
      <c r="BE644" s="213"/>
      <c r="BF644" s="213"/>
      <c r="BG644" s="213"/>
      <c r="BH644" s="213"/>
    </row>
    <row r="645" spans="1:60" outlineLevel="2" x14ac:dyDescent="0.2">
      <c r="A645" s="220"/>
      <c r="B645" s="221"/>
      <c r="C645" s="267" t="s">
        <v>1348</v>
      </c>
      <c r="D645" s="264"/>
      <c r="E645" s="264"/>
      <c r="F645" s="264"/>
      <c r="G645" s="264"/>
      <c r="H645" s="223"/>
      <c r="I645" s="223"/>
      <c r="J645" s="223"/>
      <c r="K645" s="223"/>
      <c r="L645" s="223"/>
      <c r="M645" s="223"/>
      <c r="N645" s="222"/>
      <c r="O645" s="222"/>
      <c r="P645" s="222"/>
      <c r="Q645" s="222"/>
      <c r="R645" s="223"/>
      <c r="S645" s="223"/>
      <c r="T645" s="223"/>
      <c r="U645" s="223"/>
      <c r="V645" s="223"/>
      <c r="W645" s="223"/>
      <c r="X645" s="223"/>
      <c r="Y645" s="223"/>
      <c r="Z645" s="213"/>
      <c r="AA645" s="213"/>
      <c r="AB645" s="213"/>
      <c r="AC645" s="213"/>
      <c r="AD645" s="213"/>
      <c r="AE645" s="213"/>
      <c r="AF645" s="213"/>
      <c r="AG645" s="213" t="s">
        <v>305</v>
      </c>
      <c r="AH645" s="213"/>
      <c r="AI645" s="213"/>
      <c r="AJ645" s="213"/>
      <c r="AK645" s="213"/>
      <c r="AL645" s="213"/>
      <c r="AM645" s="213"/>
      <c r="AN645" s="213"/>
      <c r="AO645" s="213"/>
      <c r="AP645" s="213"/>
      <c r="AQ645" s="213"/>
      <c r="AR645" s="213"/>
      <c r="AS645" s="213"/>
      <c r="AT645" s="213"/>
      <c r="AU645" s="213"/>
      <c r="AV645" s="213"/>
      <c r="AW645" s="213"/>
      <c r="AX645" s="213"/>
      <c r="AY645" s="213"/>
      <c r="AZ645" s="213"/>
      <c r="BA645" s="213"/>
      <c r="BB645" s="213"/>
      <c r="BC645" s="213"/>
      <c r="BD645" s="213"/>
      <c r="BE645" s="213"/>
      <c r="BF645" s="213"/>
      <c r="BG645" s="213"/>
      <c r="BH645" s="213"/>
    </row>
    <row r="646" spans="1:60" x14ac:dyDescent="0.2">
      <c r="A646" s="228" t="s">
        <v>245</v>
      </c>
      <c r="B646" s="229" t="s">
        <v>148</v>
      </c>
      <c r="C646" s="251" t="s">
        <v>149</v>
      </c>
      <c r="D646" s="230"/>
      <c r="E646" s="231"/>
      <c r="F646" s="232"/>
      <c r="G646" s="232">
        <f>SUMIF(AG647:AG654,"&lt;&gt;NOR",G647:G654)</f>
        <v>0</v>
      </c>
      <c r="H646" s="232"/>
      <c r="I646" s="232">
        <f>SUM(I647:I654)</f>
        <v>0</v>
      </c>
      <c r="J646" s="232"/>
      <c r="K646" s="232">
        <f>SUM(K647:K654)</f>
        <v>0</v>
      </c>
      <c r="L646" s="232"/>
      <c r="M646" s="232">
        <f>SUM(M647:M654)</f>
        <v>0</v>
      </c>
      <c r="N646" s="231"/>
      <c r="O646" s="231">
        <f>SUM(O647:O654)</f>
        <v>0.02</v>
      </c>
      <c r="P646" s="231"/>
      <c r="Q646" s="231">
        <f>SUM(Q647:Q654)</f>
        <v>0</v>
      </c>
      <c r="R646" s="232"/>
      <c r="S646" s="232"/>
      <c r="T646" s="233"/>
      <c r="U646" s="227"/>
      <c r="V646" s="227">
        <f>SUM(V647:V654)</f>
        <v>6.02</v>
      </c>
      <c r="W646" s="227"/>
      <c r="X646" s="227"/>
      <c r="Y646" s="227"/>
      <c r="AG646" t="s">
        <v>246</v>
      </c>
    </row>
    <row r="647" spans="1:60" ht="22.5" outlineLevel="1" x14ac:dyDescent="0.2">
      <c r="A647" s="235">
        <v>115</v>
      </c>
      <c r="B647" s="236" t="s">
        <v>1349</v>
      </c>
      <c r="C647" s="252" t="s">
        <v>1350</v>
      </c>
      <c r="D647" s="237" t="s">
        <v>420</v>
      </c>
      <c r="E647" s="238">
        <v>7.5</v>
      </c>
      <c r="F647" s="239"/>
      <c r="G647" s="240">
        <f>ROUND(E647*F647,2)</f>
        <v>0</v>
      </c>
      <c r="H647" s="239"/>
      <c r="I647" s="240">
        <f>ROUND(E647*H647,2)</f>
        <v>0</v>
      </c>
      <c r="J647" s="239"/>
      <c r="K647" s="240">
        <f>ROUND(E647*J647,2)</f>
        <v>0</v>
      </c>
      <c r="L647" s="240">
        <v>21</v>
      </c>
      <c r="M647" s="240">
        <f>G647*(1+L647/100)</f>
        <v>0</v>
      </c>
      <c r="N647" s="238">
        <v>2.0999999999999999E-3</v>
      </c>
      <c r="O647" s="238">
        <f>ROUND(E647*N647,2)</f>
        <v>0.02</v>
      </c>
      <c r="P647" s="238">
        <v>0</v>
      </c>
      <c r="Q647" s="238">
        <f>ROUND(E647*P647,2)</f>
        <v>0</v>
      </c>
      <c r="R647" s="240" t="s">
        <v>570</v>
      </c>
      <c r="S647" s="240" t="s">
        <v>250</v>
      </c>
      <c r="T647" s="241" t="s">
        <v>250</v>
      </c>
      <c r="U647" s="223">
        <v>0.8</v>
      </c>
      <c r="V647" s="223">
        <f>ROUND(E647*U647,2)</f>
        <v>6</v>
      </c>
      <c r="W647" s="223"/>
      <c r="X647" s="223" t="s">
        <v>294</v>
      </c>
      <c r="Y647" s="223" t="s">
        <v>252</v>
      </c>
      <c r="Z647" s="213"/>
      <c r="AA647" s="213"/>
      <c r="AB647" s="213"/>
      <c r="AC647" s="213"/>
      <c r="AD647" s="213"/>
      <c r="AE647" s="213"/>
      <c r="AF647" s="213"/>
      <c r="AG647" s="213" t="s">
        <v>571</v>
      </c>
      <c r="AH647" s="213"/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</row>
    <row r="648" spans="1:60" outlineLevel="2" x14ac:dyDescent="0.2">
      <c r="A648" s="220"/>
      <c r="B648" s="221"/>
      <c r="C648" s="267" t="s">
        <v>1351</v>
      </c>
      <c r="D648" s="264"/>
      <c r="E648" s="264"/>
      <c r="F648" s="264"/>
      <c r="G648" s="264"/>
      <c r="H648" s="223"/>
      <c r="I648" s="223"/>
      <c r="J648" s="223"/>
      <c r="K648" s="223"/>
      <c r="L648" s="223"/>
      <c r="M648" s="223"/>
      <c r="N648" s="222"/>
      <c r="O648" s="222"/>
      <c r="P648" s="222"/>
      <c r="Q648" s="222"/>
      <c r="R648" s="223"/>
      <c r="S648" s="223"/>
      <c r="T648" s="223"/>
      <c r="U648" s="223"/>
      <c r="V648" s="223"/>
      <c r="W648" s="223"/>
      <c r="X648" s="223"/>
      <c r="Y648" s="223"/>
      <c r="Z648" s="213"/>
      <c r="AA648" s="213"/>
      <c r="AB648" s="213"/>
      <c r="AC648" s="213"/>
      <c r="AD648" s="213"/>
      <c r="AE648" s="213"/>
      <c r="AF648" s="213"/>
      <c r="AG648" s="213" t="s">
        <v>305</v>
      </c>
      <c r="AH648" s="213"/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</row>
    <row r="649" spans="1:60" outlineLevel="2" x14ac:dyDescent="0.2">
      <c r="A649" s="220"/>
      <c r="B649" s="221"/>
      <c r="C649" s="266" t="s">
        <v>1352</v>
      </c>
      <c r="D649" s="258"/>
      <c r="E649" s="259"/>
      <c r="F649" s="223"/>
      <c r="G649" s="223"/>
      <c r="H649" s="223"/>
      <c r="I649" s="223"/>
      <c r="J649" s="223"/>
      <c r="K649" s="223"/>
      <c r="L649" s="223"/>
      <c r="M649" s="223"/>
      <c r="N649" s="222"/>
      <c r="O649" s="222"/>
      <c r="P649" s="222"/>
      <c r="Q649" s="222"/>
      <c r="R649" s="223"/>
      <c r="S649" s="223"/>
      <c r="T649" s="223"/>
      <c r="U649" s="223"/>
      <c r="V649" s="223"/>
      <c r="W649" s="223"/>
      <c r="X649" s="223"/>
      <c r="Y649" s="223"/>
      <c r="Z649" s="213"/>
      <c r="AA649" s="213"/>
      <c r="AB649" s="213"/>
      <c r="AC649" s="213"/>
      <c r="AD649" s="213"/>
      <c r="AE649" s="213"/>
      <c r="AF649" s="213"/>
      <c r="AG649" s="213" t="s">
        <v>297</v>
      </c>
      <c r="AH649" s="213">
        <v>0</v>
      </c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</row>
    <row r="650" spans="1:60" outlineLevel="3" x14ac:dyDescent="0.2">
      <c r="A650" s="220"/>
      <c r="B650" s="221"/>
      <c r="C650" s="266" t="s">
        <v>1353</v>
      </c>
      <c r="D650" s="258"/>
      <c r="E650" s="259"/>
      <c r="F650" s="223"/>
      <c r="G650" s="223"/>
      <c r="H650" s="223"/>
      <c r="I650" s="223"/>
      <c r="J650" s="223"/>
      <c r="K650" s="223"/>
      <c r="L650" s="223"/>
      <c r="M650" s="223"/>
      <c r="N650" s="222"/>
      <c r="O650" s="222"/>
      <c r="P650" s="222"/>
      <c r="Q650" s="222"/>
      <c r="R650" s="223"/>
      <c r="S650" s="223"/>
      <c r="T650" s="223"/>
      <c r="U650" s="223"/>
      <c r="V650" s="223"/>
      <c r="W650" s="223"/>
      <c r="X650" s="223"/>
      <c r="Y650" s="223"/>
      <c r="Z650" s="213"/>
      <c r="AA650" s="213"/>
      <c r="AB650" s="213"/>
      <c r="AC650" s="213"/>
      <c r="AD650" s="213"/>
      <c r="AE650" s="213"/>
      <c r="AF650" s="213"/>
      <c r="AG650" s="213" t="s">
        <v>297</v>
      </c>
      <c r="AH650" s="213">
        <v>0</v>
      </c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</row>
    <row r="651" spans="1:60" outlineLevel="3" x14ac:dyDescent="0.2">
      <c r="A651" s="220"/>
      <c r="B651" s="221"/>
      <c r="C651" s="266" t="s">
        <v>1354</v>
      </c>
      <c r="D651" s="258"/>
      <c r="E651" s="259"/>
      <c r="F651" s="223"/>
      <c r="G651" s="223"/>
      <c r="H651" s="223"/>
      <c r="I651" s="223"/>
      <c r="J651" s="223"/>
      <c r="K651" s="223"/>
      <c r="L651" s="223"/>
      <c r="M651" s="223"/>
      <c r="N651" s="222"/>
      <c r="O651" s="222"/>
      <c r="P651" s="222"/>
      <c r="Q651" s="222"/>
      <c r="R651" s="223"/>
      <c r="S651" s="223"/>
      <c r="T651" s="223"/>
      <c r="U651" s="223"/>
      <c r="V651" s="223"/>
      <c r="W651" s="223"/>
      <c r="X651" s="223"/>
      <c r="Y651" s="223"/>
      <c r="Z651" s="213"/>
      <c r="AA651" s="213"/>
      <c r="AB651" s="213"/>
      <c r="AC651" s="213"/>
      <c r="AD651" s="213"/>
      <c r="AE651" s="213"/>
      <c r="AF651" s="213"/>
      <c r="AG651" s="213" t="s">
        <v>297</v>
      </c>
      <c r="AH651" s="213">
        <v>0</v>
      </c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</row>
    <row r="652" spans="1:60" outlineLevel="3" x14ac:dyDescent="0.2">
      <c r="A652" s="220"/>
      <c r="B652" s="221"/>
      <c r="C652" s="266" t="s">
        <v>1355</v>
      </c>
      <c r="D652" s="258"/>
      <c r="E652" s="259">
        <v>7.5</v>
      </c>
      <c r="F652" s="223"/>
      <c r="G652" s="223"/>
      <c r="H652" s="223"/>
      <c r="I652" s="223"/>
      <c r="J652" s="223"/>
      <c r="K652" s="223"/>
      <c r="L652" s="223"/>
      <c r="M652" s="223"/>
      <c r="N652" s="222"/>
      <c r="O652" s="222"/>
      <c r="P652" s="222"/>
      <c r="Q652" s="222"/>
      <c r="R652" s="223"/>
      <c r="S652" s="223"/>
      <c r="T652" s="223"/>
      <c r="U652" s="223"/>
      <c r="V652" s="223"/>
      <c r="W652" s="223"/>
      <c r="X652" s="223"/>
      <c r="Y652" s="223"/>
      <c r="Z652" s="213"/>
      <c r="AA652" s="213"/>
      <c r="AB652" s="213"/>
      <c r="AC652" s="213"/>
      <c r="AD652" s="213"/>
      <c r="AE652" s="213"/>
      <c r="AF652" s="213"/>
      <c r="AG652" s="213" t="s">
        <v>297</v>
      </c>
      <c r="AH652" s="213">
        <v>0</v>
      </c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</row>
    <row r="653" spans="1:60" outlineLevel="1" x14ac:dyDescent="0.2">
      <c r="A653" s="235">
        <v>116</v>
      </c>
      <c r="B653" s="236" t="s">
        <v>1356</v>
      </c>
      <c r="C653" s="252" t="s">
        <v>1357</v>
      </c>
      <c r="D653" s="237" t="s">
        <v>562</v>
      </c>
      <c r="E653" s="238">
        <v>1.575E-2</v>
      </c>
      <c r="F653" s="239"/>
      <c r="G653" s="240">
        <f>ROUND(E653*F653,2)</f>
        <v>0</v>
      </c>
      <c r="H653" s="239"/>
      <c r="I653" s="240">
        <f>ROUND(E653*H653,2)</f>
        <v>0</v>
      </c>
      <c r="J653" s="239"/>
      <c r="K653" s="240">
        <f>ROUND(E653*J653,2)</f>
        <v>0</v>
      </c>
      <c r="L653" s="240">
        <v>21</v>
      </c>
      <c r="M653" s="240">
        <f>G653*(1+L653/100)</f>
        <v>0</v>
      </c>
      <c r="N653" s="238">
        <v>0</v>
      </c>
      <c r="O653" s="238">
        <f>ROUND(E653*N653,2)</f>
        <v>0</v>
      </c>
      <c r="P653" s="238">
        <v>0</v>
      </c>
      <c r="Q653" s="238">
        <f>ROUND(E653*P653,2)</f>
        <v>0</v>
      </c>
      <c r="R653" s="240" t="s">
        <v>570</v>
      </c>
      <c r="S653" s="240" t="s">
        <v>250</v>
      </c>
      <c r="T653" s="241" t="s">
        <v>250</v>
      </c>
      <c r="U653" s="223">
        <v>1.47</v>
      </c>
      <c r="V653" s="223">
        <f>ROUND(E653*U653,2)</f>
        <v>0.02</v>
      </c>
      <c r="W653" s="223"/>
      <c r="X653" s="223" t="s">
        <v>564</v>
      </c>
      <c r="Y653" s="223" t="s">
        <v>252</v>
      </c>
      <c r="Z653" s="213"/>
      <c r="AA653" s="213"/>
      <c r="AB653" s="213"/>
      <c r="AC653" s="213"/>
      <c r="AD653" s="213"/>
      <c r="AE653" s="213"/>
      <c r="AF653" s="213"/>
      <c r="AG653" s="213" t="s">
        <v>565</v>
      </c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</row>
    <row r="654" spans="1:60" outlineLevel="2" x14ac:dyDescent="0.2">
      <c r="A654" s="220"/>
      <c r="B654" s="221"/>
      <c r="C654" s="267" t="s">
        <v>1358</v>
      </c>
      <c r="D654" s="264"/>
      <c r="E654" s="264"/>
      <c r="F654" s="264"/>
      <c r="G654" s="264"/>
      <c r="H654" s="223"/>
      <c r="I654" s="223"/>
      <c r="J654" s="223"/>
      <c r="K654" s="223"/>
      <c r="L654" s="223"/>
      <c r="M654" s="223"/>
      <c r="N654" s="222"/>
      <c r="O654" s="222"/>
      <c r="P654" s="222"/>
      <c r="Q654" s="222"/>
      <c r="R654" s="223"/>
      <c r="S654" s="223"/>
      <c r="T654" s="223"/>
      <c r="U654" s="223"/>
      <c r="V654" s="223"/>
      <c r="W654" s="223"/>
      <c r="X654" s="223"/>
      <c r="Y654" s="223"/>
      <c r="Z654" s="213"/>
      <c r="AA654" s="213"/>
      <c r="AB654" s="213"/>
      <c r="AC654" s="213"/>
      <c r="AD654" s="213"/>
      <c r="AE654" s="213"/>
      <c r="AF654" s="213"/>
      <c r="AG654" s="213" t="s">
        <v>305</v>
      </c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</row>
    <row r="655" spans="1:60" x14ac:dyDescent="0.2">
      <c r="A655" s="228" t="s">
        <v>245</v>
      </c>
      <c r="B655" s="229" t="s">
        <v>164</v>
      </c>
      <c r="C655" s="251" t="s">
        <v>165</v>
      </c>
      <c r="D655" s="230"/>
      <c r="E655" s="231"/>
      <c r="F655" s="232"/>
      <c r="G655" s="232">
        <f>SUMIF(AG656:AG669,"&lt;&gt;NOR",G656:G669)</f>
        <v>0</v>
      </c>
      <c r="H655" s="232"/>
      <c r="I655" s="232">
        <f>SUM(I656:I669)</f>
        <v>0</v>
      </c>
      <c r="J655" s="232"/>
      <c r="K655" s="232">
        <f>SUM(K656:K669)</f>
        <v>0</v>
      </c>
      <c r="L655" s="232"/>
      <c r="M655" s="232">
        <f>SUM(M656:M669)</f>
        <v>0</v>
      </c>
      <c r="N655" s="231"/>
      <c r="O655" s="231">
        <f>SUM(O656:O669)</f>
        <v>0.22</v>
      </c>
      <c r="P655" s="231"/>
      <c r="Q655" s="231">
        <f>SUM(Q656:Q669)</f>
        <v>0</v>
      </c>
      <c r="R655" s="232"/>
      <c r="S655" s="232"/>
      <c r="T655" s="233"/>
      <c r="U655" s="227"/>
      <c r="V655" s="227">
        <f>SUM(V656:V669)</f>
        <v>21.44</v>
      </c>
      <c r="W655" s="227"/>
      <c r="X655" s="227"/>
      <c r="Y655" s="227"/>
      <c r="AG655" t="s">
        <v>246</v>
      </c>
    </row>
    <row r="656" spans="1:60" ht="33.75" outlineLevel="1" x14ac:dyDescent="0.2">
      <c r="A656" s="235">
        <v>117</v>
      </c>
      <c r="B656" s="236" t="s">
        <v>1359</v>
      </c>
      <c r="C656" s="252" t="s">
        <v>1360</v>
      </c>
      <c r="D656" s="237" t="s">
        <v>292</v>
      </c>
      <c r="E656" s="238">
        <v>129.11000000000001</v>
      </c>
      <c r="F656" s="239"/>
      <c r="G656" s="240">
        <f>ROUND(E656*F656,2)</f>
        <v>0</v>
      </c>
      <c r="H656" s="239"/>
      <c r="I656" s="240">
        <f>ROUND(E656*H656,2)</f>
        <v>0</v>
      </c>
      <c r="J656" s="239"/>
      <c r="K656" s="240">
        <f>ROUND(E656*J656,2)</f>
        <v>0</v>
      </c>
      <c r="L656" s="240">
        <v>21</v>
      </c>
      <c r="M656" s="240">
        <f>G656*(1+L656/100)</f>
        <v>0</v>
      </c>
      <c r="N656" s="238">
        <v>1.6999999999999999E-3</v>
      </c>
      <c r="O656" s="238">
        <f>ROUND(E656*N656,2)</f>
        <v>0.22</v>
      </c>
      <c r="P656" s="238">
        <v>0</v>
      </c>
      <c r="Q656" s="238">
        <f>ROUND(E656*P656,2)</f>
        <v>0</v>
      </c>
      <c r="R656" s="240" t="s">
        <v>583</v>
      </c>
      <c r="S656" s="240" t="s">
        <v>250</v>
      </c>
      <c r="T656" s="241" t="s">
        <v>250</v>
      </c>
      <c r="U656" s="223">
        <v>0.16</v>
      </c>
      <c r="V656" s="223">
        <f>ROUND(E656*U656,2)</f>
        <v>20.66</v>
      </c>
      <c r="W656" s="223"/>
      <c r="X656" s="223" t="s">
        <v>294</v>
      </c>
      <c r="Y656" s="223" t="s">
        <v>252</v>
      </c>
      <c r="Z656" s="213"/>
      <c r="AA656" s="213"/>
      <c r="AB656" s="213"/>
      <c r="AC656" s="213"/>
      <c r="AD656" s="213"/>
      <c r="AE656" s="213"/>
      <c r="AF656" s="213"/>
      <c r="AG656" s="213" t="s">
        <v>571</v>
      </c>
      <c r="AH656" s="213"/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</row>
    <row r="657" spans="1:60" outlineLevel="2" x14ac:dyDescent="0.2">
      <c r="A657" s="220"/>
      <c r="B657" s="221"/>
      <c r="C657" s="253" t="s">
        <v>1361</v>
      </c>
      <c r="D657" s="243"/>
      <c r="E657" s="243"/>
      <c r="F657" s="243"/>
      <c r="G657" s="243"/>
      <c r="H657" s="223"/>
      <c r="I657" s="223"/>
      <c r="J657" s="223"/>
      <c r="K657" s="223"/>
      <c r="L657" s="223"/>
      <c r="M657" s="223"/>
      <c r="N657" s="222"/>
      <c r="O657" s="222"/>
      <c r="P657" s="222"/>
      <c r="Q657" s="222"/>
      <c r="R657" s="223"/>
      <c r="S657" s="223"/>
      <c r="T657" s="223"/>
      <c r="U657" s="223"/>
      <c r="V657" s="223"/>
      <c r="W657" s="223"/>
      <c r="X657" s="223"/>
      <c r="Y657" s="223"/>
      <c r="Z657" s="213"/>
      <c r="AA657" s="213"/>
      <c r="AB657" s="213"/>
      <c r="AC657" s="213"/>
      <c r="AD657" s="213"/>
      <c r="AE657" s="213"/>
      <c r="AF657" s="213"/>
      <c r="AG657" s="213" t="s">
        <v>255</v>
      </c>
      <c r="AH657" s="213"/>
      <c r="AI657" s="213"/>
      <c r="AJ657" s="213"/>
      <c r="AK657" s="213"/>
      <c r="AL657" s="213"/>
      <c r="AM657" s="213"/>
      <c r="AN657" s="213"/>
      <c r="AO657" s="213"/>
      <c r="AP657" s="213"/>
      <c r="AQ657" s="213"/>
      <c r="AR657" s="213"/>
      <c r="AS657" s="213"/>
      <c r="AT657" s="213"/>
      <c r="AU657" s="213"/>
      <c r="AV657" s="213"/>
      <c r="AW657" s="213"/>
      <c r="AX657" s="213"/>
      <c r="AY657" s="213"/>
      <c r="AZ657" s="213"/>
      <c r="BA657" s="213"/>
      <c r="BB657" s="213"/>
      <c r="BC657" s="213"/>
      <c r="BD657" s="213"/>
      <c r="BE657" s="213"/>
      <c r="BF657" s="213"/>
      <c r="BG657" s="213"/>
      <c r="BH657" s="213"/>
    </row>
    <row r="658" spans="1:60" outlineLevel="2" x14ac:dyDescent="0.2">
      <c r="A658" s="220"/>
      <c r="B658" s="221"/>
      <c r="C658" s="266" t="s">
        <v>347</v>
      </c>
      <c r="D658" s="258"/>
      <c r="E658" s="259"/>
      <c r="F658" s="223"/>
      <c r="G658" s="223"/>
      <c r="H658" s="223"/>
      <c r="I658" s="223"/>
      <c r="J658" s="223"/>
      <c r="K658" s="223"/>
      <c r="L658" s="223"/>
      <c r="M658" s="223"/>
      <c r="N658" s="222"/>
      <c r="O658" s="222"/>
      <c r="P658" s="222"/>
      <c r="Q658" s="222"/>
      <c r="R658" s="223"/>
      <c r="S658" s="223"/>
      <c r="T658" s="223"/>
      <c r="U658" s="223"/>
      <c r="V658" s="223"/>
      <c r="W658" s="223"/>
      <c r="X658" s="223"/>
      <c r="Y658" s="223"/>
      <c r="Z658" s="213"/>
      <c r="AA658" s="213"/>
      <c r="AB658" s="213"/>
      <c r="AC658" s="213"/>
      <c r="AD658" s="213"/>
      <c r="AE658" s="213"/>
      <c r="AF658" s="213"/>
      <c r="AG658" s="213" t="s">
        <v>297</v>
      </c>
      <c r="AH658" s="213">
        <v>0</v>
      </c>
      <c r="AI658" s="213"/>
      <c r="AJ658" s="213"/>
      <c r="AK658" s="213"/>
      <c r="AL658" s="213"/>
      <c r="AM658" s="213"/>
      <c r="AN658" s="213"/>
      <c r="AO658" s="213"/>
      <c r="AP658" s="213"/>
      <c r="AQ658" s="213"/>
      <c r="AR658" s="213"/>
      <c r="AS658" s="213"/>
      <c r="AT658" s="213"/>
      <c r="AU658" s="213"/>
      <c r="AV658" s="213"/>
      <c r="AW658" s="213"/>
      <c r="AX658" s="213"/>
      <c r="AY658" s="213"/>
      <c r="AZ658" s="213"/>
      <c r="BA658" s="213"/>
      <c r="BB658" s="213"/>
      <c r="BC658" s="213"/>
      <c r="BD658" s="213"/>
      <c r="BE658" s="213"/>
      <c r="BF658" s="213"/>
      <c r="BG658" s="213"/>
      <c r="BH658" s="213"/>
    </row>
    <row r="659" spans="1:60" outlineLevel="3" x14ac:dyDescent="0.2">
      <c r="A659" s="220"/>
      <c r="B659" s="221"/>
      <c r="C659" s="266" t="s">
        <v>1362</v>
      </c>
      <c r="D659" s="258"/>
      <c r="E659" s="259"/>
      <c r="F659" s="223"/>
      <c r="G659" s="223"/>
      <c r="H659" s="223"/>
      <c r="I659" s="223"/>
      <c r="J659" s="223"/>
      <c r="K659" s="223"/>
      <c r="L659" s="223"/>
      <c r="M659" s="223"/>
      <c r="N659" s="222"/>
      <c r="O659" s="222"/>
      <c r="P659" s="222"/>
      <c r="Q659" s="222"/>
      <c r="R659" s="223"/>
      <c r="S659" s="223"/>
      <c r="T659" s="223"/>
      <c r="U659" s="223"/>
      <c r="V659" s="223"/>
      <c r="W659" s="223"/>
      <c r="X659" s="223"/>
      <c r="Y659" s="223"/>
      <c r="Z659" s="213"/>
      <c r="AA659" s="213"/>
      <c r="AB659" s="213"/>
      <c r="AC659" s="213"/>
      <c r="AD659" s="213"/>
      <c r="AE659" s="213"/>
      <c r="AF659" s="213"/>
      <c r="AG659" s="213" t="s">
        <v>297</v>
      </c>
      <c r="AH659" s="213">
        <v>0</v>
      </c>
      <c r="AI659" s="213"/>
      <c r="AJ659" s="213"/>
      <c r="AK659" s="213"/>
      <c r="AL659" s="213"/>
      <c r="AM659" s="213"/>
      <c r="AN659" s="213"/>
      <c r="AO659" s="213"/>
      <c r="AP659" s="213"/>
      <c r="AQ659" s="213"/>
      <c r="AR659" s="213"/>
      <c r="AS659" s="213"/>
      <c r="AT659" s="213"/>
      <c r="AU659" s="213"/>
      <c r="AV659" s="213"/>
      <c r="AW659" s="213"/>
      <c r="AX659" s="213"/>
      <c r="AY659" s="213"/>
      <c r="AZ659" s="213"/>
      <c r="BA659" s="213"/>
      <c r="BB659" s="213"/>
      <c r="BC659" s="213"/>
      <c r="BD659" s="213"/>
      <c r="BE659" s="213"/>
      <c r="BF659" s="213"/>
      <c r="BG659" s="213"/>
      <c r="BH659" s="213"/>
    </row>
    <row r="660" spans="1:60" outlineLevel="3" x14ac:dyDescent="0.2">
      <c r="A660" s="220"/>
      <c r="B660" s="221"/>
      <c r="C660" s="266" t="s">
        <v>1315</v>
      </c>
      <c r="D660" s="258"/>
      <c r="E660" s="259"/>
      <c r="F660" s="223"/>
      <c r="G660" s="223"/>
      <c r="H660" s="223"/>
      <c r="I660" s="223"/>
      <c r="J660" s="223"/>
      <c r="K660" s="223"/>
      <c r="L660" s="223"/>
      <c r="M660" s="223"/>
      <c r="N660" s="222"/>
      <c r="O660" s="222"/>
      <c r="P660" s="222"/>
      <c r="Q660" s="222"/>
      <c r="R660" s="223"/>
      <c r="S660" s="223"/>
      <c r="T660" s="223"/>
      <c r="U660" s="223"/>
      <c r="V660" s="223"/>
      <c r="W660" s="223"/>
      <c r="X660" s="223"/>
      <c r="Y660" s="223"/>
      <c r="Z660" s="213"/>
      <c r="AA660" s="213"/>
      <c r="AB660" s="213"/>
      <c r="AC660" s="213"/>
      <c r="AD660" s="213"/>
      <c r="AE660" s="213"/>
      <c r="AF660" s="213"/>
      <c r="AG660" s="213" t="s">
        <v>297</v>
      </c>
      <c r="AH660" s="213">
        <v>0</v>
      </c>
      <c r="AI660" s="213"/>
      <c r="AJ660" s="213"/>
      <c r="AK660" s="213"/>
      <c r="AL660" s="213"/>
      <c r="AM660" s="213"/>
      <c r="AN660" s="213"/>
      <c r="AO660" s="213"/>
      <c r="AP660" s="213"/>
      <c r="AQ660" s="213"/>
      <c r="AR660" s="213"/>
      <c r="AS660" s="213"/>
      <c r="AT660" s="213"/>
      <c r="AU660" s="213"/>
      <c r="AV660" s="213"/>
      <c r="AW660" s="213"/>
      <c r="AX660" s="213"/>
      <c r="AY660" s="213"/>
      <c r="AZ660" s="213"/>
      <c r="BA660" s="213"/>
      <c r="BB660" s="213"/>
      <c r="BC660" s="213"/>
      <c r="BD660" s="213"/>
      <c r="BE660" s="213"/>
      <c r="BF660" s="213"/>
      <c r="BG660" s="213"/>
      <c r="BH660" s="213"/>
    </row>
    <row r="661" spans="1:60" outlineLevel="3" x14ac:dyDescent="0.2">
      <c r="A661" s="220"/>
      <c r="B661" s="221"/>
      <c r="C661" s="266" t="s">
        <v>1316</v>
      </c>
      <c r="D661" s="258"/>
      <c r="E661" s="259"/>
      <c r="F661" s="223"/>
      <c r="G661" s="223"/>
      <c r="H661" s="223"/>
      <c r="I661" s="223"/>
      <c r="J661" s="223"/>
      <c r="K661" s="223"/>
      <c r="L661" s="223"/>
      <c r="M661" s="223"/>
      <c r="N661" s="222"/>
      <c r="O661" s="222"/>
      <c r="P661" s="222"/>
      <c r="Q661" s="222"/>
      <c r="R661" s="223"/>
      <c r="S661" s="223"/>
      <c r="T661" s="223"/>
      <c r="U661" s="223"/>
      <c r="V661" s="223"/>
      <c r="W661" s="223"/>
      <c r="X661" s="223"/>
      <c r="Y661" s="223"/>
      <c r="Z661" s="213"/>
      <c r="AA661" s="213"/>
      <c r="AB661" s="213"/>
      <c r="AC661" s="213"/>
      <c r="AD661" s="213"/>
      <c r="AE661" s="213"/>
      <c r="AF661" s="213"/>
      <c r="AG661" s="213" t="s">
        <v>297</v>
      </c>
      <c r="AH661" s="213">
        <v>0</v>
      </c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</row>
    <row r="662" spans="1:60" outlineLevel="3" x14ac:dyDescent="0.2">
      <c r="A662" s="220"/>
      <c r="B662" s="221"/>
      <c r="C662" s="266" t="s">
        <v>1317</v>
      </c>
      <c r="D662" s="258"/>
      <c r="E662" s="259"/>
      <c r="F662" s="223"/>
      <c r="G662" s="223"/>
      <c r="H662" s="223"/>
      <c r="I662" s="223"/>
      <c r="J662" s="223"/>
      <c r="K662" s="223"/>
      <c r="L662" s="223"/>
      <c r="M662" s="223"/>
      <c r="N662" s="222"/>
      <c r="O662" s="222"/>
      <c r="P662" s="222"/>
      <c r="Q662" s="222"/>
      <c r="R662" s="223"/>
      <c r="S662" s="223"/>
      <c r="T662" s="223"/>
      <c r="U662" s="223"/>
      <c r="V662" s="223"/>
      <c r="W662" s="223"/>
      <c r="X662" s="223"/>
      <c r="Y662" s="223"/>
      <c r="Z662" s="213"/>
      <c r="AA662" s="213"/>
      <c r="AB662" s="213"/>
      <c r="AC662" s="213"/>
      <c r="AD662" s="213"/>
      <c r="AE662" s="213"/>
      <c r="AF662" s="213"/>
      <c r="AG662" s="213" t="s">
        <v>297</v>
      </c>
      <c r="AH662" s="213">
        <v>0</v>
      </c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</row>
    <row r="663" spans="1:60" outlineLevel="3" x14ac:dyDescent="0.2">
      <c r="A663" s="220"/>
      <c r="B663" s="221"/>
      <c r="C663" s="266" t="s">
        <v>1318</v>
      </c>
      <c r="D663" s="258"/>
      <c r="E663" s="259"/>
      <c r="F663" s="223"/>
      <c r="G663" s="223"/>
      <c r="H663" s="223"/>
      <c r="I663" s="223"/>
      <c r="J663" s="223"/>
      <c r="K663" s="223"/>
      <c r="L663" s="223"/>
      <c r="M663" s="223"/>
      <c r="N663" s="222"/>
      <c r="O663" s="222"/>
      <c r="P663" s="222"/>
      <c r="Q663" s="222"/>
      <c r="R663" s="223"/>
      <c r="S663" s="223"/>
      <c r="T663" s="223"/>
      <c r="U663" s="223"/>
      <c r="V663" s="223"/>
      <c r="W663" s="223"/>
      <c r="X663" s="223"/>
      <c r="Y663" s="223"/>
      <c r="Z663" s="213"/>
      <c r="AA663" s="213"/>
      <c r="AB663" s="213"/>
      <c r="AC663" s="213"/>
      <c r="AD663" s="213"/>
      <c r="AE663" s="213"/>
      <c r="AF663" s="213"/>
      <c r="AG663" s="213" t="s">
        <v>297</v>
      </c>
      <c r="AH663" s="213">
        <v>0</v>
      </c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</row>
    <row r="664" spans="1:60" outlineLevel="3" x14ac:dyDescent="0.2">
      <c r="A664" s="220"/>
      <c r="B664" s="221"/>
      <c r="C664" s="266" t="s">
        <v>296</v>
      </c>
      <c r="D664" s="258"/>
      <c r="E664" s="259"/>
      <c r="F664" s="223"/>
      <c r="G664" s="223"/>
      <c r="H664" s="223"/>
      <c r="I664" s="223"/>
      <c r="J664" s="223"/>
      <c r="K664" s="223"/>
      <c r="L664" s="223"/>
      <c r="M664" s="223"/>
      <c r="N664" s="222"/>
      <c r="O664" s="222"/>
      <c r="P664" s="222"/>
      <c r="Q664" s="222"/>
      <c r="R664" s="223"/>
      <c r="S664" s="223"/>
      <c r="T664" s="223"/>
      <c r="U664" s="223"/>
      <c r="V664" s="223"/>
      <c r="W664" s="223"/>
      <c r="X664" s="223"/>
      <c r="Y664" s="223"/>
      <c r="Z664" s="213"/>
      <c r="AA664" s="213"/>
      <c r="AB664" s="213"/>
      <c r="AC664" s="213"/>
      <c r="AD664" s="213"/>
      <c r="AE664" s="213"/>
      <c r="AF664" s="213"/>
      <c r="AG664" s="213" t="s">
        <v>297</v>
      </c>
      <c r="AH664" s="213">
        <v>0</v>
      </c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</row>
    <row r="665" spans="1:60" outlineLevel="3" x14ac:dyDescent="0.2">
      <c r="A665" s="220"/>
      <c r="B665" s="221"/>
      <c r="C665" s="266" t="s">
        <v>1362</v>
      </c>
      <c r="D665" s="258"/>
      <c r="E665" s="259"/>
      <c r="F665" s="223"/>
      <c r="G665" s="223"/>
      <c r="H665" s="223"/>
      <c r="I665" s="223"/>
      <c r="J665" s="223"/>
      <c r="K665" s="223"/>
      <c r="L665" s="223"/>
      <c r="M665" s="223"/>
      <c r="N665" s="222"/>
      <c r="O665" s="222"/>
      <c r="P665" s="222"/>
      <c r="Q665" s="222"/>
      <c r="R665" s="223"/>
      <c r="S665" s="223"/>
      <c r="T665" s="223"/>
      <c r="U665" s="223"/>
      <c r="V665" s="223"/>
      <c r="W665" s="223"/>
      <c r="X665" s="223"/>
      <c r="Y665" s="223"/>
      <c r="Z665" s="213"/>
      <c r="AA665" s="213"/>
      <c r="AB665" s="213"/>
      <c r="AC665" s="213"/>
      <c r="AD665" s="213"/>
      <c r="AE665" s="213"/>
      <c r="AF665" s="213"/>
      <c r="AG665" s="213" t="s">
        <v>297</v>
      </c>
      <c r="AH665" s="213">
        <v>0</v>
      </c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</row>
    <row r="666" spans="1:60" outlineLevel="3" x14ac:dyDescent="0.2">
      <c r="A666" s="220"/>
      <c r="B666" s="221"/>
      <c r="C666" s="266" t="s">
        <v>1363</v>
      </c>
      <c r="D666" s="258"/>
      <c r="E666" s="259"/>
      <c r="F666" s="223"/>
      <c r="G666" s="223"/>
      <c r="H666" s="223"/>
      <c r="I666" s="223"/>
      <c r="J666" s="223"/>
      <c r="K666" s="223"/>
      <c r="L666" s="223"/>
      <c r="M666" s="223"/>
      <c r="N666" s="222"/>
      <c r="O666" s="222"/>
      <c r="P666" s="222"/>
      <c r="Q666" s="222"/>
      <c r="R666" s="223"/>
      <c r="S666" s="223"/>
      <c r="T666" s="223"/>
      <c r="U666" s="223"/>
      <c r="V666" s="223"/>
      <c r="W666" s="223"/>
      <c r="X666" s="223"/>
      <c r="Y666" s="223"/>
      <c r="Z666" s="213"/>
      <c r="AA666" s="213"/>
      <c r="AB666" s="213"/>
      <c r="AC666" s="213"/>
      <c r="AD666" s="213"/>
      <c r="AE666" s="213"/>
      <c r="AF666" s="213"/>
      <c r="AG666" s="213" t="s">
        <v>297</v>
      </c>
      <c r="AH666" s="213">
        <v>0</v>
      </c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</row>
    <row r="667" spans="1:60" outlineLevel="3" x14ac:dyDescent="0.2">
      <c r="A667" s="220"/>
      <c r="B667" s="221"/>
      <c r="C667" s="266" t="s">
        <v>1029</v>
      </c>
      <c r="D667" s="258"/>
      <c r="E667" s="259"/>
      <c r="F667" s="223"/>
      <c r="G667" s="223"/>
      <c r="H667" s="223"/>
      <c r="I667" s="223"/>
      <c r="J667" s="223"/>
      <c r="K667" s="223"/>
      <c r="L667" s="223"/>
      <c r="M667" s="223"/>
      <c r="N667" s="222"/>
      <c r="O667" s="222"/>
      <c r="P667" s="222"/>
      <c r="Q667" s="222"/>
      <c r="R667" s="223"/>
      <c r="S667" s="223"/>
      <c r="T667" s="223"/>
      <c r="U667" s="223"/>
      <c r="V667" s="223"/>
      <c r="W667" s="223"/>
      <c r="X667" s="223"/>
      <c r="Y667" s="223"/>
      <c r="Z667" s="213"/>
      <c r="AA667" s="213"/>
      <c r="AB667" s="213"/>
      <c r="AC667" s="213"/>
      <c r="AD667" s="213"/>
      <c r="AE667" s="213"/>
      <c r="AF667" s="213"/>
      <c r="AG667" s="213" t="s">
        <v>297</v>
      </c>
      <c r="AH667" s="213">
        <v>0</v>
      </c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</row>
    <row r="668" spans="1:60" outlineLevel="3" x14ac:dyDescent="0.2">
      <c r="A668" s="220"/>
      <c r="B668" s="221"/>
      <c r="C668" s="266" t="s">
        <v>1212</v>
      </c>
      <c r="D668" s="258"/>
      <c r="E668" s="259">
        <v>129.11000000000001</v>
      </c>
      <c r="F668" s="223"/>
      <c r="G668" s="223"/>
      <c r="H668" s="223"/>
      <c r="I668" s="223"/>
      <c r="J668" s="223"/>
      <c r="K668" s="223"/>
      <c r="L668" s="223"/>
      <c r="M668" s="223"/>
      <c r="N668" s="222"/>
      <c r="O668" s="222"/>
      <c r="P668" s="222"/>
      <c r="Q668" s="222"/>
      <c r="R668" s="223"/>
      <c r="S668" s="223"/>
      <c r="T668" s="223"/>
      <c r="U668" s="223"/>
      <c r="V668" s="223"/>
      <c r="W668" s="223"/>
      <c r="X668" s="223"/>
      <c r="Y668" s="223"/>
      <c r="Z668" s="213"/>
      <c r="AA668" s="213"/>
      <c r="AB668" s="213"/>
      <c r="AC668" s="213"/>
      <c r="AD668" s="213"/>
      <c r="AE668" s="213"/>
      <c r="AF668" s="213"/>
      <c r="AG668" s="213" t="s">
        <v>297</v>
      </c>
      <c r="AH668" s="213">
        <v>0</v>
      </c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</row>
    <row r="669" spans="1:60" outlineLevel="1" x14ac:dyDescent="0.2">
      <c r="A669" s="244">
        <v>118</v>
      </c>
      <c r="B669" s="245" t="s">
        <v>1364</v>
      </c>
      <c r="C669" s="254" t="s">
        <v>1365</v>
      </c>
      <c r="D669" s="246" t="s">
        <v>562</v>
      </c>
      <c r="E669" s="247">
        <v>0.21948999999999999</v>
      </c>
      <c r="F669" s="248"/>
      <c r="G669" s="249">
        <f>ROUND(E669*F669,2)</f>
        <v>0</v>
      </c>
      <c r="H669" s="248"/>
      <c r="I669" s="249">
        <f>ROUND(E669*H669,2)</f>
        <v>0</v>
      </c>
      <c r="J669" s="248"/>
      <c r="K669" s="249">
        <f>ROUND(E669*J669,2)</f>
        <v>0</v>
      </c>
      <c r="L669" s="249">
        <v>21</v>
      </c>
      <c r="M669" s="249">
        <f>G669*(1+L669/100)</f>
        <v>0</v>
      </c>
      <c r="N669" s="247">
        <v>0</v>
      </c>
      <c r="O669" s="247">
        <f>ROUND(E669*N669,2)</f>
        <v>0</v>
      </c>
      <c r="P669" s="247">
        <v>0</v>
      </c>
      <c r="Q669" s="247">
        <f>ROUND(E669*P669,2)</f>
        <v>0</v>
      </c>
      <c r="R669" s="249" t="s">
        <v>583</v>
      </c>
      <c r="S669" s="249" t="s">
        <v>250</v>
      </c>
      <c r="T669" s="250" t="s">
        <v>250</v>
      </c>
      <c r="U669" s="223">
        <v>3.55</v>
      </c>
      <c r="V669" s="223">
        <f>ROUND(E669*U669,2)</f>
        <v>0.78</v>
      </c>
      <c r="W669" s="223"/>
      <c r="X669" s="223" t="s">
        <v>564</v>
      </c>
      <c r="Y669" s="223" t="s">
        <v>252</v>
      </c>
      <c r="Z669" s="213"/>
      <c r="AA669" s="213"/>
      <c r="AB669" s="213"/>
      <c r="AC669" s="213"/>
      <c r="AD669" s="213"/>
      <c r="AE669" s="213"/>
      <c r="AF669" s="213"/>
      <c r="AG669" s="213" t="s">
        <v>565</v>
      </c>
      <c r="AH669" s="213"/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</row>
    <row r="670" spans="1:60" x14ac:dyDescent="0.2">
      <c r="A670" s="228" t="s">
        <v>245</v>
      </c>
      <c r="B670" s="229" t="s">
        <v>180</v>
      </c>
      <c r="C670" s="251" t="s">
        <v>181</v>
      </c>
      <c r="D670" s="230"/>
      <c r="E670" s="231"/>
      <c r="F670" s="232"/>
      <c r="G670" s="232">
        <f>SUMIF(AG671:AG692,"&lt;&gt;NOR",G671:G692)</f>
        <v>0</v>
      </c>
      <c r="H670" s="232"/>
      <c r="I670" s="232">
        <f>SUM(I671:I692)</f>
        <v>0</v>
      </c>
      <c r="J670" s="232"/>
      <c r="K670" s="232">
        <f>SUM(K671:K692)</f>
        <v>0</v>
      </c>
      <c r="L670" s="232"/>
      <c r="M670" s="232">
        <f>SUM(M671:M692)</f>
        <v>0</v>
      </c>
      <c r="N670" s="231"/>
      <c r="O670" s="231">
        <f>SUM(O671:O692)</f>
        <v>0</v>
      </c>
      <c r="P670" s="231"/>
      <c r="Q670" s="231">
        <f>SUM(Q671:Q692)</f>
        <v>0</v>
      </c>
      <c r="R670" s="232"/>
      <c r="S670" s="232"/>
      <c r="T670" s="233"/>
      <c r="U670" s="227"/>
      <c r="V670" s="227">
        <f>SUM(V671:V692)</f>
        <v>0</v>
      </c>
      <c r="W670" s="227"/>
      <c r="X670" s="227"/>
      <c r="Y670" s="227"/>
      <c r="AG670" t="s">
        <v>246</v>
      </c>
    </row>
    <row r="671" spans="1:60" ht="22.5" outlineLevel="1" x14ac:dyDescent="0.2">
      <c r="A671" s="235">
        <v>119</v>
      </c>
      <c r="B671" s="236" t="s">
        <v>1366</v>
      </c>
      <c r="C671" s="252" t="s">
        <v>1367</v>
      </c>
      <c r="D671" s="237" t="s">
        <v>1368</v>
      </c>
      <c r="E671" s="238">
        <v>1</v>
      </c>
      <c r="F671" s="239"/>
      <c r="G671" s="240">
        <f>ROUND(E671*F671,2)</f>
        <v>0</v>
      </c>
      <c r="H671" s="239"/>
      <c r="I671" s="240">
        <f>ROUND(E671*H671,2)</f>
        <v>0</v>
      </c>
      <c r="J671" s="239"/>
      <c r="K671" s="240">
        <f>ROUND(E671*J671,2)</f>
        <v>0</v>
      </c>
      <c r="L671" s="240">
        <v>21</v>
      </c>
      <c r="M671" s="240">
        <f>G671*(1+L671/100)</f>
        <v>0</v>
      </c>
      <c r="N671" s="238">
        <v>0</v>
      </c>
      <c r="O671" s="238">
        <f>ROUND(E671*N671,2)</f>
        <v>0</v>
      </c>
      <c r="P671" s="238">
        <v>0</v>
      </c>
      <c r="Q671" s="238">
        <f>ROUND(E671*P671,2)</f>
        <v>0</v>
      </c>
      <c r="R671" s="240"/>
      <c r="S671" s="240" t="s">
        <v>277</v>
      </c>
      <c r="T671" s="241" t="s">
        <v>251</v>
      </c>
      <c r="U671" s="223">
        <v>0</v>
      </c>
      <c r="V671" s="223">
        <f>ROUND(E671*U671,2)</f>
        <v>0</v>
      </c>
      <c r="W671" s="223"/>
      <c r="X671" s="223" t="s">
        <v>294</v>
      </c>
      <c r="Y671" s="223" t="s">
        <v>252</v>
      </c>
      <c r="Z671" s="213"/>
      <c r="AA671" s="213"/>
      <c r="AB671" s="213"/>
      <c r="AC671" s="213"/>
      <c r="AD671" s="213"/>
      <c r="AE671" s="213"/>
      <c r="AF671" s="213"/>
      <c r="AG671" s="213" t="s">
        <v>571</v>
      </c>
      <c r="AH671" s="213"/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</row>
    <row r="672" spans="1:60" outlineLevel="2" x14ac:dyDescent="0.2">
      <c r="A672" s="220"/>
      <c r="B672" s="221"/>
      <c r="C672" s="266" t="s">
        <v>108</v>
      </c>
      <c r="D672" s="258"/>
      <c r="E672" s="259">
        <v>1</v>
      </c>
      <c r="F672" s="223"/>
      <c r="G672" s="223"/>
      <c r="H672" s="223"/>
      <c r="I672" s="223"/>
      <c r="J672" s="223"/>
      <c r="K672" s="223"/>
      <c r="L672" s="223"/>
      <c r="M672" s="223"/>
      <c r="N672" s="222"/>
      <c r="O672" s="222"/>
      <c r="P672" s="222"/>
      <c r="Q672" s="222"/>
      <c r="R672" s="223"/>
      <c r="S672" s="223"/>
      <c r="T672" s="223"/>
      <c r="U672" s="223"/>
      <c r="V672" s="223"/>
      <c r="W672" s="223"/>
      <c r="X672" s="223"/>
      <c r="Y672" s="223"/>
      <c r="Z672" s="213"/>
      <c r="AA672" s="213"/>
      <c r="AB672" s="213"/>
      <c r="AC672" s="213"/>
      <c r="AD672" s="213"/>
      <c r="AE672" s="213"/>
      <c r="AF672" s="213"/>
      <c r="AG672" s="213" t="s">
        <v>297</v>
      </c>
      <c r="AH672" s="213">
        <v>0</v>
      </c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</row>
    <row r="673" spans="1:60" ht="22.5" outlineLevel="1" x14ac:dyDescent="0.2">
      <c r="A673" s="235">
        <v>120</v>
      </c>
      <c r="B673" s="236" t="s">
        <v>1369</v>
      </c>
      <c r="C673" s="252" t="s">
        <v>1370</v>
      </c>
      <c r="D673" s="237" t="s">
        <v>1368</v>
      </c>
      <c r="E673" s="238">
        <v>1</v>
      </c>
      <c r="F673" s="239"/>
      <c r="G673" s="240">
        <f>ROUND(E673*F673,2)</f>
        <v>0</v>
      </c>
      <c r="H673" s="239"/>
      <c r="I673" s="240">
        <f>ROUND(E673*H673,2)</f>
        <v>0</v>
      </c>
      <c r="J673" s="239"/>
      <c r="K673" s="240">
        <f>ROUND(E673*J673,2)</f>
        <v>0</v>
      </c>
      <c r="L673" s="240">
        <v>21</v>
      </c>
      <c r="M673" s="240">
        <f>G673*(1+L673/100)</f>
        <v>0</v>
      </c>
      <c r="N673" s="238">
        <v>0</v>
      </c>
      <c r="O673" s="238">
        <f>ROUND(E673*N673,2)</f>
        <v>0</v>
      </c>
      <c r="P673" s="238">
        <v>0</v>
      </c>
      <c r="Q673" s="238">
        <f>ROUND(E673*P673,2)</f>
        <v>0</v>
      </c>
      <c r="R673" s="240"/>
      <c r="S673" s="240" t="s">
        <v>277</v>
      </c>
      <c r="T673" s="241" t="s">
        <v>251</v>
      </c>
      <c r="U673" s="223">
        <v>0</v>
      </c>
      <c r="V673" s="223">
        <f>ROUND(E673*U673,2)</f>
        <v>0</v>
      </c>
      <c r="W673" s="223"/>
      <c r="X673" s="223" t="s">
        <v>294</v>
      </c>
      <c r="Y673" s="223" t="s">
        <v>252</v>
      </c>
      <c r="Z673" s="213"/>
      <c r="AA673" s="213"/>
      <c r="AB673" s="213"/>
      <c r="AC673" s="213"/>
      <c r="AD673" s="213"/>
      <c r="AE673" s="213"/>
      <c r="AF673" s="213"/>
      <c r="AG673" s="213" t="s">
        <v>331</v>
      </c>
      <c r="AH673" s="213"/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</row>
    <row r="674" spans="1:60" outlineLevel="2" x14ac:dyDescent="0.2">
      <c r="A674" s="220"/>
      <c r="B674" s="221"/>
      <c r="C674" s="266" t="s">
        <v>1371</v>
      </c>
      <c r="D674" s="258"/>
      <c r="E674" s="259">
        <v>1</v>
      </c>
      <c r="F674" s="223"/>
      <c r="G674" s="223"/>
      <c r="H674" s="223"/>
      <c r="I674" s="223"/>
      <c r="J674" s="223"/>
      <c r="K674" s="223"/>
      <c r="L674" s="223"/>
      <c r="M674" s="223"/>
      <c r="N674" s="222"/>
      <c r="O674" s="222"/>
      <c r="P674" s="222"/>
      <c r="Q674" s="222"/>
      <c r="R674" s="223"/>
      <c r="S674" s="223"/>
      <c r="T674" s="223"/>
      <c r="U674" s="223"/>
      <c r="V674" s="223"/>
      <c r="W674" s="223"/>
      <c r="X674" s="223"/>
      <c r="Y674" s="223"/>
      <c r="Z674" s="213"/>
      <c r="AA674" s="213"/>
      <c r="AB674" s="213"/>
      <c r="AC674" s="213"/>
      <c r="AD674" s="213"/>
      <c r="AE674" s="213"/>
      <c r="AF674" s="213"/>
      <c r="AG674" s="213" t="s">
        <v>297</v>
      </c>
      <c r="AH674" s="213">
        <v>0</v>
      </c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</row>
    <row r="675" spans="1:60" ht="22.5" outlineLevel="1" x14ac:dyDescent="0.2">
      <c r="A675" s="235">
        <v>121</v>
      </c>
      <c r="B675" s="236" t="s">
        <v>1372</v>
      </c>
      <c r="C675" s="252" t="s">
        <v>1373</v>
      </c>
      <c r="D675" s="237" t="s">
        <v>1368</v>
      </c>
      <c r="E675" s="238">
        <v>1</v>
      </c>
      <c r="F675" s="239"/>
      <c r="G675" s="240">
        <f>ROUND(E675*F675,2)</f>
        <v>0</v>
      </c>
      <c r="H675" s="239"/>
      <c r="I675" s="240">
        <f>ROUND(E675*H675,2)</f>
        <v>0</v>
      </c>
      <c r="J675" s="239"/>
      <c r="K675" s="240">
        <f>ROUND(E675*J675,2)</f>
        <v>0</v>
      </c>
      <c r="L675" s="240">
        <v>21</v>
      </c>
      <c r="M675" s="240">
        <f>G675*(1+L675/100)</f>
        <v>0</v>
      </c>
      <c r="N675" s="238">
        <v>0</v>
      </c>
      <c r="O675" s="238">
        <f>ROUND(E675*N675,2)</f>
        <v>0</v>
      </c>
      <c r="P675" s="238">
        <v>0</v>
      </c>
      <c r="Q675" s="238">
        <f>ROUND(E675*P675,2)</f>
        <v>0</v>
      </c>
      <c r="R675" s="240"/>
      <c r="S675" s="240" t="s">
        <v>277</v>
      </c>
      <c r="T675" s="241" t="s">
        <v>251</v>
      </c>
      <c r="U675" s="223">
        <v>0</v>
      </c>
      <c r="V675" s="223">
        <f>ROUND(E675*U675,2)</f>
        <v>0</v>
      </c>
      <c r="W675" s="223"/>
      <c r="X675" s="223" t="s">
        <v>294</v>
      </c>
      <c r="Y675" s="223" t="s">
        <v>252</v>
      </c>
      <c r="Z675" s="213"/>
      <c r="AA675" s="213"/>
      <c r="AB675" s="213"/>
      <c r="AC675" s="213"/>
      <c r="AD675" s="213"/>
      <c r="AE675" s="213"/>
      <c r="AF675" s="213"/>
      <c r="AG675" s="213" t="s">
        <v>331</v>
      </c>
      <c r="AH675" s="213"/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</row>
    <row r="676" spans="1:60" outlineLevel="2" x14ac:dyDescent="0.2">
      <c r="A676" s="220"/>
      <c r="B676" s="221"/>
      <c r="C676" s="266" t="s">
        <v>1371</v>
      </c>
      <c r="D676" s="258"/>
      <c r="E676" s="259">
        <v>1</v>
      </c>
      <c r="F676" s="223"/>
      <c r="G676" s="223"/>
      <c r="H676" s="223"/>
      <c r="I676" s="223"/>
      <c r="J676" s="223"/>
      <c r="K676" s="223"/>
      <c r="L676" s="223"/>
      <c r="M676" s="223"/>
      <c r="N676" s="222"/>
      <c r="O676" s="222"/>
      <c r="P676" s="222"/>
      <c r="Q676" s="222"/>
      <c r="R676" s="223"/>
      <c r="S676" s="223"/>
      <c r="T676" s="223"/>
      <c r="U676" s="223"/>
      <c r="V676" s="223"/>
      <c r="W676" s="223"/>
      <c r="X676" s="223"/>
      <c r="Y676" s="223"/>
      <c r="Z676" s="213"/>
      <c r="AA676" s="213"/>
      <c r="AB676" s="213"/>
      <c r="AC676" s="213"/>
      <c r="AD676" s="213"/>
      <c r="AE676" s="213"/>
      <c r="AF676" s="213"/>
      <c r="AG676" s="213" t="s">
        <v>297</v>
      </c>
      <c r="AH676" s="213">
        <v>0</v>
      </c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</row>
    <row r="677" spans="1:60" ht="22.5" outlineLevel="1" x14ac:dyDescent="0.2">
      <c r="A677" s="235">
        <v>122</v>
      </c>
      <c r="B677" s="236" t="s">
        <v>1374</v>
      </c>
      <c r="C677" s="252" t="s">
        <v>1373</v>
      </c>
      <c r="D677" s="237" t="s">
        <v>1368</v>
      </c>
      <c r="E677" s="238">
        <v>2</v>
      </c>
      <c r="F677" s="239"/>
      <c r="G677" s="240">
        <f>ROUND(E677*F677,2)</f>
        <v>0</v>
      </c>
      <c r="H677" s="239"/>
      <c r="I677" s="240">
        <f>ROUND(E677*H677,2)</f>
        <v>0</v>
      </c>
      <c r="J677" s="239"/>
      <c r="K677" s="240">
        <f>ROUND(E677*J677,2)</f>
        <v>0</v>
      </c>
      <c r="L677" s="240">
        <v>21</v>
      </c>
      <c r="M677" s="240">
        <f>G677*(1+L677/100)</f>
        <v>0</v>
      </c>
      <c r="N677" s="238">
        <v>0</v>
      </c>
      <c r="O677" s="238">
        <f>ROUND(E677*N677,2)</f>
        <v>0</v>
      </c>
      <c r="P677" s="238">
        <v>0</v>
      </c>
      <c r="Q677" s="238">
        <f>ROUND(E677*P677,2)</f>
        <v>0</v>
      </c>
      <c r="R677" s="240"/>
      <c r="S677" s="240" t="s">
        <v>277</v>
      </c>
      <c r="T677" s="241" t="s">
        <v>251</v>
      </c>
      <c r="U677" s="223">
        <v>0</v>
      </c>
      <c r="V677" s="223">
        <f>ROUND(E677*U677,2)</f>
        <v>0</v>
      </c>
      <c r="W677" s="223"/>
      <c r="X677" s="223" t="s">
        <v>294</v>
      </c>
      <c r="Y677" s="223" t="s">
        <v>252</v>
      </c>
      <c r="Z677" s="213"/>
      <c r="AA677" s="213"/>
      <c r="AB677" s="213"/>
      <c r="AC677" s="213"/>
      <c r="AD677" s="213"/>
      <c r="AE677" s="213"/>
      <c r="AF677" s="213"/>
      <c r="AG677" s="213" t="s">
        <v>331</v>
      </c>
      <c r="AH677" s="213"/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</row>
    <row r="678" spans="1:60" outlineLevel="2" x14ac:dyDescent="0.2">
      <c r="A678" s="220"/>
      <c r="B678" s="221"/>
      <c r="C678" s="266" t="s">
        <v>1375</v>
      </c>
      <c r="D678" s="258"/>
      <c r="E678" s="259">
        <v>2</v>
      </c>
      <c r="F678" s="223"/>
      <c r="G678" s="223"/>
      <c r="H678" s="223"/>
      <c r="I678" s="223"/>
      <c r="J678" s="223"/>
      <c r="K678" s="223"/>
      <c r="L678" s="223"/>
      <c r="M678" s="223"/>
      <c r="N678" s="222"/>
      <c r="O678" s="222"/>
      <c r="P678" s="222"/>
      <c r="Q678" s="222"/>
      <c r="R678" s="223"/>
      <c r="S678" s="223"/>
      <c r="T678" s="223"/>
      <c r="U678" s="223"/>
      <c r="V678" s="223"/>
      <c r="W678" s="223"/>
      <c r="X678" s="223"/>
      <c r="Y678" s="223"/>
      <c r="Z678" s="213"/>
      <c r="AA678" s="213"/>
      <c r="AB678" s="213"/>
      <c r="AC678" s="213"/>
      <c r="AD678" s="213"/>
      <c r="AE678" s="213"/>
      <c r="AF678" s="213"/>
      <c r="AG678" s="213" t="s">
        <v>297</v>
      </c>
      <c r="AH678" s="213">
        <v>0</v>
      </c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</row>
    <row r="679" spans="1:60" ht="22.5" outlineLevel="1" x14ac:dyDescent="0.2">
      <c r="A679" s="235">
        <v>123</v>
      </c>
      <c r="B679" s="236" t="s">
        <v>1376</v>
      </c>
      <c r="C679" s="252" t="s">
        <v>1377</v>
      </c>
      <c r="D679" s="237" t="s">
        <v>1368</v>
      </c>
      <c r="E679" s="238">
        <v>1</v>
      </c>
      <c r="F679" s="239"/>
      <c r="G679" s="240">
        <f>ROUND(E679*F679,2)</f>
        <v>0</v>
      </c>
      <c r="H679" s="239"/>
      <c r="I679" s="240">
        <f>ROUND(E679*H679,2)</f>
        <v>0</v>
      </c>
      <c r="J679" s="239"/>
      <c r="K679" s="240">
        <f>ROUND(E679*J679,2)</f>
        <v>0</v>
      </c>
      <c r="L679" s="240">
        <v>21</v>
      </c>
      <c r="M679" s="240">
        <f>G679*(1+L679/100)</f>
        <v>0</v>
      </c>
      <c r="N679" s="238">
        <v>0</v>
      </c>
      <c r="O679" s="238">
        <f>ROUND(E679*N679,2)</f>
        <v>0</v>
      </c>
      <c r="P679" s="238">
        <v>0</v>
      </c>
      <c r="Q679" s="238">
        <f>ROUND(E679*P679,2)</f>
        <v>0</v>
      </c>
      <c r="R679" s="240"/>
      <c r="S679" s="240" t="s">
        <v>277</v>
      </c>
      <c r="T679" s="241" t="s">
        <v>251</v>
      </c>
      <c r="U679" s="223">
        <v>0</v>
      </c>
      <c r="V679" s="223">
        <f>ROUND(E679*U679,2)</f>
        <v>0</v>
      </c>
      <c r="W679" s="223"/>
      <c r="X679" s="223" t="s">
        <v>294</v>
      </c>
      <c r="Y679" s="223" t="s">
        <v>252</v>
      </c>
      <c r="Z679" s="213"/>
      <c r="AA679" s="213"/>
      <c r="AB679" s="213"/>
      <c r="AC679" s="213"/>
      <c r="AD679" s="213"/>
      <c r="AE679" s="213"/>
      <c r="AF679" s="213"/>
      <c r="AG679" s="213" t="s">
        <v>331</v>
      </c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</row>
    <row r="680" spans="1:60" outlineLevel="2" x14ac:dyDescent="0.2">
      <c r="A680" s="220"/>
      <c r="B680" s="221"/>
      <c r="C680" s="266" t="s">
        <v>1371</v>
      </c>
      <c r="D680" s="258"/>
      <c r="E680" s="259">
        <v>1</v>
      </c>
      <c r="F680" s="223"/>
      <c r="G680" s="223"/>
      <c r="H680" s="223"/>
      <c r="I680" s="223"/>
      <c r="J680" s="223"/>
      <c r="K680" s="223"/>
      <c r="L680" s="223"/>
      <c r="M680" s="223"/>
      <c r="N680" s="222"/>
      <c r="O680" s="222"/>
      <c r="P680" s="222"/>
      <c r="Q680" s="222"/>
      <c r="R680" s="223"/>
      <c r="S680" s="223"/>
      <c r="T680" s="223"/>
      <c r="U680" s="223"/>
      <c r="V680" s="223"/>
      <c r="W680" s="223"/>
      <c r="X680" s="223"/>
      <c r="Y680" s="223"/>
      <c r="Z680" s="213"/>
      <c r="AA680" s="213"/>
      <c r="AB680" s="213"/>
      <c r="AC680" s="213"/>
      <c r="AD680" s="213"/>
      <c r="AE680" s="213"/>
      <c r="AF680" s="213"/>
      <c r="AG680" s="213" t="s">
        <v>297</v>
      </c>
      <c r="AH680" s="213">
        <v>0</v>
      </c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</row>
    <row r="681" spans="1:60" ht="22.5" outlineLevel="1" x14ac:dyDescent="0.2">
      <c r="A681" s="235">
        <v>124</v>
      </c>
      <c r="B681" s="236" t="s">
        <v>1378</v>
      </c>
      <c r="C681" s="252" t="s">
        <v>1377</v>
      </c>
      <c r="D681" s="237" t="s">
        <v>1368</v>
      </c>
      <c r="E681" s="238">
        <v>5</v>
      </c>
      <c r="F681" s="239"/>
      <c r="G681" s="240">
        <f>ROUND(E681*F681,2)</f>
        <v>0</v>
      </c>
      <c r="H681" s="239"/>
      <c r="I681" s="240">
        <f>ROUND(E681*H681,2)</f>
        <v>0</v>
      </c>
      <c r="J681" s="239"/>
      <c r="K681" s="240">
        <f>ROUND(E681*J681,2)</f>
        <v>0</v>
      </c>
      <c r="L681" s="240">
        <v>21</v>
      </c>
      <c r="M681" s="240">
        <f>G681*(1+L681/100)</f>
        <v>0</v>
      </c>
      <c r="N681" s="238">
        <v>0</v>
      </c>
      <c r="O681" s="238">
        <f>ROUND(E681*N681,2)</f>
        <v>0</v>
      </c>
      <c r="P681" s="238">
        <v>0</v>
      </c>
      <c r="Q681" s="238">
        <f>ROUND(E681*P681,2)</f>
        <v>0</v>
      </c>
      <c r="R681" s="240"/>
      <c r="S681" s="240" t="s">
        <v>277</v>
      </c>
      <c r="T681" s="241" t="s">
        <v>251</v>
      </c>
      <c r="U681" s="223">
        <v>0</v>
      </c>
      <c r="V681" s="223">
        <f>ROUND(E681*U681,2)</f>
        <v>0</v>
      </c>
      <c r="W681" s="223"/>
      <c r="X681" s="223" t="s">
        <v>294</v>
      </c>
      <c r="Y681" s="223" t="s">
        <v>252</v>
      </c>
      <c r="Z681" s="213"/>
      <c r="AA681" s="213"/>
      <c r="AB681" s="213"/>
      <c r="AC681" s="213"/>
      <c r="AD681" s="213"/>
      <c r="AE681" s="213"/>
      <c r="AF681" s="213"/>
      <c r="AG681" s="213" t="s">
        <v>331</v>
      </c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</row>
    <row r="682" spans="1:60" outlineLevel="2" x14ac:dyDescent="0.2">
      <c r="A682" s="220"/>
      <c r="B682" s="221"/>
      <c r="C682" s="266" t="s">
        <v>1379</v>
      </c>
      <c r="D682" s="258"/>
      <c r="E682" s="259">
        <v>5</v>
      </c>
      <c r="F682" s="223"/>
      <c r="G682" s="223"/>
      <c r="H682" s="223"/>
      <c r="I682" s="223"/>
      <c r="J682" s="223"/>
      <c r="K682" s="223"/>
      <c r="L682" s="223"/>
      <c r="M682" s="223"/>
      <c r="N682" s="222"/>
      <c r="O682" s="222"/>
      <c r="P682" s="222"/>
      <c r="Q682" s="222"/>
      <c r="R682" s="223"/>
      <c r="S682" s="223"/>
      <c r="T682" s="223"/>
      <c r="U682" s="223"/>
      <c r="V682" s="223"/>
      <c r="W682" s="223"/>
      <c r="X682" s="223"/>
      <c r="Y682" s="223"/>
      <c r="Z682" s="213"/>
      <c r="AA682" s="213"/>
      <c r="AB682" s="213"/>
      <c r="AC682" s="213"/>
      <c r="AD682" s="213"/>
      <c r="AE682" s="213"/>
      <c r="AF682" s="213"/>
      <c r="AG682" s="213" t="s">
        <v>297</v>
      </c>
      <c r="AH682" s="213">
        <v>0</v>
      </c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</row>
    <row r="683" spans="1:60" ht="22.5" outlineLevel="1" x14ac:dyDescent="0.2">
      <c r="A683" s="235">
        <v>125</v>
      </c>
      <c r="B683" s="236" t="s">
        <v>1380</v>
      </c>
      <c r="C683" s="252" t="s">
        <v>1381</v>
      </c>
      <c r="D683" s="237" t="s">
        <v>1368</v>
      </c>
      <c r="E683" s="238">
        <v>1</v>
      </c>
      <c r="F683" s="239"/>
      <c r="G683" s="240">
        <f>ROUND(E683*F683,2)</f>
        <v>0</v>
      </c>
      <c r="H683" s="239"/>
      <c r="I683" s="240">
        <f>ROUND(E683*H683,2)</f>
        <v>0</v>
      </c>
      <c r="J683" s="239"/>
      <c r="K683" s="240">
        <f>ROUND(E683*J683,2)</f>
        <v>0</v>
      </c>
      <c r="L683" s="240">
        <v>21</v>
      </c>
      <c r="M683" s="240">
        <f>G683*(1+L683/100)</f>
        <v>0</v>
      </c>
      <c r="N683" s="238">
        <v>0</v>
      </c>
      <c r="O683" s="238">
        <f>ROUND(E683*N683,2)</f>
        <v>0</v>
      </c>
      <c r="P683" s="238">
        <v>0</v>
      </c>
      <c r="Q683" s="238">
        <f>ROUND(E683*P683,2)</f>
        <v>0</v>
      </c>
      <c r="R683" s="240"/>
      <c r="S683" s="240" t="s">
        <v>277</v>
      </c>
      <c r="T683" s="241" t="s">
        <v>251</v>
      </c>
      <c r="U683" s="223">
        <v>0</v>
      </c>
      <c r="V683" s="223">
        <f>ROUND(E683*U683,2)</f>
        <v>0</v>
      </c>
      <c r="W683" s="223"/>
      <c r="X683" s="223" t="s">
        <v>294</v>
      </c>
      <c r="Y683" s="223" t="s">
        <v>252</v>
      </c>
      <c r="Z683" s="213"/>
      <c r="AA683" s="213"/>
      <c r="AB683" s="213"/>
      <c r="AC683" s="213"/>
      <c r="AD683" s="213"/>
      <c r="AE683" s="213"/>
      <c r="AF683" s="213"/>
      <c r="AG683" s="213" t="s">
        <v>571</v>
      </c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</row>
    <row r="684" spans="1:60" outlineLevel="2" x14ac:dyDescent="0.2">
      <c r="A684" s="220"/>
      <c r="B684" s="221"/>
      <c r="C684" s="266" t="s">
        <v>347</v>
      </c>
      <c r="D684" s="258"/>
      <c r="E684" s="259"/>
      <c r="F684" s="223"/>
      <c r="G684" s="223"/>
      <c r="H684" s="223"/>
      <c r="I684" s="223"/>
      <c r="J684" s="223"/>
      <c r="K684" s="223"/>
      <c r="L684" s="223"/>
      <c r="M684" s="223"/>
      <c r="N684" s="222"/>
      <c r="O684" s="222"/>
      <c r="P684" s="222"/>
      <c r="Q684" s="222"/>
      <c r="R684" s="223"/>
      <c r="S684" s="223"/>
      <c r="T684" s="223"/>
      <c r="U684" s="223"/>
      <c r="V684" s="223"/>
      <c r="W684" s="223"/>
      <c r="X684" s="223"/>
      <c r="Y684" s="223"/>
      <c r="Z684" s="213"/>
      <c r="AA684" s="213"/>
      <c r="AB684" s="213"/>
      <c r="AC684" s="213"/>
      <c r="AD684" s="213"/>
      <c r="AE684" s="213"/>
      <c r="AF684" s="213"/>
      <c r="AG684" s="213" t="s">
        <v>297</v>
      </c>
      <c r="AH684" s="213">
        <v>0</v>
      </c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</row>
    <row r="685" spans="1:60" outlineLevel="3" x14ac:dyDescent="0.2">
      <c r="A685" s="220"/>
      <c r="B685" s="221"/>
      <c r="C685" s="266" t="s">
        <v>1382</v>
      </c>
      <c r="D685" s="258"/>
      <c r="E685" s="259">
        <v>1</v>
      </c>
      <c r="F685" s="223"/>
      <c r="G685" s="223"/>
      <c r="H685" s="223"/>
      <c r="I685" s="223"/>
      <c r="J685" s="223"/>
      <c r="K685" s="223"/>
      <c r="L685" s="223"/>
      <c r="M685" s="223"/>
      <c r="N685" s="222"/>
      <c r="O685" s="222"/>
      <c r="P685" s="222"/>
      <c r="Q685" s="222"/>
      <c r="R685" s="223"/>
      <c r="S685" s="223"/>
      <c r="T685" s="223"/>
      <c r="U685" s="223"/>
      <c r="V685" s="223"/>
      <c r="W685" s="223"/>
      <c r="X685" s="223"/>
      <c r="Y685" s="223"/>
      <c r="Z685" s="213"/>
      <c r="AA685" s="213"/>
      <c r="AB685" s="213"/>
      <c r="AC685" s="213"/>
      <c r="AD685" s="213"/>
      <c r="AE685" s="213"/>
      <c r="AF685" s="213"/>
      <c r="AG685" s="213" t="s">
        <v>297</v>
      </c>
      <c r="AH685" s="213">
        <v>0</v>
      </c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</row>
    <row r="686" spans="1:60" outlineLevel="1" x14ac:dyDescent="0.2">
      <c r="A686" s="235">
        <v>126</v>
      </c>
      <c r="B686" s="236" t="s">
        <v>1383</v>
      </c>
      <c r="C686" s="252" t="s">
        <v>1384</v>
      </c>
      <c r="D686" s="237" t="s">
        <v>1368</v>
      </c>
      <c r="E686" s="238">
        <v>1</v>
      </c>
      <c r="F686" s="239"/>
      <c r="G686" s="240">
        <f>ROUND(E686*F686,2)</f>
        <v>0</v>
      </c>
      <c r="H686" s="239"/>
      <c r="I686" s="240">
        <f>ROUND(E686*H686,2)</f>
        <v>0</v>
      </c>
      <c r="J686" s="239"/>
      <c r="K686" s="240">
        <f>ROUND(E686*J686,2)</f>
        <v>0</v>
      </c>
      <c r="L686" s="240">
        <v>21</v>
      </c>
      <c r="M686" s="240">
        <f>G686*(1+L686/100)</f>
        <v>0</v>
      </c>
      <c r="N686" s="238">
        <v>0</v>
      </c>
      <c r="O686" s="238">
        <f>ROUND(E686*N686,2)</f>
        <v>0</v>
      </c>
      <c r="P686" s="238">
        <v>0</v>
      </c>
      <c r="Q686" s="238">
        <f>ROUND(E686*P686,2)</f>
        <v>0</v>
      </c>
      <c r="R686" s="240"/>
      <c r="S686" s="240" t="s">
        <v>277</v>
      </c>
      <c r="T686" s="241" t="s">
        <v>251</v>
      </c>
      <c r="U686" s="223">
        <v>0</v>
      </c>
      <c r="V686" s="223">
        <f>ROUND(E686*U686,2)</f>
        <v>0</v>
      </c>
      <c r="W686" s="223"/>
      <c r="X686" s="223" t="s">
        <v>294</v>
      </c>
      <c r="Y686" s="223" t="s">
        <v>252</v>
      </c>
      <c r="Z686" s="213"/>
      <c r="AA686" s="213"/>
      <c r="AB686" s="213"/>
      <c r="AC686" s="213"/>
      <c r="AD686" s="213"/>
      <c r="AE686" s="213"/>
      <c r="AF686" s="213"/>
      <c r="AG686" s="213" t="s">
        <v>331</v>
      </c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</row>
    <row r="687" spans="1:60" outlineLevel="2" x14ac:dyDescent="0.2">
      <c r="A687" s="220"/>
      <c r="B687" s="221"/>
      <c r="C687" s="253" t="s">
        <v>1385</v>
      </c>
      <c r="D687" s="243"/>
      <c r="E687" s="243"/>
      <c r="F687" s="243"/>
      <c r="G687" s="243"/>
      <c r="H687" s="223"/>
      <c r="I687" s="223"/>
      <c r="J687" s="223"/>
      <c r="K687" s="223"/>
      <c r="L687" s="223"/>
      <c r="M687" s="223"/>
      <c r="N687" s="222"/>
      <c r="O687" s="222"/>
      <c r="P687" s="222"/>
      <c r="Q687" s="222"/>
      <c r="R687" s="223"/>
      <c r="S687" s="223"/>
      <c r="T687" s="223"/>
      <c r="U687" s="223"/>
      <c r="V687" s="223"/>
      <c r="W687" s="223"/>
      <c r="X687" s="223"/>
      <c r="Y687" s="223"/>
      <c r="Z687" s="213"/>
      <c r="AA687" s="213"/>
      <c r="AB687" s="213"/>
      <c r="AC687" s="213"/>
      <c r="AD687" s="213"/>
      <c r="AE687" s="213"/>
      <c r="AF687" s="213"/>
      <c r="AG687" s="213" t="s">
        <v>255</v>
      </c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</row>
    <row r="688" spans="1:60" outlineLevel="2" x14ac:dyDescent="0.2">
      <c r="A688" s="220"/>
      <c r="B688" s="221"/>
      <c r="C688" s="266" t="s">
        <v>1371</v>
      </c>
      <c r="D688" s="258"/>
      <c r="E688" s="259">
        <v>1</v>
      </c>
      <c r="F688" s="223"/>
      <c r="G688" s="223"/>
      <c r="H688" s="223"/>
      <c r="I688" s="223"/>
      <c r="J688" s="223"/>
      <c r="K688" s="223"/>
      <c r="L688" s="223"/>
      <c r="M688" s="223"/>
      <c r="N688" s="222"/>
      <c r="O688" s="222"/>
      <c r="P688" s="222"/>
      <c r="Q688" s="222"/>
      <c r="R688" s="223"/>
      <c r="S688" s="223"/>
      <c r="T688" s="223"/>
      <c r="U688" s="223"/>
      <c r="V688" s="223"/>
      <c r="W688" s="223"/>
      <c r="X688" s="223"/>
      <c r="Y688" s="223"/>
      <c r="Z688" s="213"/>
      <c r="AA688" s="213"/>
      <c r="AB688" s="213"/>
      <c r="AC688" s="213"/>
      <c r="AD688" s="213"/>
      <c r="AE688" s="213"/>
      <c r="AF688" s="213"/>
      <c r="AG688" s="213" t="s">
        <v>297</v>
      </c>
      <c r="AH688" s="213">
        <v>0</v>
      </c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</row>
    <row r="689" spans="1:60" ht="22.5" outlineLevel="1" x14ac:dyDescent="0.2">
      <c r="A689" s="235">
        <v>127</v>
      </c>
      <c r="B689" s="236" t="s">
        <v>1386</v>
      </c>
      <c r="C689" s="252" t="s">
        <v>1373</v>
      </c>
      <c r="D689" s="237" t="s">
        <v>1368</v>
      </c>
      <c r="E689" s="238">
        <v>3</v>
      </c>
      <c r="F689" s="239"/>
      <c r="G689" s="240">
        <f>ROUND(E689*F689,2)</f>
        <v>0</v>
      </c>
      <c r="H689" s="239"/>
      <c r="I689" s="240">
        <f>ROUND(E689*H689,2)</f>
        <v>0</v>
      </c>
      <c r="J689" s="239"/>
      <c r="K689" s="240">
        <f>ROUND(E689*J689,2)</f>
        <v>0</v>
      </c>
      <c r="L689" s="240">
        <v>21</v>
      </c>
      <c r="M689" s="240">
        <f>G689*(1+L689/100)</f>
        <v>0</v>
      </c>
      <c r="N689" s="238">
        <v>0</v>
      </c>
      <c r="O689" s="238">
        <f>ROUND(E689*N689,2)</f>
        <v>0</v>
      </c>
      <c r="P689" s="238">
        <v>0</v>
      </c>
      <c r="Q689" s="238">
        <f>ROUND(E689*P689,2)</f>
        <v>0</v>
      </c>
      <c r="R689" s="240"/>
      <c r="S689" s="240" t="s">
        <v>277</v>
      </c>
      <c r="T689" s="241" t="s">
        <v>251</v>
      </c>
      <c r="U689" s="223">
        <v>0</v>
      </c>
      <c r="V689" s="223">
        <f>ROUND(E689*U689,2)</f>
        <v>0</v>
      </c>
      <c r="W689" s="223"/>
      <c r="X689" s="223" t="s">
        <v>294</v>
      </c>
      <c r="Y689" s="223" t="s">
        <v>252</v>
      </c>
      <c r="Z689" s="213"/>
      <c r="AA689" s="213"/>
      <c r="AB689" s="213"/>
      <c r="AC689" s="213"/>
      <c r="AD689" s="213"/>
      <c r="AE689" s="213"/>
      <c r="AF689" s="213"/>
      <c r="AG689" s="213" t="s">
        <v>331</v>
      </c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</row>
    <row r="690" spans="1:60" outlineLevel="2" x14ac:dyDescent="0.2">
      <c r="A690" s="220"/>
      <c r="B690" s="221"/>
      <c r="C690" s="266" t="s">
        <v>1387</v>
      </c>
      <c r="D690" s="258"/>
      <c r="E690" s="259">
        <v>3</v>
      </c>
      <c r="F690" s="223"/>
      <c r="G690" s="223"/>
      <c r="H690" s="223"/>
      <c r="I690" s="223"/>
      <c r="J690" s="223"/>
      <c r="K690" s="223"/>
      <c r="L690" s="223"/>
      <c r="M690" s="223"/>
      <c r="N690" s="222"/>
      <c r="O690" s="222"/>
      <c r="P690" s="222"/>
      <c r="Q690" s="222"/>
      <c r="R690" s="223"/>
      <c r="S690" s="223"/>
      <c r="T690" s="223"/>
      <c r="U690" s="223"/>
      <c r="V690" s="223"/>
      <c r="W690" s="223"/>
      <c r="X690" s="223"/>
      <c r="Y690" s="223"/>
      <c r="Z690" s="213"/>
      <c r="AA690" s="213"/>
      <c r="AB690" s="213"/>
      <c r="AC690" s="213"/>
      <c r="AD690" s="213"/>
      <c r="AE690" s="213"/>
      <c r="AF690" s="213"/>
      <c r="AG690" s="213" t="s">
        <v>297</v>
      </c>
      <c r="AH690" s="213">
        <v>0</v>
      </c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</row>
    <row r="691" spans="1:60" ht="22.5" outlineLevel="1" x14ac:dyDescent="0.2">
      <c r="A691" s="235">
        <v>128</v>
      </c>
      <c r="B691" s="236" t="s">
        <v>1388</v>
      </c>
      <c r="C691" s="252" t="s">
        <v>1370</v>
      </c>
      <c r="D691" s="237" t="s">
        <v>1368</v>
      </c>
      <c r="E691" s="238">
        <v>1</v>
      </c>
      <c r="F691" s="239"/>
      <c r="G691" s="240">
        <f>ROUND(E691*F691,2)</f>
        <v>0</v>
      </c>
      <c r="H691" s="239"/>
      <c r="I691" s="240">
        <f>ROUND(E691*H691,2)</f>
        <v>0</v>
      </c>
      <c r="J691" s="239"/>
      <c r="K691" s="240">
        <f>ROUND(E691*J691,2)</f>
        <v>0</v>
      </c>
      <c r="L691" s="240">
        <v>21</v>
      </c>
      <c r="M691" s="240">
        <f>G691*(1+L691/100)</f>
        <v>0</v>
      </c>
      <c r="N691" s="238">
        <v>0</v>
      </c>
      <c r="O691" s="238">
        <f>ROUND(E691*N691,2)</f>
        <v>0</v>
      </c>
      <c r="P691" s="238">
        <v>0</v>
      </c>
      <c r="Q691" s="238">
        <f>ROUND(E691*P691,2)</f>
        <v>0</v>
      </c>
      <c r="R691" s="240"/>
      <c r="S691" s="240" t="s">
        <v>277</v>
      </c>
      <c r="T691" s="241" t="s">
        <v>251</v>
      </c>
      <c r="U691" s="223">
        <v>0</v>
      </c>
      <c r="V691" s="223">
        <f>ROUND(E691*U691,2)</f>
        <v>0</v>
      </c>
      <c r="W691" s="223"/>
      <c r="X691" s="223" t="s">
        <v>294</v>
      </c>
      <c r="Y691" s="223" t="s">
        <v>252</v>
      </c>
      <c r="Z691" s="213"/>
      <c r="AA691" s="213"/>
      <c r="AB691" s="213"/>
      <c r="AC691" s="213"/>
      <c r="AD691" s="213"/>
      <c r="AE691" s="213"/>
      <c r="AF691" s="213"/>
      <c r="AG691" s="213" t="s">
        <v>331</v>
      </c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</row>
    <row r="692" spans="1:60" outlineLevel="2" x14ac:dyDescent="0.2">
      <c r="A692" s="220"/>
      <c r="B692" s="221"/>
      <c r="C692" s="266" t="s">
        <v>1389</v>
      </c>
      <c r="D692" s="258"/>
      <c r="E692" s="259">
        <v>1</v>
      </c>
      <c r="F692" s="223"/>
      <c r="G692" s="223"/>
      <c r="H692" s="223"/>
      <c r="I692" s="223"/>
      <c r="J692" s="223"/>
      <c r="K692" s="223"/>
      <c r="L692" s="223"/>
      <c r="M692" s="223"/>
      <c r="N692" s="222"/>
      <c r="O692" s="222"/>
      <c r="P692" s="222"/>
      <c r="Q692" s="222"/>
      <c r="R692" s="223"/>
      <c r="S692" s="223"/>
      <c r="T692" s="223"/>
      <c r="U692" s="223"/>
      <c r="V692" s="223"/>
      <c r="W692" s="223"/>
      <c r="X692" s="223"/>
      <c r="Y692" s="223"/>
      <c r="Z692" s="213"/>
      <c r="AA692" s="213"/>
      <c r="AB692" s="213"/>
      <c r="AC692" s="213"/>
      <c r="AD692" s="213"/>
      <c r="AE692" s="213"/>
      <c r="AF692" s="213"/>
      <c r="AG692" s="213" t="s">
        <v>297</v>
      </c>
      <c r="AH692" s="213">
        <v>0</v>
      </c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</row>
    <row r="693" spans="1:60" x14ac:dyDescent="0.2">
      <c r="A693" s="228" t="s">
        <v>245</v>
      </c>
      <c r="B693" s="229" t="s">
        <v>186</v>
      </c>
      <c r="C693" s="251" t="s">
        <v>187</v>
      </c>
      <c r="D693" s="230"/>
      <c r="E693" s="231"/>
      <c r="F693" s="232"/>
      <c r="G693" s="232">
        <f>SUMIF(AG694:AG725,"&lt;&gt;NOR",G694:G725)</f>
        <v>0</v>
      </c>
      <c r="H693" s="232"/>
      <c r="I693" s="232">
        <f>SUM(I694:I725)</f>
        <v>0</v>
      </c>
      <c r="J693" s="232"/>
      <c r="K693" s="232">
        <f>SUM(K694:K725)</f>
        <v>0</v>
      </c>
      <c r="L693" s="232"/>
      <c r="M693" s="232">
        <f>SUM(M694:M725)</f>
        <v>0</v>
      </c>
      <c r="N693" s="231"/>
      <c r="O693" s="231">
        <f>SUM(O694:O725)</f>
        <v>2.02</v>
      </c>
      <c r="P693" s="231"/>
      <c r="Q693" s="231">
        <f>SUM(Q694:Q725)</f>
        <v>0</v>
      </c>
      <c r="R693" s="232"/>
      <c r="S693" s="232"/>
      <c r="T693" s="233"/>
      <c r="U693" s="227"/>
      <c r="V693" s="227">
        <f>SUM(V694:V725)</f>
        <v>98.310000000000016</v>
      </c>
      <c r="W693" s="227"/>
      <c r="X693" s="227"/>
      <c r="Y693" s="227"/>
      <c r="AG693" t="s">
        <v>246</v>
      </c>
    </row>
    <row r="694" spans="1:60" outlineLevel="1" x14ac:dyDescent="0.2">
      <c r="A694" s="235">
        <v>129</v>
      </c>
      <c r="B694" s="236" t="s">
        <v>1390</v>
      </c>
      <c r="C694" s="252" t="s">
        <v>1391</v>
      </c>
      <c r="D694" s="237" t="s">
        <v>292</v>
      </c>
      <c r="E694" s="238">
        <v>75.290000000000006</v>
      </c>
      <c r="F694" s="239"/>
      <c r="G694" s="240">
        <f>ROUND(E694*F694,2)</f>
        <v>0</v>
      </c>
      <c r="H694" s="239"/>
      <c r="I694" s="240">
        <f>ROUND(E694*H694,2)</f>
        <v>0</v>
      </c>
      <c r="J694" s="239"/>
      <c r="K694" s="240">
        <f>ROUND(E694*J694,2)</f>
        <v>0</v>
      </c>
      <c r="L694" s="240">
        <v>21</v>
      </c>
      <c r="M694" s="240">
        <f>G694*(1+L694/100)</f>
        <v>0</v>
      </c>
      <c r="N694" s="238">
        <v>2.1000000000000001E-4</v>
      </c>
      <c r="O694" s="238">
        <f>ROUND(E694*N694,2)</f>
        <v>0.02</v>
      </c>
      <c r="P694" s="238">
        <v>0</v>
      </c>
      <c r="Q694" s="238">
        <f>ROUND(E694*P694,2)</f>
        <v>0</v>
      </c>
      <c r="R694" s="240" t="s">
        <v>1392</v>
      </c>
      <c r="S694" s="240" t="s">
        <v>250</v>
      </c>
      <c r="T694" s="241" t="s">
        <v>250</v>
      </c>
      <c r="U694" s="223">
        <v>0.05</v>
      </c>
      <c r="V694" s="223">
        <f>ROUND(E694*U694,2)</f>
        <v>3.76</v>
      </c>
      <c r="W694" s="223"/>
      <c r="X694" s="223" t="s">
        <v>294</v>
      </c>
      <c r="Y694" s="223" t="s">
        <v>252</v>
      </c>
      <c r="Z694" s="213"/>
      <c r="AA694" s="213"/>
      <c r="AB694" s="213"/>
      <c r="AC694" s="213"/>
      <c r="AD694" s="213"/>
      <c r="AE694" s="213"/>
      <c r="AF694" s="213"/>
      <c r="AG694" s="213" t="s">
        <v>571</v>
      </c>
      <c r="AH694" s="213"/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</row>
    <row r="695" spans="1:60" outlineLevel="2" x14ac:dyDescent="0.2">
      <c r="A695" s="220"/>
      <c r="B695" s="221"/>
      <c r="C695" s="266" t="s">
        <v>1393</v>
      </c>
      <c r="D695" s="258"/>
      <c r="E695" s="259">
        <v>70.180000000000007</v>
      </c>
      <c r="F695" s="223"/>
      <c r="G695" s="223"/>
      <c r="H695" s="223"/>
      <c r="I695" s="223"/>
      <c r="J695" s="223"/>
      <c r="K695" s="223"/>
      <c r="L695" s="223"/>
      <c r="M695" s="223"/>
      <c r="N695" s="222"/>
      <c r="O695" s="222"/>
      <c r="P695" s="222"/>
      <c r="Q695" s="222"/>
      <c r="R695" s="223"/>
      <c r="S695" s="223"/>
      <c r="T695" s="223"/>
      <c r="U695" s="223"/>
      <c r="V695" s="223"/>
      <c r="W695" s="223"/>
      <c r="X695" s="223"/>
      <c r="Y695" s="223"/>
      <c r="Z695" s="213"/>
      <c r="AA695" s="213"/>
      <c r="AB695" s="213"/>
      <c r="AC695" s="213"/>
      <c r="AD695" s="213"/>
      <c r="AE695" s="213"/>
      <c r="AF695" s="213"/>
      <c r="AG695" s="213" t="s">
        <v>297</v>
      </c>
      <c r="AH695" s="213">
        <v>5</v>
      </c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</row>
    <row r="696" spans="1:60" outlineLevel="3" x14ac:dyDescent="0.2">
      <c r="A696" s="220"/>
      <c r="B696" s="221"/>
      <c r="C696" s="266" t="s">
        <v>1394</v>
      </c>
      <c r="D696" s="258"/>
      <c r="E696" s="259">
        <v>5.1100000000000003</v>
      </c>
      <c r="F696" s="223"/>
      <c r="G696" s="223"/>
      <c r="H696" s="223"/>
      <c r="I696" s="223"/>
      <c r="J696" s="223"/>
      <c r="K696" s="223"/>
      <c r="L696" s="223"/>
      <c r="M696" s="223"/>
      <c r="N696" s="222"/>
      <c r="O696" s="222"/>
      <c r="P696" s="222"/>
      <c r="Q696" s="222"/>
      <c r="R696" s="223"/>
      <c r="S696" s="223"/>
      <c r="T696" s="223"/>
      <c r="U696" s="223"/>
      <c r="V696" s="223"/>
      <c r="W696" s="223"/>
      <c r="X696" s="223"/>
      <c r="Y696" s="223"/>
      <c r="Z696" s="213"/>
      <c r="AA696" s="213"/>
      <c r="AB696" s="213"/>
      <c r="AC696" s="213"/>
      <c r="AD696" s="213"/>
      <c r="AE696" s="213"/>
      <c r="AF696" s="213"/>
      <c r="AG696" s="213" t="s">
        <v>297</v>
      </c>
      <c r="AH696" s="213">
        <v>5</v>
      </c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</row>
    <row r="697" spans="1:60" ht="22.5" outlineLevel="1" x14ac:dyDescent="0.2">
      <c r="A697" s="235">
        <v>130</v>
      </c>
      <c r="B697" s="236" t="s">
        <v>1395</v>
      </c>
      <c r="C697" s="252" t="s">
        <v>1396</v>
      </c>
      <c r="D697" s="237" t="s">
        <v>420</v>
      </c>
      <c r="E697" s="238">
        <v>51.1</v>
      </c>
      <c r="F697" s="239"/>
      <c r="G697" s="240">
        <f>ROUND(E697*F697,2)</f>
        <v>0</v>
      </c>
      <c r="H697" s="239"/>
      <c r="I697" s="240">
        <f>ROUND(E697*H697,2)</f>
        <v>0</v>
      </c>
      <c r="J697" s="239"/>
      <c r="K697" s="240">
        <f>ROUND(E697*J697,2)</f>
        <v>0</v>
      </c>
      <c r="L697" s="240">
        <v>21</v>
      </c>
      <c r="M697" s="240">
        <f>G697*(1+L697/100)</f>
        <v>0</v>
      </c>
      <c r="N697" s="238">
        <v>5.1000000000000004E-4</v>
      </c>
      <c r="O697" s="238">
        <f>ROUND(E697*N697,2)</f>
        <v>0.03</v>
      </c>
      <c r="P697" s="238">
        <v>0</v>
      </c>
      <c r="Q697" s="238">
        <f>ROUND(E697*P697,2)</f>
        <v>0</v>
      </c>
      <c r="R697" s="240" t="s">
        <v>1392</v>
      </c>
      <c r="S697" s="240" t="s">
        <v>250</v>
      </c>
      <c r="T697" s="241" t="s">
        <v>250</v>
      </c>
      <c r="U697" s="223">
        <v>0.23599999999999999</v>
      </c>
      <c r="V697" s="223">
        <f>ROUND(E697*U697,2)</f>
        <v>12.06</v>
      </c>
      <c r="W697" s="223"/>
      <c r="X697" s="223" t="s">
        <v>294</v>
      </c>
      <c r="Y697" s="223" t="s">
        <v>252</v>
      </c>
      <c r="Z697" s="213"/>
      <c r="AA697" s="213"/>
      <c r="AB697" s="213"/>
      <c r="AC697" s="213"/>
      <c r="AD697" s="213"/>
      <c r="AE697" s="213"/>
      <c r="AF697" s="213"/>
      <c r="AG697" s="213" t="s">
        <v>571</v>
      </c>
      <c r="AH697" s="213"/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</row>
    <row r="698" spans="1:60" outlineLevel="2" x14ac:dyDescent="0.2">
      <c r="A698" s="220"/>
      <c r="B698" s="221"/>
      <c r="C698" s="266" t="s">
        <v>1397</v>
      </c>
      <c r="D698" s="258"/>
      <c r="E698" s="259">
        <v>6.1</v>
      </c>
      <c r="F698" s="223"/>
      <c r="G698" s="223"/>
      <c r="H698" s="223"/>
      <c r="I698" s="223"/>
      <c r="J698" s="223"/>
      <c r="K698" s="223"/>
      <c r="L698" s="223"/>
      <c r="M698" s="223"/>
      <c r="N698" s="222"/>
      <c r="O698" s="222"/>
      <c r="P698" s="222"/>
      <c r="Q698" s="222"/>
      <c r="R698" s="223"/>
      <c r="S698" s="223"/>
      <c r="T698" s="223"/>
      <c r="U698" s="223"/>
      <c r="V698" s="223"/>
      <c r="W698" s="223"/>
      <c r="X698" s="223"/>
      <c r="Y698" s="223"/>
      <c r="Z698" s="213"/>
      <c r="AA698" s="213"/>
      <c r="AB698" s="213"/>
      <c r="AC698" s="213"/>
      <c r="AD698" s="213"/>
      <c r="AE698" s="213"/>
      <c r="AF698" s="213"/>
      <c r="AG698" s="213" t="s">
        <v>297</v>
      </c>
      <c r="AH698" s="213">
        <v>0</v>
      </c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</row>
    <row r="699" spans="1:60" outlineLevel="3" x14ac:dyDescent="0.2">
      <c r="A699" s="220"/>
      <c r="B699" s="221"/>
      <c r="C699" s="266" t="s">
        <v>1398</v>
      </c>
      <c r="D699" s="258"/>
      <c r="E699" s="259">
        <v>23.8</v>
      </c>
      <c r="F699" s="223"/>
      <c r="G699" s="223"/>
      <c r="H699" s="223"/>
      <c r="I699" s="223"/>
      <c r="J699" s="223"/>
      <c r="K699" s="223"/>
      <c r="L699" s="223"/>
      <c r="M699" s="223"/>
      <c r="N699" s="222"/>
      <c r="O699" s="222"/>
      <c r="P699" s="222"/>
      <c r="Q699" s="222"/>
      <c r="R699" s="223"/>
      <c r="S699" s="223"/>
      <c r="T699" s="223"/>
      <c r="U699" s="223"/>
      <c r="V699" s="223"/>
      <c r="W699" s="223"/>
      <c r="X699" s="223"/>
      <c r="Y699" s="223"/>
      <c r="Z699" s="213"/>
      <c r="AA699" s="213"/>
      <c r="AB699" s="213"/>
      <c r="AC699" s="213"/>
      <c r="AD699" s="213"/>
      <c r="AE699" s="213"/>
      <c r="AF699" s="213"/>
      <c r="AG699" s="213" t="s">
        <v>297</v>
      </c>
      <c r="AH699" s="213">
        <v>0</v>
      </c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</row>
    <row r="700" spans="1:60" outlineLevel="3" x14ac:dyDescent="0.2">
      <c r="A700" s="220"/>
      <c r="B700" s="221"/>
      <c r="C700" s="266" t="s">
        <v>1399</v>
      </c>
      <c r="D700" s="258"/>
      <c r="E700" s="259">
        <v>6.3</v>
      </c>
      <c r="F700" s="223"/>
      <c r="G700" s="223"/>
      <c r="H700" s="223"/>
      <c r="I700" s="223"/>
      <c r="J700" s="223"/>
      <c r="K700" s="223"/>
      <c r="L700" s="223"/>
      <c r="M700" s="223"/>
      <c r="N700" s="222"/>
      <c r="O700" s="222"/>
      <c r="P700" s="222"/>
      <c r="Q700" s="222"/>
      <c r="R700" s="223"/>
      <c r="S700" s="223"/>
      <c r="T700" s="223"/>
      <c r="U700" s="223"/>
      <c r="V700" s="223"/>
      <c r="W700" s="223"/>
      <c r="X700" s="223"/>
      <c r="Y700" s="223"/>
      <c r="Z700" s="213"/>
      <c r="AA700" s="213"/>
      <c r="AB700" s="213"/>
      <c r="AC700" s="213"/>
      <c r="AD700" s="213"/>
      <c r="AE700" s="213"/>
      <c r="AF700" s="213"/>
      <c r="AG700" s="213" t="s">
        <v>297</v>
      </c>
      <c r="AH700" s="213">
        <v>0</v>
      </c>
      <c r="AI700" s="213"/>
      <c r="AJ700" s="213"/>
      <c r="AK700" s="213"/>
      <c r="AL700" s="213"/>
      <c r="AM700" s="213"/>
      <c r="AN700" s="213"/>
      <c r="AO700" s="213"/>
      <c r="AP700" s="213"/>
      <c r="AQ700" s="213"/>
      <c r="AR700" s="213"/>
      <c r="AS700" s="213"/>
      <c r="AT700" s="213"/>
      <c r="AU700" s="213"/>
      <c r="AV700" s="213"/>
      <c r="AW700" s="213"/>
      <c r="AX700" s="213"/>
      <c r="AY700" s="213"/>
      <c r="AZ700" s="213"/>
      <c r="BA700" s="213"/>
      <c r="BB700" s="213"/>
      <c r="BC700" s="213"/>
      <c r="BD700" s="213"/>
      <c r="BE700" s="213"/>
      <c r="BF700" s="213"/>
      <c r="BG700" s="213"/>
      <c r="BH700" s="213"/>
    </row>
    <row r="701" spans="1:60" outlineLevel="3" x14ac:dyDescent="0.2">
      <c r="A701" s="220"/>
      <c r="B701" s="221"/>
      <c r="C701" s="266" t="s">
        <v>1400</v>
      </c>
      <c r="D701" s="258"/>
      <c r="E701" s="259">
        <v>6.7</v>
      </c>
      <c r="F701" s="223"/>
      <c r="G701" s="223"/>
      <c r="H701" s="223"/>
      <c r="I701" s="223"/>
      <c r="J701" s="223"/>
      <c r="K701" s="223"/>
      <c r="L701" s="223"/>
      <c r="M701" s="223"/>
      <c r="N701" s="222"/>
      <c r="O701" s="222"/>
      <c r="P701" s="222"/>
      <c r="Q701" s="222"/>
      <c r="R701" s="223"/>
      <c r="S701" s="223"/>
      <c r="T701" s="223"/>
      <c r="U701" s="223"/>
      <c r="V701" s="223"/>
      <c r="W701" s="223"/>
      <c r="X701" s="223"/>
      <c r="Y701" s="223"/>
      <c r="Z701" s="213"/>
      <c r="AA701" s="213"/>
      <c r="AB701" s="213"/>
      <c r="AC701" s="213"/>
      <c r="AD701" s="213"/>
      <c r="AE701" s="213"/>
      <c r="AF701" s="213"/>
      <c r="AG701" s="213" t="s">
        <v>297</v>
      </c>
      <c r="AH701" s="213">
        <v>0</v>
      </c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</row>
    <row r="702" spans="1:60" outlineLevel="3" x14ac:dyDescent="0.2">
      <c r="A702" s="220"/>
      <c r="B702" s="221"/>
      <c r="C702" s="266" t="s">
        <v>1401</v>
      </c>
      <c r="D702" s="258"/>
      <c r="E702" s="259">
        <v>8.1999999999999993</v>
      </c>
      <c r="F702" s="223"/>
      <c r="G702" s="223"/>
      <c r="H702" s="223"/>
      <c r="I702" s="223"/>
      <c r="J702" s="223"/>
      <c r="K702" s="223"/>
      <c r="L702" s="223"/>
      <c r="M702" s="223"/>
      <c r="N702" s="222"/>
      <c r="O702" s="222"/>
      <c r="P702" s="222"/>
      <c r="Q702" s="222"/>
      <c r="R702" s="223"/>
      <c r="S702" s="223"/>
      <c r="T702" s="223"/>
      <c r="U702" s="223"/>
      <c r="V702" s="223"/>
      <c r="W702" s="223"/>
      <c r="X702" s="223"/>
      <c r="Y702" s="223"/>
      <c r="Z702" s="213"/>
      <c r="AA702" s="213"/>
      <c r="AB702" s="213"/>
      <c r="AC702" s="213"/>
      <c r="AD702" s="213"/>
      <c r="AE702" s="213"/>
      <c r="AF702" s="213"/>
      <c r="AG702" s="213" t="s">
        <v>297</v>
      </c>
      <c r="AH702" s="213">
        <v>0</v>
      </c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</row>
    <row r="703" spans="1:60" ht="22.5" outlineLevel="1" x14ac:dyDescent="0.2">
      <c r="A703" s="235">
        <v>131</v>
      </c>
      <c r="B703" s="236" t="s">
        <v>1402</v>
      </c>
      <c r="C703" s="252" t="s">
        <v>1403</v>
      </c>
      <c r="D703" s="237" t="s">
        <v>292</v>
      </c>
      <c r="E703" s="238">
        <v>70.180000000000007</v>
      </c>
      <c r="F703" s="239"/>
      <c r="G703" s="240">
        <f>ROUND(E703*F703,2)</f>
        <v>0</v>
      </c>
      <c r="H703" s="239"/>
      <c r="I703" s="240">
        <f>ROUND(E703*H703,2)</f>
        <v>0</v>
      </c>
      <c r="J703" s="239"/>
      <c r="K703" s="240">
        <f>ROUND(E703*J703,2)</f>
        <v>0</v>
      </c>
      <c r="L703" s="240">
        <v>21</v>
      </c>
      <c r="M703" s="240">
        <f>G703*(1+L703/100)</f>
        <v>0</v>
      </c>
      <c r="N703" s="238">
        <v>5.0400000000000002E-3</v>
      </c>
      <c r="O703" s="238">
        <f>ROUND(E703*N703,2)</f>
        <v>0.35</v>
      </c>
      <c r="P703" s="238">
        <v>0</v>
      </c>
      <c r="Q703" s="238">
        <f>ROUND(E703*P703,2)</f>
        <v>0</v>
      </c>
      <c r="R703" s="240" t="s">
        <v>1392</v>
      </c>
      <c r="S703" s="240" t="s">
        <v>250</v>
      </c>
      <c r="T703" s="241" t="s">
        <v>250</v>
      </c>
      <c r="U703" s="223">
        <v>0.97799999999999998</v>
      </c>
      <c r="V703" s="223">
        <f>ROUND(E703*U703,2)</f>
        <v>68.64</v>
      </c>
      <c r="W703" s="223"/>
      <c r="X703" s="223" t="s">
        <v>294</v>
      </c>
      <c r="Y703" s="223" t="s">
        <v>252</v>
      </c>
      <c r="Z703" s="213"/>
      <c r="AA703" s="213"/>
      <c r="AB703" s="213"/>
      <c r="AC703" s="213"/>
      <c r="AD703" s="213"/>
      <c r="AE703" s="213"/>
      <c r="AF703" s="213"/>
      <c r="AG703" s="213" t="s">
        <v>571</v>
      </c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</row>
    <row r="704" spans="1:60" outlineLevel="2" x14ac:dyDescent="0.2">
      <c r="A704" s="220"/>
      <c r="B704" s="221"/>
      <c r="C704" s="266" t="s">
        <v>347</v>
      </c>
      <c r="D704" s="258"/>
      <c r="E704" s="259"/>
      <c r="F704" s="223"/>
      <c r="G704" s="223"/>
      <c r="H704" s="223"/>
      <c r="I704" s="223"/>
      <c r="J704" s="223"/>
      <c r="K704" s="223"/>
      <c r="L704" s="223"/>
      <c r="M704" s="223"/>
      <c r="N704" s="222"/>
      <c r="O704" s="222"/>
      <c r="P704" s="222"/>
      <c r="Q704" s="222"/>
      <c r="R704" s="223"/>
      <c r="S704" s="223"/>
      <c r="T704" s="223"/>
      <c r="U704" s="223"/>
      <c r="V704" s="223"/>
      <c r="W704" s="223"/>
      <c r="X704" s="223"/>
      <c r="Y704" s="223"/>
      <c r="Z704" s="213"/>
      <c r="AA704" s="213"/>
      <c r="AB704" s="213"/>
      <c r="AC704" s="213"/>
      <c r="AD704" s="213"/>
      <c r="AE704" s="213"/>
      <c r="AF704" s="213"/>
      <c r="AG704" s="213" t="s">
        <v>297</v>
      </c>
      <c r="AH704" s="213">
        <v>0</v>
      </c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</row>
    <row r="705" spans="1:60" outlineLevel="3" x14ac:dyDescent="0.2">
      <c r="A705" s="220"/>
      <c r="B705" s="221"/>
      <c r="C705" s="266" t="s">
        <v>1404</v>
      </c>
      <c r="D705" s="258"/>
      <c r="E705" s="259">
        <v>53.83</v>
      </c>
      <c r="F705" s="223"/>
      <c r="G705" s="223"/>
      <c r="H705" s="223"/>
      <c r="I705" s="223"/>
      <c r="J705" s="223"/>
      <c r="K705" s="223"/>
      <c r="L705" s="223"/>
      <c r="M705" s="223"/>
      <c r="N705" s="222"/>
      <c r="O705" s="222"/>
      <c r="P705" s="222"/>
      <c r="Q705" s="222"/>
      <c r="R705" s="223"/>
      <c r="S705" s="223"/>
      <c r="T705" s="223"/>
      <c r="U705" s="223"/>
      <c r="V705" s="223"/>
      <c r="W705" s="223"/>
      <c r="X705" s="223"/>
      <c r="Y705" s="223"/>
      <c r="Z705" s="213"/>
      <c r="AA705" s="213"/>
      <c r="AB705" s="213"/>
      <c r="AC705" s="213"/>
      <c r="AD705" s="213"/>
      <c r="AE705" s="213"/>
      <c r="AF705" s="213"/>
      <c r="AG705" s="213" t="s">
        <v>297</v>
      </c>
      <c r="AH705" s="213">
        <v>0</v>
      </c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</row>
    <row r="706" spans="1:60" outlineLevel="3" x14ac:dyDescent="0.2">
      <c r="A706" s="220"/>
      <c r="B706" s="221"/>
      <c r="C706" s="266" t="s">
        <v>296</v>
      </c>
      <c r="D706" s="258"/>
      <c r="E706" s="259"/>
      <c r="F706" s="223"/>
      <c r="G706" s="223"/>
      <c r="H706" s="223"/>
      <c r="I706" s="223"/>
      <c r="J706" s="223"/>
      <c r="K706" s="223"/>
      <c r="L706" s="223"/>
      <c r="M706" s="223"/>
      <c r="N706" s="222"/>
      <c r="O706" s="222"/>
      <c r="P706" s="222"/>
      <c r="Q706" s="222"/>
      <c r="R706" s="223"/>
      <c r="S706" s="223"/>
      <c r="T706" s="223"/>
      <c r="U706" s="223"/>
      <c r="V706" s="223"/>
      <c r="W706" s="223"/>
      <c r="X706" s="223"/>
      <c r="Y706" s="223"/>
      <c r="Z706" s="213"/>
      <c r="AA706" s="213"/>
      <c r="AB706" s="213"/>
      <c r="AC706" s="213"/>
      <c r="AD706" s="213"/>
      <c r="AE706" s="213"/>
      <c r="AF706" s="213"/>
      <c r="AG706" s="213" t="s">
        <v>297</v>
      </c>
      <c r="AH706" s="213">
        <v>0</v>
      </c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</row>
    <row r="707" spans="1:60" outlineLevel="3" x14ac:dyDescent="0.2">
      <c r="A707" s="220"/>
      <c r="B707" s="221"/>
      <c r="C707" s="266" t="s">
        <v>1405</v>
      </c>
      <c r="D707" s="258"/>
      <c r="E707" s="259">
        <v>16.350000000000001</v>
      </c>
      <c r="F707" s="223"/>
      <c r="G707" s="223"/>
      <c r="H707" s="223"/>
      <c r="I707" s="223"/>
      <c r="J707" s="223"/>
      <c r="K707" s="223"/>
      <c r="L707" s="223"/>
      <c r="M707" s="223"/>
      <c r="N707" s="222"/>
      <c r="O707" s="222"/>
      <c r="P707" s="222"/>
      <c r="Q707" s="222"/>
      <c r="R707" s="223"/>
      <c r="S707" s="223"/>
      <c r="T707" s="223"/>
      <c r="U707" s="223"/>
      <c r="V707" s="223"/>
      <c r="W707" s="223"/>
      <c r="X707" s="223"/>
      <c r="Y707" s="223"/>
      <c r="Z707" s="213"/>
      <c r="AA707" s="213"/>
      <c r="AB707" s="213"/>
      <c r="AC707" s="213"/>
      <c r="AD707" s="213"/>
      <c r="AE707" s="213"/>
      <c r="AF707" s="213"/>
      <c r="AG707" s="213" t="s">
        <v>297</v>
      </c>
      <c r="AH707" s="213">
        <v>0</v>
      </c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</row>
    <row r="708" spans="1:60" ht="45" outlineLevel="1" x14ac:dyDescent="0.2">
      <c r="A708" s="244">
        <v>132</v>
      </c>
      <c r="B708" s="245" t="s">
        <v>1406</v>
      </c>
      <c r="C708" s="254" t="s">
        <v>1407</v>
      </c>
      <c r="D708" s="246" t="s">
        <v>420</v>
      </c>
      <c r="E708" s="247">
        <v>10</v>
      </c>
      <c r="F708" s="248"/>
      <c r="G708" s="249">
        <f>ROUND(E708*F708,2)</f>
        <v>0</v>
      </c>
      <c r="H708" s="248"/>
      <c r="I708" s="249">
        <f>ROUND(E708*H708,2)</f>
        <v>0</v>
      </c>
      <c r="J708" s="248"/>
      <c r="K708" s="249">
        <f>ROUND(E708*J708,2)</f>
        <v>0</v>
      </c>
      <c r="L708" s="249">
        <v>21</v>
      </c>
      <c r="M708" s="249">
        <f>G708*(1+L708/100)</f>
        <v>0</v>
      </c>
      <c r="N708" s="247">
        <v>2.3000000000000001E-4</v>
      </c>
      <c r="O708" s="247">
        <f>ROUND(E708*N708,2)</f>
        <v>0</v>
      </c>
      <c r="P708" s="247">
        <v>0</v>
      </c>
      <c r="Q708" s="247">
        <f>ROUND(E708*P708,2)</f>
        <v>0</v>
      </c>
      <c r="R708" s="249" t="s">
        <v>1392</v>
      </c>
      <c r="S708" s="249" t="s">
        <v>250</v>
      </c>
      <c r="T708" s="250" t="s">
        <v>250</v>
      </c>
      <c r="U708" s="223">
        <v>0.20805000000000001</v>
      </c>
      <c r="V708" s="223">
        <f>ROUND(E708*U708,2)</f>
        <v>2.08</v>
      </c>
      <c r="W708" s="223"/>
      <c r="X708" s="223" t="s">
        <v>294</v>
      </c>
      <c r="Y708" s="223" t="s">
        <v>252</v>
      </c>
      <c r="Z708" s="213"/>
      <c r="AA708" s="213"/>
      <c r="AB708" s="213"/>
      <c r="AC708" s="213"/>
      <c r="AD708" s="213"/>
      <c r="AE708" s="213"/>
      <c r="AF708" s="213"/>
      <c r="AG708" s="213" t="s">
        <v>571</v>
      </c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</row>
    <row r="709" spans="1:60" ht="22.5" outlineLevel="1" x14ac:dyDescent="0.2">
      <c r="A709" s="235">
        <v>133</v>
      </c>
      <c r="B709" s="236" t="s">
        <v>1408</v>
      </c>
      <c r="C709" s="252" t="s">
        <v>1409</v>
      </c>
      <c r="D709" s="237" t="s">
        <v>420</v>
      </c>
      <c r="E709" s="238">
        <v>108.12</v>
      </c>
      <c r="F709" s="239"/>
      <c r="G709" s="240">
        <f>ROUND(E709*F709,2)</f>
        <v>0</v>
      </c>
      <c r="H709" s="239"/>
      <c r="I709" s="240">
        <f>ROUND(E709*H709,2)</f>
        <v>0</v>
      </c>
      <c r="J709" s="239"/>
      <c r="K709" s="240">
        <f>ROUND(E709*J709,2)</f>
        <v>0</v>
      </c>
      <c r="L709" s="240">
        <v>21</v>
      </c>
      <c r="M709" s="240">
        <f>G709*(1+L709/100)</f>
        <v>0</v>
      </c>
      <c r="N709" s="238">
        <v>4.0000000000000003E-5</v>
      </c>
      <c r="O709" s="238">
        <f>ROUND(E709*N709,2)</f>
        <v>0</v>
      </c>
      <c r="P709" s="238">
        <v>0</v>
      </c>
      <c r="Q709" s="238">
        <f>ROUND(E709*P709,2)</f>
        <v>0</v>
      </c>
      <c r="R709" s="240" t="s">
        <v>1392</v>
      </c>
      <c r="S709" s="240" t="s">
        <v>250</v>
      </c>
      <c r="T709" s="241" t="s">
        <v>250</v>
      </c>
      <c r="U709" s="223">
        <v>7.0000000000000007E-2</v>
      </c>
      <c r="V709" s="223">
        <f>ROUND(E709*U709,2)</f>
        <v>7.57</v>
      </c>
      <c r="W709" s="223"/>
      <c r="X709" s="223" t="s">
        <v>294</v>
      </c>
      <c r="Y709" s="223" t="s">
        <v>252</v>
      </c>
      <c r="Z709" s="213"/>
      <c r="AA709" s="213"/>
      <c r="AB709" s="213"/>
      <c r="AC709" s="213"/>
      <c r="AD709" s="213"/>
      <c r="AE709" s="213"/>
      <c r="AF709" s="213"/>
      <c r="AG709" s="213" t="s">
        <v>571</v>
      </c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</row>
    <row r="710" spans="1:60" outlineLevel="2" x14ac:dyDescent="0.2">
      <c r="A710" s="220"/>
      <c r="B710" s="221"/>
      <c r="C710" s="253" t="s">
        <v>1410</v>
      </c>
      <c r="D710" s="243"/>
      <c r="E710" s="243"/>
      <c r="F710" s="243"/>
      <c r="G710" s="243"/>
      <c r="H710" s="223"/>
      <c r="I710" s="223"/>
      <c r="J710" s="223"/>
      <c r="K710" s="223"/>
      <c r="L710" s="223"/>
      <c r="M710" s="223"/>
      <c r="N710" s="222"/>
      <c r="O710" s="222"/>
      <c r="P710" s="222"/>
      <c r="Q710" s="222"/>
      <c r="R710" s="223"/>
      <c r="S710" s="223"/>
      <c r="T710" s="223"/>
      <c r="U710" s="223"/>
      <c r="V710" s="223"/>
      <c r="W710" s="223"/>
      <c r="X710" s="223"/>
      <c r="Y710" s="223"/>
      <c r="Z710" s="213"/>
      <c r="AA710" s="213"/>
      <c r="AB710" s="213"/>
      <c r="AC710" s="213"/>
      <c r="AD710" s="213"/>
      <c r="AE710" s="213"/>
      <c r="AF710" s="213"/>
      <c r="AG710" s="213" t="s">
        <v>255</v>
      </c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</row>
    <row r="711" spans="1:60" outlineLevel="2" x14ac:dyDescent="0.2">
      <c r="A711" s="220"/>
      <c r="B711" s="221"/>
      <c r="C711" s="266" t="s">
        <v>1411</v>
      </c>
      <c r="D711" s="258"/>
      <c r="E711" s="259">
        <v>51.1</v>
      </c>
      <c r="F711" s="223"/>
      <c r="G711" s="223"/>
      <c r="H711" s="223"/>
      <c r="I711" s="223"/>
      <c r="J711" s="223"/>
      <c r="K711" s="223"/>
      <c r="L711" s="223"/>
      <c r="M711" s="223"/>
      <c r="N711" s="222"/>
      <c r="O711" s="222"/>
      <c r="P711" s="222"/>
      <c r="Q711" s="222"/>
      <c r="R711" s="223"/>
      <c r="S711" s="223"/>
      <c r="T711" s="223"/>
      <c r="U711" s="223"/>
      <c r="V711" s="223"/>
      <c r="W711" s="223"/>
      <c r="X711" s="223"/>
      <c r="Y711" s="223"/>
      <c r="Z711" s="213"/>
      <c r="AA711" s="213"/>
      <c r="AB711" s="213"/>
      <c r="AC711" s="213"/>
      <c r="AD711" s="213"/>
      <c r="AE711" s="213"/>
      <c r="AF711" s="213"/>
      <c r="AG711" s="213" t="s">
        <v>297</v>
      </c>
      <c r="AH711" s="213">
        <v>5</v>
      </c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</row>
    <row r="712" spans="1:60" outlineLevel="3" x14ac:dyDescent="0.2">
      <c r="A712" s="220"/>
      <c r="B712" s="221"/>
      <c r="C712" s="266" t="s">
        <v>1412</v>
      </c>
      <c r="D712" s="258"/>
      <c r="E712" s="259">
        <v>57.02</v>
      </c>
      <c r="F712" s="223"/>
      <c r="G712" s="223"/>
      <c r="H712" s="223"/>
      <c r="I712" s="223"/>
      <c r="J712" s="223"/>
      <c r="K712" s="223"/>
      <c r="L712" s="223"/>
      <c r="M712" s="223"/>
      <c r="N712" s="222"/>
      <c r="O712" s="222"/>
      <c r="P712" s="222"/>
      <c r="Q712" s="222"/>
      <c r="R712" s="223"/>
      <c r="S712" s="223"/>
      <c r="T712" s="223"/>
      <c r="U712" s="223"/>
      <c r="V712" s="223"/>
      <c r="W712" s="223"/>
      <c r="X712" s="223"/>
      <c r="Y712" s="223"/>
      <c r="Z712" s="213"/>
      <c r="AA712" s="213"/>
      <c r="AB712" s="213"/>
      <c r="AC712" s="213"/>
      <c r="AD712" s="213"/>
      <c r="AE712" s="213"/>
      <c r="AF712" s="213"/>
      <c r="AG712" s="213" t="s">
        <v>297</v>
      </c>
      <c r="AH712" s="213">
        <v>5</v>
      </c>
      <c r="AI712" s="213"/>
      <c r="AJ712" s="213"/>
      <c r="AK712" s="213"/>
      <c r="AL712" s="213"/>
      <c r="AM712" s="213"/>
      <c r="AN712" s="213"/>
      <c r="AO712" s="213"/>
      <c r="AP712" s="213"/>
      <c r="AQ712" s="213"/>
      <c r="AR712" s="213"/>
      <c r="AS712" s="213"/>
      <c r="AT712" s="213"/>
      <c r="AU712" s="213"/>
      <c r="AV712" s="213"/>
      <c r="AW712" s="213"/>
      <c r="AX712" s="213"/>
      <c r="AY712" s="213"/>
      <c r="AZ712" s="213"/>
      <c r="BA712" s="213"/>
      <c r="BB712" s="213"/>
      <c r="BC712" s="213"/>
      <c r="BD712" s="213"/>
      <c r="BE712" s="213"/>
      <c r="BF712" s="213"/>
      <c r="BG712" s="213"/>
      <c r="BH712" s="213"/>
    </row>
    <row r="713" spans="1:60" ht="22.5" outlineLevel="1" x14ac:dyDescent="0.2">
      <c r="A713" s="235">
        <v>134</v>
      </c>
      <c r="B713" s="236" t="s">
        <v>1413</v>
      </c>
      <c r="C713" s="252" t="s">
        <v>1414</v>
      </c>
      <c r="D713" s="237" t="s">
        <v>292</v>
      </c>
      <c r="E713" s="238">
        <v>32.409999999999997</v>
      </c>
      <c r="F713" s="239"/>
      <c r="G713" s="240">
        <f>ROUND(E713*F713,2)</f>
        <v>0</v>
      </c>
      <c r="H713" s="239"/>
      <c r="I713" s="240">
        <f>ROUND(E713*H713,2)</f>
        <v>0</v>
      </c>
      <c r="J713" s="239"/>
      <c r="K713" s="240">
        <f>ROUND(E713*J713,2)</f>
        <v>0</v>
      </c>
      <c r="L713" s="240">
        <v>21</v>
      </c>
      <c r="M713" s="240">
        <f>G713*(1+L713/100)</f>
        <v>0</v>
      </c>
      <c r="N713" s="238">
        <v>0</v>
      </c>
      <c r="O713" s="238">
        <f>ROUND(E713*N713,2)</f>
        <v>0</v>
      </c>
      <c r="P713" s="238">
        <v>0</v>
      </c>
      <c r="Q713" s="238">
        <f>ROUND(E713*P713,2)</f>
        <v>0</v>
      </c>
      <c r="R713" s="240" t="s">
        <v>1392</v>
      </c>
      <c r="S713" s="240" t="s">
        <v>250</v>
      </c>
      <c r="T713" s="241" t="s">
        <v>250</v>
      </c>
      <c r="U713" s="223">
        <v>0.03</v>
      </c>
      <c r="V713" s="223">
        <f>ROUND(E713*U713,2)</f>
        <v>0.97</v>
      </c>
      <c r="W713" s="223"/>
      <c r="X713" s="223" t="s">
        <v>294</v>
      </c>
      <c r="Y713" s="223" t="s">
        <v>252</v>
      </c>
      <c r="Z713" s="213"/>
      <c r="AA713" s="213"/>
      <c r="AB713" s="213"/>
      <c r="AC713" s="213"/>
      <c r="AD713" s="213"/>
      <c r="AE713" s="213"/>
      <c r="AF713" s="213"/>
      <c r="AG713" s="213" t="s">
        <v>571</v>
      </c>
      <c r="AH713" s="213"/>
      <c r="AI713" s="213"/>
      <c r="AJ713" s="213"/>
      <c r="AK713" s="213"/>
      <c r="AL713" s="213"/>
      <c r="AM713" s="213"/>
      <c r="AN713" s="213"/>
      <c r="AO713" s="213"/>
      <c r="AP713" s="213"/>
      <c r="AQ713" s="213"/>
      <c r="AR713" s="213"/>
      <c r="AS713" s="213"/>
      <c r="AT713" s="213"/>
      <c r="AU713" s="213"/>
      <c r="AV713" s="213"/>
      <c r="AW713" s="213"/>
      <c r="AX713" s="213"/>
      <c r="AY713" s="213"/>
      <c r="AZ713" s="213"/>
      <c r="BA713" s="213"/>
      <c r="BB713" s="213"/>
      <c r="BC713" s="213"/>
      <c r="BD713" s="213"/>
      <c r="BE713" s="213"/>
      <c r="BF713" s="213"/>
      <c r="BG713" s="213"/>
      <c r="BH713" s="213"/>
    </row>
    <row r="714" spans="1:60" outlineLevel="2" x14ac:dyDescent="0.2">
      <c r="A714" s="220"/>
      <c r="B714" s="221"/>
      <c r="C714" s="266" t="s">
        <v>347</v>
      </c>
      <c r="D714" s="258"/>
      <c r="E714" s="259"/>
      <c r="F714" s="223"/>
      <c r="G714" s="223"/>
      <c r="H714" s="223"/>
      <c r="I714" s="223"/>
      <c r="J714" s="223"/>
      <c r="K714" s="223"/>
      <c r="L714" s="223"/>
      <c r="M714" s="223"/>
      <c r="N714" s="222"/>
      <c r="O714" s="222"/>
      <c r="P714" s="222"/>
      <c r="Q714" s="222"/>
      <c r="R714" s="223"/>
      <c r="S714" s="223"/>
      <c r="T714" s="223"/>
      <c r="U714" s="223"/>
      <c r="V714" s="223"/>
      <c r="W714" s="223"/>
      <c r="X714" s="223"/>
      <c r="Y714" s="223"/>
      <c r="Z714" s="213"/>
      <c r="AA714" s="213"/>
      <c r="AB714" s="213"/>
      <c r="AC714" s="213"/>
      <c r="AD714" s="213"/>
      <c r="AE714" s="213"/>
      <c r="AF714" s="213"/>
      <c r="AG714" s="213" t="s">
        <v>297</v>
      </c>
      <c r="AH714" s="213">
        <v>0</v>
      </c>
      <c r="AI714" s="213"/>
      <c r="AJ714" s="213"/>
      <c r="AK714" s="213"/>
      <c r="AL714" s="213"/>
      <c r="AM714" s="213"/>
      <c r="AN714" s="213"/>
      <c r="AO714" s="213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</row>
    <row r="715" spans="1:60" outlineLevel="3" x14ac:dyDescent="0.2">
      <c r="A715" s="220"/>
      <c r="B715" s="221"/>
      <c r="C715" s="266" t="s">
        <v>1415</v>
      </c>
      <c r="D715" s="258"/>
      <c r="E715" s="259">
        <v>23.38</v>
      </c>
      <c r="F715" s="223"/>
      <c r="G715" s="223"/>
      <c r="H715" s="223"/>
      <c r="I715" s="223"/>
      <c r="J715" s="223"/>
      <c r="K715" s="223"/>
      <c r="L715" s="223"/>
      <c r="M715" s="223"/>
      <c r="N715" s="222"/>
      <c r="O715" s="222"/>
      <c r="P715" s="222"/>
      <c r="Q715" s="222"/>
      <c r="R715" s="223"/>
      <c r="S715" s="223"/>
      <c r="T715" s="223"/>
      <c r="U715" s="223"/>
      <c r="V715" s="223"/>
      <c r="W715" s="223"/>
      <c r="X715" s="223"/>
      <c r="Y715" s="223"/>
      <c r="Z715" s="213"/>
      <c r="AA715" s="213"/>
      <c r="AB715" s="213"/>
      <c r="AC715" s="213"/>
      <c r="AD715" s="213"/>
      <c r="AE715" s="213"/>
      <c r="AF715" s="213"/>
      <c r="AG715" s="213" t="s">
        <v>297</v>
      </c>
      <c r="AH715" s="213">
        <v>0</v>
      </c>
      <c r="AI715" s="213"/>
      <c r="AJ715" s="213"/>
      <c r="AK715" s="213"/>
      <c r="AL715" s="213"/>
      <c r="AM715" s="213"/>
      <c r="AN715" s="213"/>
      <c r="AO715" s="213"/>
      <c r="AP715" s="213"/>
      <c r="AQ715" s="213"/>
      <c r="AR715" s="213"/>
      <c r="AS715" s="213"/>
      <c r="AT715" s="213"/>
      <c r="AU715" s="213"/>
      <c r="AV715" s="213"/>
      <c r="AW715" s="213"/>
      <c r="AX715" s="213"/>
      <c r="AY715" s="213"/>
      <c r="AZ715" s="213"/>
      <c r="BA715" s="213"/>
      <c r="BB715" s="213"/>
      <c r="BC715" s="213"/>
      <c r="BD715" s="213"/>
      <c r="BE715" s="213"/>
      <c r="BF715" s="213"/>
      <c r="BG715" s="213"/>
      <c r="BH715" s="213"/>
    </row>
    <row r="716" spans="1:60" outlineLevel="3" x14ac:dyDescent="0.2">
      <c r="A716" s="220"/>
      <c r="B716" s="221"/>
      <c r="C716" s="266" t="s">
        <v>296</v>
      </c>
      <c r="D716" s="258"/>
      <c r="E716" s="259"/>
      <c r="F716" s="223"/>
      <c r="G716" s="223"/>
      <c r="H716" s="223"/>
      <c r="I716" s="223"/>
      <c r="J716" s="223"/>
      <c r="K716" s="223"/>
      <c r="L716" s="223"/>
      <c r="M716" s="223"/>
      <c r="N716" s="222"/>
      <c r="O716" s="222"/>
      <c r="P716" s="222"/>
      <c r="Q716" s="222"/>
      <c r="R716" s="223"/>
      <c r="S716" s="223"/>
      <c r="T716" s="223"/>
      <c r="U716" s="223"/>
      <c r="V716" s="223"/>
      <c r="W716" s="223"/>
      <c r="X716" s="223"/>
      <c r="Y716" s="223"/>
      <c r="Z716" s="213"/>
      <c r="AA716" s="213"/>
      <c r="AB716" s="213"/>
      <c r="AC716" s="213"/>
      <c r="AD716" s="213"/>
      <c r="AE716" s="213"/>
      <c r="AF716" s="213"/>
      <c r="AG716" s="213" t="s">
        <v>297</v>
      </c>
      <c r="AH716" s="213">
        <v>0</v>
      </c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</row>
    <row r="717" spans="1:60" outlineLevel="3" x14ac:dyDescent="0.2">
      <c r="A717" s="220"/>
      <c r="B717" s="221"/>
      <c r="C717" s="266" t="s">
        <v>1416</v>
      </c>
      <c r="D717" s="258"/>
      <c r="E717" s="259">
        <v>9.0299999999999994</v>
      </c>
      <c r="F717" s="223"/>
      <c r="G717" s="223"/>
      <c r="H717" s="223"/>
      <c r="I717" s="223"/>
      <c r="J717" s="223"/>
      <c r="K717" s="223"/>
      <c r="L717" s="223"/>
      <c r="M717" s="223"/>
      <c r="N717" s="222"/>
      <c r="O717" s="222"/>
      <c r="P717" s="222"/>
      <c r="Q717" s="222"/>
      <c r="R717" s="223"/>
      <c r="S717" s="223"/>
      <c r="T717" s="223"/>
      <c r="U717" s="223"/>
      <c r="V717" s="223"/>
      <c r="W717" s="223"/>
      <c r="X717" s="223"/>
      <c r="Y717" s="223"/>
      <c r="Z717" s="213"/>
      <c r="AA717" s="213"/>
      <c r="AB717" s="213"/>
      <c r="AC717" s="213"/>
      <c r="AD717" s="213"/>
      <c r="AE717" s="213"/>
      <c r="AF717" s="213"/>
      <c r="AG717" s="213" t="s">
        <v>297</v>
      </c>
      <c r="AH717" s="213">
        <v>0</v>
      </c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</row>
    <row r="718" spans="1:60" ht="22.5" outlineLevel="1" x14ac:dyDescent="0.2">
      <c r="A718" s="235">
        <v>135</v>
      </c>
      <c r="B718" s="236" t="s">
        <v>1417</v>
      </c>
      <c r="C718" s="252" t="s">
        <v>1418</v>
      </c>
      <c r="D718" s="237" t="s">
        <v>292</v>
      </c>
      <c r="E718" s="238">
        <v>80.706999999999994</v>
      </c>
      <c r="F718" s="239"/>
      <c r="G718" s="240">
        <f>ROUND(E718*F718,2)</f>
        <v>0</v>
      </c>
      <c r="H718" s="239"/>
      <c r="I718" s="240">
        <f>ROUND(E718*H718,2)</f>
        <v>0</v>
      </c>
      <c r="J718" s="239"/>
      <c r="K718" s="240">
        <f>ROUND(E718*J718,2)</f>
        <v>0</v>
      </c>
      <c r="L718" s="240">
        <v>21</v>
      </c>
      <c r="M718" s="240">
        <f>G718*(1+L718/100)</f>
        <v>0</v>
      </c>
      <c r="N718" s="238">
        <v>1.9199999999999998E-2</v>
      </c>
      <c r="O718" s="238">
        <f>ROUND(E718*N718,2)</f>
        <v>1.55</v>
      </c>
      <c r="P718" s="238">
        <v>0</v>
      </c>
      <c r="Q718" s="238">
        <f>ROUND(E718*P718,2)</f>
        <v>0</v>
      </c>
      <c r="R718" s="240" t="s">
        <v>870</v>
      </c>
      <c r="S718" s="240" t="s">
        <v>1340</v>
      </c>
      <c r="T718" s="241" t="s">
        <v>1340</v>
      </c>
      <c r="U718" s="223">
        <v>0</v>
      </c>
      <c r="V718" s="223">
        <f>ROUND(E718*U718,2)</f>
        <v>0</v>
      </c>
      <c r="W718" s="223"/>
      <c r="X718" s="223" t="s">
        <v>871</v>
      </c>
      <c r="Y718" s="223" t="s">
        <v>252</v>
      </c>
      <c r="Z718" s="213"/>
      <c r="AA718" s="213"/>
      <c r="AB718" s="213"/>
      <c r="AC718" s="213"/>
      <c r="AD718" s="213"/>
      <c r="AE718" s="213"/>
      <c r="AF718" s="213"/>
      <c r="AG718" s="213" t="s">
        <v>872</v>
      </c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</row>
    <row r="719" spans="1:60" outlineLevel="2" x14ac:dyDescent="0.2">
      <c r="A719" s="220"/>
      <c r="B719" s="221"/>
      <c r="C719" s="266" t="s">
        <v>1419</v>
      </c>
      <c r="D719" s="258"/>
      <c r="E719" s="259">
        <v>80.706999999999994</v>
      </c>
      <c r="F719" s="223"/>
      <c r="G719" s="223"/>
      <c r="H719" s="223"/>
      <c r="I719" s="223"/>
      <c r="J719" s="223"/>
      <c r="K719" s="223"/>
      <c r="L719" s="223"/>
      <c r="M719" s="223"/>
      <c r="N719" s="222"/>
      <c r="O719" s="222"/>
      <c r="P719" s="222"/>
      <c r="Q719" s="222"/>
      <c r="R719" s="223"/>
      <c r="S719" s="223"/>
      <c r="T719" s="223"/>
      <c r="U719" s="223"/>
      <c r="V719" s="223"/>
      <c r="W719" s="223"/>
      <c r="X719" s="223"/>
      <c r="Y719" s="223"/>
      <c r="Z719" s="213"/>
      <c r="AA719" s="213"/>
      <c r="AB719" s="213"/>
      <c r="AC719" s="213"/>
      <c r="AD719" s="213"/>
      <c r="AE719" s="213"/>
      <c r="AF719" s="213"/>
      <c r="AG719" s="213" t="s">
        <v>297</v>
      </c>
      <c r="AH719" s="213">
        <v>5</v>
      </c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</row>
    <row r="720" spans="1:60" ht="22.5" outlineLevel="1" x14ac:dyDescent="0.2">
      <c r="A720" s="235">
        <v>136</v>
      </c>
      <c r="B720" s="236" t="s">
        <v>1420</v>
      </c>
      <c r="C720" s="252" t="s">
        <v>1421</v>
      </c>
      <c r="D720" s="237" t="s">
        <v>458</v>
      </c>
      <c r="E720" s="238">
        <v>160.965</v>
      </c>
      <c r="F720" s="239"/>
      <c r="G720" s="240">
        <f>ROUND(E720*F720,2)</f>
        <v>0</v>
      </c>
      <c r="H720" s="239"/>
      <c r="I720" s="240">
        <f>ROUND(E720*H720,2)</f>
        <v>0</v>
      </c>
      <c r="J720" s="239"/>
      <c r="K720" s="240">
        <f>ROUND(E720*J720,2)</f>
        <v>0</v>
      </c>
      <c r="L720" s="240">
        <v>21</v>
      </c>
      <c r="M720" s="240">
        <f>G720*(1+L720/100)</f>
        <v>0</v>
      </c>
      <c r="N720" s="238">
        <v>4.4999999999999999E-4</v>
      </c>
      <c r="O720" s="238">
        <f>ROUND(E720*N720,2)</f>
        <v>7.0000000000000007E-2</v>
      </c>
      <c r="P720" s="238">
        <v>0</v>
      </c>
      <c r="Q720" s="238">
        <f>ROUND(E720*P720,2)</f>
        <v>0</v>
      </c>
      <c r="R720" s="240" t="s">
        <v>870</v>
      </c>
      <c r="S720" s="240" t="s">
        <v>1340</v>
      </c>
      <c r="T720" s="241" t="s">
        <v>1340</v>
      </c>
      <c r="U720" s="223">
        <v>0</v>
      </c>
      <c r="V720" s="223">
        <f>ROUND(E720*U720,2)</f>
        <v>0</v>
      </c>
      <c r="W720" s="223"/>
      <c r="X720" s="223" t="s">
        <v>871</v>
      </c>
      <c r="Y720" s="223" t="s">
        <v>252</v>
      </c>
      <c r="Z720" s="213"/>
      <c r="AA720" s="213"/>
      <c r="AB720" s="213"/>
      <c r="AC720" s="213"/>
      <c r="AD720" s="213"/>
      <c r="AE720" s="213"/>
      <c r="AF720" s="213"/>
      <c r="AG720" s="213" t="s">
        <v>872</v>
      </c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</row>
    <row r="721" spans="1:60" outlineLevel="2" x14ac:dyDescent="0.2">
      <c r="A721" s="220"/>
      <c r="B721" s="221"/>
      <c r="C721" s="266" t="s">
        <v>1422</v>
      </c>
      <c r="D721" s="258"/>
      <c r="E721" s="259"/>
      <c r="F721" s="223"/>
      <c r="G721" s="223"/>
      <c r="H721" s="223"/>
      <c r="I721" s="223"/>
      <c r="J721" s="223"/>
      <c r="K721" s="223"/>
      <c r="L721" s="223"/>
      <c r="M721" s="223"/>
      <c r="N721" s="222"/>
      <c r="O721" s="222"/>
      <c r="P721" s="222"/>
      <c r="Q721" s="222"/>
      <c r="R721" s="223"/>
      <c r="S721" s="223"/>
      <c r="T721" s="223"/>
      <c r="U721" s="223"/>
      <c r="V721" s="223"/>
      <c r="W721" s="223"/>
      <c r="X721" s="223"/>
      <c r="Y721" s="223"/>
      <c r="Z721" s="213"/>
      <c r="AA721" s="213"/>
      <c r="AB721" s="213"/>
      <c r="AC721" s="213"/>
      <c r="AD721" s="213"/>
      <c r="AE721" s="213"/>
      <c r="AF721" s="213"/>
      <c r="AG721" s="213" t="s">
        <v>297</v>
      </c>
      <c r="AH721" s="213">
        <v>0</v>
      </c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</row>
    <row r="722" spans="1:60" outlineLevel="3" x14ac:dyDescent="0.2">
      <c r="A722" s="220"/>
      <c r="B722" s="221"/>
      <c r="C722" s="266" t="s">
        <v>1423</v>
      </c>
      <c r="D722" s="258"/>
      <c r="E722" s="259">
        <v>153.30000000000001</v>
      </c>
      <c r="F722" s="223"/>
      <c r="G722" s="223"/>
      <c r="H722" s="223"/>
      <c r="I722" s="223"/>
      <c r="J722" s="223"/>
      <c r="K722" s="223"/>
      <c r="L722" s="223"/>
      <c r="M722" s="223"/>
      <c r="N722" s="222"/>
      <c r="O722" s="222"/>
      <c r="P722" s="222"/>
      <c r="Q722" s="222"/>
      <c r="R722" s="223"/>
      <c r="S722" s="223"/>
      <c r="T722" s="223"/>
      <c r="U722" s="223"/>
      <c r="V722" s="223"/>
      <c r="W722" s="223"/>
      <c r="X722" s="223"/>
      <c r="Y722" s="223"/>
      <c r="Z722" s="213"/>
      <c r="AA722" s="213"/>
      <c r="AB722" s="213"/>
      <c r="AC722" s="213"/>
      <c r="AD722" s="213"/>
      <c r="AE722" s="213"/>
      <c r="AF722" s="213"/>
      <c r="AG722" s="213" t="s">
        <v>297</v>
      </c>
      <c r="AH722" s="213">
        <v>5</v>
      </c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</row>
    <row r="723" spans="1:60" outlineLevel="3" x14ac:dyDescent="0.2">
      <c r="A723" s="220"/>
      <c r="B723" s="221"/>
      <c r="C723" s="274" t="s">
        <v>1424</v>
      </c>
      <c r="D723" s="272"/>
      <c r="E723" s="273">
        <v>7.665</v>
      </c>
      <c r="F723" s="223"/>
      <c r="G723" s="223"/>
      <c r="H723" s="223"/>
      <c r="I723" s="223"/>
      <c r="J723" s="223"/>
      <c r="K723" s="223"/>
      <c r="L723" s="223"/>
      <c r="M723" s="223"/>
      <c r="N723" s="222"/>
      <c r="O723" s="222"/>
      <c r="P723" s="222"/>
      <c r="Q723" s="222"/>
      <c r="R723" s="223"/>
      <c r="S723" s="223"/>
      <c r="T723" s="223"/>
      <c r="U723" s="223"/>
      <c r="V723" s="223"/>
      <c r="W723" s="223"/>
      <c r="X723" s="223"/>
      <c r="Y723" s="223"/>
      <c r="Z723" s="213"/>
      <c r="AA723" s="213"/>
      <c r="AB723" s="213"/>
      <c r="AC723" s="213"/>
      <c r="AD723" s="213"/>
      <c r="AE723" s="213"/>
      <c r="AF723" s="213"/>
      <c r="AG723" s="213" t="s">
        <v>297</v>
      </c>
      <c r="AH723" s="213">
        <v>4</v>
      </c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</row>
    <row r="724" spans="1:60" outlineLevel="1" x14ac:dyDescent="0.2">
      <c r="A724" s="235">
        <v>137</v>
      </c>
      <c r="B724" s="236" t="s">
        <v>1425</v>
      </c>
      <c r="C724" s="252" t="s">
        <v>1426</v>
      </c>
      <c r="D724" s="237" t="s">
        <v>562</v>
      </c>
      <c r="E724" s="238">
        <v>2.0242100000000001</v>
      </c>
      <c r="F724" s="239"/>
      <c r="G724" s="240">
        <f>ROUND(E724*F724,2)</f>
        <v>0</v>
      </c>
      <c r="H724" s="239"/>
      <c r="I724" s="240">
        <f>ROUND(E724*H724,2)</f>
        <v>0</v>
      </c>
      <c r="J724" s="239"/>
      <c r="K724" s="240">
        <f>ROUND(E724*J724,2)</f>
        <v>0</v>
      </c>
      <c r="L724" s="240">
        <v>21</v>
      </c>
      <c r="M724" s="240">
        <f>G724*(1+L724/100)</f>
        <v>0</v>
      </c>
      <c r="N724" s="238">
        <v>0</v>
      </c>
      <c r="O724" s="238">
        <f>ROUND(E724*N724,2)</f>
        <v>0</v>
      </c>
      <c r="P724" s="238">
        <v>0</v>
      </c>
      <c r="Q724" s="238">
        <f>ROUND(E724*P724,2)</f>
        <v>0</v>
      </c>
      <c r="R724" s="240" t="s">
        <v>1392</v>
      </c>
      <c r="S724" s="240" t="s">
        <v>250</v>
      </c>
      <c r="T724" s="241" t="s">
        <v>250</v>
      </c>
      <c r="U724" s="223">
        <v>1.5980000000000001</v>
      </c>
      <c r="V724" s="223">
        <f>ROUND(E724*U724,2)</f>
        <v>3.23</v>
      </c>
      <c r="W724" s="223"/>
      <c r="X724" s="223" t="s">
        <v>564</v>
      </c>
      <c r="Y724" s="223" t="s">
        <v>252</v>
      </c>
      <c r="Z724" s="213"/>
      <c r="AA724" s="213"/>
      <c r="AB724" s="213"/>
      <c r="AC724" s="213"/>
      <c r="AD724" s="213"/>
      <c r="AE724" s="213"/>
      <c r="AF724" s="213"/>
      <c r="AG724" s="213" t="s">
        <v>565</v>
      </c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</row>
    <row r="725" spans="1:60" outlineLevel="2" x14ac:dyDescent="0.2">
      <c r="A725" s="220"/>
      <c r="B725" s="221"/>
      <c r="C725" s="267" t="s">
        <v>1348</v>
      </c>
      <c r="D725" s="264"/>
      <c r="E725" s="264"/>
      <c r="F725" s="264"/>
      <c r="G725" s="264"/>
      <c r="H725" s="223"/>
      <c r="I725" s="223"/>
      <c r="J725" s="223"/>
      <c r="K725" s="223"/>
      <c r="L725" s="223"/>
      <c r="M725" s="223"/>
      <c r="N725" s="222"/>
      <c r="O725" s="222"/>
      <c r="P725" s="222"/>
      <c r="Q725" s="222"/>
      <c r="R725" s="223"/>
      <c r="S725" s="223"/>
      <c r="T725" s="223"/>
      <c r="U725" s="223"/>
      <c r="V725" s="223"/>
      <c r="W725" s="223"/>
      <c r="X725" s="223"/>
      <c r="Y725" s="223"/>
      <c r="Z725" s="213"/>
      <c r="AA725" s="213"/>
      <c r="AB725" s="213"/>
      <c r="AC725" s="213"/>
      <c r="AD725" s="213"/>
      <c r="AE725" s="213"/>
      <c r="AF725" s="213"/>
      <c r="AG725" s="213" t="s">
        <v>305</v>
      </c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</row>
    <row r="726" spans="1:60" x14ac:dyDescent="0.2">
      <c r="A726" s="228" t="s">
        <v>245</v>
      </c>
      <c r="B726" s="229" t="s">
        <v>188</v>
      </c>
      <c r="C726" s="251" t="s">
        <v>189</v>
      </c>
      <c r="D726" s="230"/>
      <c r="E726" s="231"/>
      <c r="F726" s="232"/>
      <c r="G726" s="232">
        <f>SUMIF(AG727:AG759,"&lt;&gt;NOR",G727:G759)</f>
        <v>0</v>
      </c>
      <c r="H726" s="232"/>
      <c r="I726" s="232">
        <f>SUM(I727:I759)</f>
        <v>0</v>
      </c>
      <c r="J726" s="232"/>
      <c r="K726" s="232">
        <f>SUM(K727:K759)</f>
        <v>0</v>
      </c>
      <c r="L726" s="232"/>
      <c r="M726" s="232">
        <f>SUM(M727:M759)</f>
        <v>0</v>
      </c>
      <c r="N726" s="231"/>
      <c r="O726" s="231">
        <f>SUM(O727:O759)</f>
        <v>0.91</v>
      </c>
      <c r="P726" s="231"/>
      <c r="Q726" s="231">
        <f>SUM(Q727:Q759)</f>
        <v>0</v>
      </c>
      <c r="R726" s="232"/>
      <c r="S726" s="232"/>
      <c r="T726" s="233"/>
      <c r="U726" s="227"/>
      <c r="V726" s="227">
        <f>SUM(V727:V759)</f>
        <v>62.86</v>
      </c>
      <c r="W726" s="227"/>
      <c r="X726" s="227"/>
      <c r="Y726" s="227"/>
      <c r="AG726" t="s">
        <v>246</v>
      </c>
    </row>
    <row r="727" spans="1:60" ht="22.5" outlineLevel="1" x14ac:dyDescent="0.2">
      <c r="A727" s="235">
        <v>138</v>
      </c>
      <c r="B727" s="236" t="s">
        <v>1427</v>
      </c>
      <c r="C727" s="252" t="s">
        <v>1428</v>
      </c>
      <c r="D727" s="237" t="s">
        <v>420</v>
      </c>
      <c r="E727" s="238">
        <v>3.6</v>
      </c>
      <c r="F727" s="239"/>
      <c r="G727" s="240">
        <f>ROUND(E727*F727,2)</f>
        <v>0</v>
      </c>
      <c r="H727" s="239"/>
      <c r="I727" s="240">
        <f>ROUND(E727*H727,2)</f>
        <v>0</v>
      </c>
      <c r="J727" s="239"/>
      <c r="K727" s="240">
        <f>ROUND(E727*J727,2)</f>
        <v>0</v>
      </c>
      <c r="L727" s="240">
        <v>21</v>
      </c>
      <c r="M727" s="240">
        <f>G727*(1+L727/100)</f>
        <v>0</v>
      </c>
      <c r="N727" s="238">
        <v>5.5000000000000003E-4</v>
      </c>
      <c r="O727" s="238">
        <f>ROUND(E727*N727,2)</f>
        <v>0</v>
      </c>
      <c r="P727" s="238">
        <v>0</v>
      </c>
      <c r="Q727" s="238">
        <f>ROUND(E727*P727,2)</f>
        <v>0</v>
      </c>
      <c r="R727" s="240" t="s">
        <v>642</v>
      </c>
      <c r="S727" s="240" t="s">
        <v>250</v>
      </c>
      <c r="T727" s="241" t="s">
        <v>250</v>
      </c>
      <c r="U727" s="223">
        <v>0.28000000000000003</v>
      </c>
      <c r="V727" s="223">
        <f>ROUND(E727*U727,2)</f>
        <v>1.01</v>
      </c>
      <c r="W727" s="223"/>
      <c r="X727" s="223" t="s">
        <v>294</v>
      </c>
      <c r="Y727" s="223" t="s">
        <v>252</v>
      </c>
      <c r="Z727" s="213"/>
      <c r="AA727" s="213"/>
      <c r="AB727" s="213"/>
      <c r="AC727" s="213"/>
      <c r="AD727" s="213"/>
      <c r="AE727" s="213"/>
      <c r="AF727" s="213"/>
      <c r="AG727" s="213" t="s">
        <v>571</v>
      </c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</row>
    <row r="728" spans="1:60" outlineLevel="2" x14ac:dyDescent="0.2">
      <c r="A728" s="220"/>
      <c r="B728" s="221"/>
      <c r="C728" s="266" t="s">
        <v>347</v>
      </c>
      <c r="D728" s="258"/>
      <c r="E728" s="259"/>
      <c r="F728" s="223"/>
      <c r="G728" s="223"/>
      <c r="H728" s="223"/>
      <c r="I728" s="223"/>
      <c r="J728" s="223"/>
      <c r="K728" s="223"/>
      <c r="L728" s="223"/>
      <c r="M728" s="223"/>
      <c r="N728" s="222"/>
      <c r="O728" s="222"/>
      <c r="P728" s="222"/>
      <c r="Q728" s="222"/>
      <c r="R728" s="223"/>
      <c r="S728" s="223"/>
      <c r="T728" s="223"/>
      <c r="U728" s="223"/>
      <c r="V728" s="223"/>
      <c r="W728" s="223"/>
      <c r="X728" s="223"/>
      <c r="Y728" s="223"/>
      <c r="Z728" s="213"/>
      <c r="AA728" s="213"/>
      <c r="AB728" s="213"/>
      <c r="AC728" s="213"/>
      <c r="AD728" s="213"/>
      <c r="AE728" s="213"/>
      <c r="AF728" s="213"/>
      <c r="AG728" s="213" t="s">
        <v>297</v>
      </c>
      <c r="AH728" s="213">
        <v>0</v>
      </c>
      <c r="AI728" s="213"/>
      <c r="AJ728" s="213"/>
      <c r="AK728" s="213"/>
      <c r="AL728" s="213"/>
      <c r="AM728" s="213"/>
      <c r="AN728" s="213"/>
      <c r="AO728" s="213"/>
      <c r="AP728" s="213"/>
      <c r="AQ728" s="213"/>
      <c r="AR728" s="213"/>
      <c r="AS728" s="213"/>
      <c r="AT728" s="213"/>
      <c r="AU728" s="213"/>
      <c r="AV728" s="213"/>
      <c r="AW728" s="213"/>
      <c r="AX728" s="213"/>
      <c r="AY728" s="213"/>
      <c r="AZ728" s="213"/>
      <c r="BA728" s="213"/>
      <c r="BB728" s="213"/>
      <c r="BC728" s="213"/>
      <c r="BD728" s="213"/>
      <c r="BE728" s="213"/>
      <c r="BF728" s="213"/>
      <c r="BG728" s="213"/>
      <c r="BH728" s="213"/>
    </row>
    <row r="729" spans="1:60" outlineLevel="3" x14ac:dyDescent="0.2">
      <c r="A729" s="220"/>
      <c r="B729" s="221"/>
      <c r="C729" s="266" t="s">
        <v>1429</v>
      </c>
      <c r="D729" s="258"/>
      <c r="E729" s="259"/>
      <c r="F729" s="223"/>
      <c r="G729" s="223"/>
      <c r="H729" s="223"/>
      <c r="I729" s="223"/>
      <c r="J729" s="223"/>
      <c r="K729" s="223"/>
      <c r="L729" s="223"/>
      <c r="M729" s="223"/>
      <c r="N729" s="222"/>
      <c r="O729" s="222"/>
      <c r="P729" s="222"/>
      <c r="Q729" s="222"/>
      <c r="R729" s="223"/>
      <c r="S729" s="223"/>
      <c r="T729" s="223"/>
      <c r="U729" s="223"/>
      <c r="V729" s="223"/>
      <c r="W729" s="223"/>
      <c r="X729" s="223"/>
      <c r="Y729" s="223"/>
      <c r="Z729" s="213"/>
      <c r="AA729" s="213"/>
      <c r="AB729" s="213"/>
      <c r="AC729" s="213"/>
      <c r="AD729" s="213"/>
      <c r="AE729" s="213"/>
      <c r="AF729" s="213"/>
      <c r="AG729" s="213" t="s">
        <v>297</v>
      </c>
      <c r="AH729" s="213">
        <v>0</v>
      </c>
      <c r="AI729" s="213"/>
      <c r="AJ729" s="213"/>
      <c r="AK729" s="213"/>
      <c r="AL729" s="213"/>
      <c r="AM729" s="213"/>
      <c r="AN729" s="213"/>
      <c r="AO729" s="213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</row>
    <row r="730" spans="1:60" outlineLevel="3" x14ac:dyDescent="0.2">
      <c r="A730" s="220"/>
      <c r="B730" s="221"/>
      <c r="C730" s="266" t="s">
        <v>1430</v>
      </c>
      <c r="D730" s="258"/>
      <c r="E730" s="259"/>
      <c r="F730" s="223"/>
      <c r="G730" s="223"/>
      <c r="H730" s="223"/>
      <c r="I730" s="223"/>
      <c r="J730" s="223"/>
      <c r="K730" s="223"/>
      <c r="L730" s="223"/>
      <c r="M730" s="223"/>
      <c r="N730" s="222"/>
      <c r="O730" s="222"/>
      <c r="P730" s="222"/>
      <c r="Q730" s="222"/>
      <c r="R730" s="223"/>
      <c r="S730" s="223"/>
      <c r="T730" s="223"/>
      <c r="U730" s="223"/>
      <c r="V730" s="223"/>
      <c r="W730" s="223"/>
      <c r="X730" s="223"/>
      <c r="Y730" s="223"/>
      <c r="Z730" s="213"/>
      <c r="AA730" s="213"/>
      <c r="AB730" s="213"/>
      <c r="AC730" s="213"/>
      <c r="AD730" s="213"/>
      <c r="AE730" s="213"/>
      <c r="AF730" s="213"/>
      <c r="AG730" s="213" t="s">
        <v>297</v>
      </c>
      <c r="AH730" s="213">
        <v>0</v>
      </c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</row>
    <row r="731" spans="1:60" outlineLevel="3" x14ac:dyDescent="0.2">
      <c r="A731" s="220"/>
      <c r="B731" s="221"/>
      <c r="C731" s="266" t="s">
        <v>980</v>
      </c>
      <c r="D731" s="258"/>
      <c r="E731" s="259">
        <v>3.6</v>
      </c>
      <c r="F731" s="223"/>
      <c r="G731" s="223"/>
      <c r="H731" s="223"/>
      <c r="I731" s="223"/>
      <c r="J731" s="223"/>
      <c r="K731" s="223"/>
      <c r="L731" s="223"/>
      <c r="M731" s="223"/>
      <c r="N731" s="222"/>
      <c r="O731" s="222"/>
      <c r="P731" s="222"/>
      <c r="Q731" s="222"/>
      <c r="R731" s="223"/>
      <c r="S731" s="223"/>
      <c r="T731" s="223"/>
      <c r="U731" s="223"/>
      <c r="V731" s="223"/>
      <c r="W731" s="223"/>
      <c r="X731" s="223"/>
      <c r="Y731" s="223"/>
      <c r="Z731" s="213"/>
      <c r="AA731" s="213"/>
      <c r="AB731" s="213"/>
      <c r="AC731" s="213"/>
      <c r="AD731" s="213"/>
      <c r="AE731" s="213"/>
      <c r="AF731" s="213"/>
      <c r="AG731" s="213" t="s">
        <v>297</v>
      </c>
      <c r="AH731" s="213">
        <v>0</v>
      </c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</row>
    <row r="732" spans="1:60" outlineLevel="1" x14ac:dyDescent="0.2">
      <c r="A732" s="235">
        <v>139</v>
      </c>
      <c r="B732" s="236" t="s">
        <v>1431</v>
      </c>
      <c r="C732" s="252" t="s">
        <v>1432</v>
      </c>
      <c r="D732" s="237" t="s">
        <v>292</v>
      </c>
      <c r="E732" s="238">
        <v>79.599999999999994</v>
      </c>
      <c r="F732" s="239"/>
      <c r="G732" s="240">
        <f>ROUND(E732*F732,2)</f>
        <v>0</v>
      </c>
      <c r="H732" s="239"/>
      <c r="I732" s="240">
        <f>ROUND(E732*H732,2)</f>
        <v>0</v>
      </c>
      <c r="J732" s="239"/>
      <c r="K732" s="240">
        <f>ROUND(E732*J732,2)</f>
        <v>0</v>
      </c>
      <c r="L732" s="240">
        <v>21</v>
      </c>
      <c r="M732" s="240">
        <f>G732*(1+L732/100)</f>
        <v>0</v>
      </c>
      <c r="N732" s="238">
        <v>0</v>
      </c>
      <c r="O732" s="238">
        <f>ROUND(E732*N732,2)</f>
        <v>0</v>
      </c>
      <c r="P732" s="238">
        <v>0</v>
      </c>
      <c r="Q732" s="238">
        <f>ROUND(E732*P732,2)</f>
        <v>0</v>
      </c>
      <c r="R732" s="240" t="s">
        <v>642</v>
      </c>
      <c r="S732" s="240" t="s">
        <v>250</v>
      </c>
      <c r="T732" s="241" t="s">
        <v>250</v>
      </c>
      <c r="U732" s="223">
        <v>1.6E-2</v>
      </c>
      <c r="V732" s="223">
        <f>ROUND(E732*U732,2)</f>
        <v>1.27</v>
      </c>
      <c r="W732" s="223"/>
      <c r="X732" s="223" t="s">
        <v>294</v>
      </c>
      <c r="Y732" s="223" t="s">
        <v>252</v>
      </c>
      <c r="Z732" s="213"/>
      <c r="AA732" s="213"/>
      <c r="AB732" s="213"/>
      <c r="AC732" s="213"/>
      <c r="AD732" s="213"/>
      <c r="AE732" s="213"/>
      <c r="AF732" s="213"/>
      <c r="AG732" s="213" t="s">
        <v>331</v>
      </c>
      <c r="AH732" s="213"/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</row>
    <row r="733" spans="1:60" outlineLevel="2" x14ac:dyDescent="0.2">
      <c r="A733" s="220"/>
      <c r="B733" s="221"/>
      <c r="C733" s="267" t="s">
        <v>1433</v>
      </c>
      <c r="D733" s="264"/>
      <c r="E733" s="264"/>
      <c r="F733" s="264"/>
      <c r="G733" s="264"/>
      <c r="H733" s="223"/>
      <c r="I733" s="223"/>
      <c r="J733" s="223"/>
      <c r="K733" s="223"/>
      <c r="L733" s="223"/>
      <c r="M733" s="223"/>
      <c r="N733" s="222"/>
      <c r="O733" s="222"/>
      <c r="P733" s="222"/>
      <c r="Q733" s="222"/>
      <c r="R733" s="223"/>
      <c r="S733" s="223"/>
      <c r="T733" s="223"/>
      <c r="U733" s="223"/>
      <c r="V733" s="223"/>
      <c r="W733" s="223"/>
      <c r="X733" s="223"/>
      <c r="Y733" s="223"/>
      <c r="Z733" s="213"/>
      <c r="AA733" s="213"/>
      <c r="AB733" s="213"/>
      <c r="AC733" s="213"/>
      <c r="AD733" s="213"/>
      <c r="AE733" s="213"/>
      <c r="AF733" s="213"/>
      <c r="AG733" s="213" t="s">
        <v>305</v>
      </c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</row>
    <row r="734" spans="1:60" outlineLevel="2" x14ac:dyDescent="0.2">
      <c r="A734" s="220"/>
      <c r="B734" s="221"/>
      <c r="C734" s="266" t="s">
        <v>1434</v>
      </c>
      <c r="D734" s="258"/>
      <c r="E734" s="259">
        <v>79.599999999999994</v>
      </c>
      <c r="F734" s="223"/>
      <c r="G734" s="223"/>
      <c r="H734" s="223"/>
      <c r="I734" s="223"/>
      <c r="J734" s="223"/>
      <c r="K734" s="223"/>
      <c r="L734" s="223"/>
      <c r="M734" s="223"/>
      <c r="N734" s="222"/>
      <c r="O734" s="222"/>
      <c r="P734" s="222"/>
      <c r="Q734" s="222"/>
      <c r="R734" s="223"/>
      <c r="S734" s="223"/>
      <c r="T734" s="223"/>
      <c r="U734" s="223"/>
      <c r="V734" s="223"/>
      <c r="W734" s="223"/>
      <c r="X734" s="223"/>
      <c r="Y734" s="223"/>
      <c r="Z734" s="213"/>
      <c r="AA734" s="213"/>
      <c r="AB734" s="213"/>
      <c r="AC734" s="213"/>
      <c r="AD734" s="213"/>
      <c r="AE734" s="213"/>
      <c r="AF734" s="213"/>
      <c r="AG734" s="213" t="s">
        <v>297</v>
      </c>
      <c r="AH734" s="213">
        <v>5</v>
      </c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</row>
    <row r="735" spans="1:60" outlineLevel="1" x14ac:dyDescent="0.2">
      <c r="A735" s="235">
        <v>140</v>
      </c>
      <c r="B735" s="236" t="s">
        <v>1435</v>
      </c>
      <c r="C735" s="252" t="s">
        <v>1436</v>
      </c>
      <c r="D735" s="237" t="s">
        <v>292</v>
      </c>
      <c r="E735" s="238">
        <v>79.599999999999994</v>
      </c>
      <c r="F735" s="239"/>
      <c r="G735" s="240">
        <f>ROUND(E735*F735,2)</f>
        <v>0</v>
      </c>
      <c r="H735" s="239"/>
      <c r="I735" s="240">
        <f>ROUND(E735*H735,2)</f>
        <v>0</v>
      </c>
      <c r="J735" s="239"/>
      <c r="K735" s="240">
        <f>ROUND(E735*J735,2)</f>
        <v>0</v>
      </c>
      <c r="L735" s="240">
        <v>21</v>
      </c>
      <c r="M735" s="240">
        <f>G735*(1+L735/100)</f>
        <v>0</v>
      </c>
      <c r="N735" s="238">
        <v>0</v>
      </c>
      <c r="O735" s="238">
        <f>ROUND(E735*N735,2)</f>
        <v>0</v>
      </c>
      <c r="P735" s="238">
        <v>0</v>
      </c>
      <c r="Q735" s="238">
        <f>ROUND(E735*P735,2)</f>
        <v>0</v>
      </c>
      <c r="R735" s="240" t="s">
        <v>642</v>
      </c>
      <c r="S735" s="240" t="s">
        <v>250</v>
      </c>
      <c r="T735" s="241" t="s">
        <v>250</v>
      </c>
      <c r="U735" s="223">
        <v>0.14699999999999999</v>
      </c>
      <c r="V735" s="223">
        <f>ROUND(E735*U735,2)</f>
        <v>11.7</v>
      </c>
      <c r="W735" s="223"/>
      <c r="X735" s="223" t="s">
        <v>294</v>
      </c>
      <c r="Y735" s="223" t="s">
        <v>252</v>
      </c>
      <c r="Z735" s="213"/>
      <c r="AA735" s="213"/>
      <c r="AB735" s="213"/>
      <c r="AC735" s="213"/>
      <c r="AD735" s="213"/>
      <c r="AE735" s="213"/>
      <c r="AF735" s="213"/>
      <c r="AG735" s="213" t="s">
        <v>331</v>
      </c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</row>
    <row r="736" spans="1:60" outlineLevel="2" x14ac:dyDescent="0.2">
      <c r="A736" s="220"/>
      <c r="B736" s="221"/>
      <c r="C736" s="267" t="s">
        <v>1433</v>
      </c>
      <c r="D736" s="264"/>
      <c r="E736" s="264"/>
      <c r="F736" s="264"/>
      <c r="G736" s="264"/>
      <c r="H736" s="223"/>
      <c r="I736" s="223"/>
      <c r="J736" s="223"/>
      <c r="K736" s="223"/>
      <c r="L736" s="223"/>
      <c r="M736" s="223"/>
      <c r="N736" s="222"/>
      <c r="O736" s="222"/>
      <c r="P736" s="222"/>
      <c r="Q736" s="222"/>
      <c r="R736" s="223"/>
      <c r="S736" s="223"/>
      <c r="T736" s="223"/>
      <c r="U736" s="223"/>
      <c r="V736" s="223"/>
      <c r="W736" s="223"/>
      <c r="X736" s="223"/>
      <c r="Y736" s="223"/>
      <c r="Z736" s="213"/>
      <c r="AA736" s="213"/>
      <c r="AB736" s="213"/>
      <c r="AC736" s="213"/>
      <c r="AD736" s="213"/>
      <c r="AE736" s="213"/>
      <c r="AF736" s="213"/>
      <c r="AG736" s="213" t="s">
        <v>305</v>
      </c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</row>
    <row r="737" spans="1:60" outlineLevel="2" x14ac:dyDescent="0.2">
      <c r="A737" s="220"/>
      <c r="B737" s="221"/>
      <c r="C737" s="266" t="s">
        <v>1434</v>
      </c>
      <c r="D737" s="258"/>
      <c r="E737" s="259">
        <v>79.599999999999994</v>
      </c>
      <c r="F737" s="223"/>
      <c r="G737" s="223"/>
      <c r="H737" s="223"/>
      <c r="I737" s="223"/>
      <c r="J737" s="223"/>
      <c r="K737" s="223"/>
      <c r="L737" s="223"/>
      <c r="M737" s="223"/>
      <c r="N737" s="222"/>
      <c r="O737" s="222"/>
      <c r="P737" s="222"/>
      <c r="Q737" s="222"/>
      <c r="R737" s="223"/>
      <c r="S737" s="223"/>
      <c r="T737" s="223"/>
      <c r="U737" s="223"/>
      <c r="V737" s="223"/>
      <c r="W737" s="223"/>
      <c r="X737" s="223"/>
      <c r="Y737" s="223"/>
      <c r="Z737" s="213"/>
      <c r="AA737" s="213"/>
      <c r="AB737" s="213"/>
      <c r="AC737" s="213"/>
      <c r="AD737" s="213"/>
      <c r="AE737" s="213"/>
      <c r="AF737" s="213"/>
      <c r="AG737" s="213" t="s">
        <v>297</v>
      </c>
      <c r="AH737" s="213">
        <v>5</v>
      </c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</row>
    <row r="738" spans="1:60" outlineLevel="1" x14ac:dyDescent="0.2">
      <c r="A738" s="235">
        <v>141</v>
      </c>
      <c r="B738" s="236" t="s">
        <v>1437</v>
      </c>
      <c r="C738" s="252" t="s">
        <v>1438</v>
      </c>
      <c r="D738" s="237" t="s">
        <v>292</v>
      </c>
      <c r="E738" s="238">
        <v>79.599999999999994</v>
      </c>
      <c r="F738" s="239"/>
      <c r="G738" s="240">
        <f>ROUND(E738*F738,2)</f>
        <v>0</v>
      </c>
      <c r="H738" s="239"/>
      <c r="I738" s="240">
        <f>ROUND(E738*H738,2)</f>
        <v>0</v>
      </c>
      <c r="J738" s="239"/>
      <c r="K738" s="240">
        <f>ROUND(E738*J738,2)</f>
        <v>0</v>
      </c>
      <c r="L738" s="240">
        <v>21</v>
      </c>
      <c r="M738" s="240">
        <f>G738*(1+L738/100)</f>
        <v>0</v>
      </c>
      <c r="N738" s="238">
        <v>0</v>
      </c>
      <c r="O738" s="238">
        <f>ROUND(E738*N738,2)</f>
        <v>0</v>
      </c>
      <c r="P738" s="238">
        <v>0</v>
      </c>
      <c r="Q738" s="238">
        <f>ROUND(E738*P738,2)</f>
        <v>0</v>
      </c>
      <c r="R738" s="240" t="s">
        <v>642</v>
      </c>
      <c r="S738" s="240" t="s">
        <v>250</v>
      </c>
      <c r="T738" s="241" t="s">
        <v>250</v>
      </c>
      <c r="U738" s="223">
        <v>4.5999999999999999E-2</v>
      </c>
      <c r="V738" s="223">
        <f>ROUND(E738*U738,2)</f>
        <v>3.66</v>
      </c>
      <c r="W738" s="223"/>
      <c r="X738" s="223" t="s">
        <v>294</v>
      </c>
      <c r="Y738" s="223" t="s">
        <v>252</v>
      </c>
      <c r="Z738" s="213"/>
      <c r="AA738" s="213"/>
      <c r="AB738" s="213"/>
      <c r="AC738" s="213"/>
      <c r="AD738" s="213"/>
      <c r="AE738" s="213"/>
      <c r="AF738" s="213"/>
      <c r="AG738" s="213" t="s">
        <v>331</v>
      </c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</row>
    <row r="739" spans="1:60" outlineLevel="2" x14ac:dyDescent="0.2">
      <c r="A739" s="220"/>
      <c r="B739" s="221"/>
      <c r="C739" s="267" t="s">
        <v>1433</v>
      </c>
      <c r="D739" s="264"/>
      <c r="E739" s="264"/>
      <c r="F739" s="264"/>
      <c r="G739" s="264"/>
      <c r="H739" s="223"/>
      <c r="I739" s="223"/>
      <c r="J739" s="223"/>
      <c r="K739" s="223"/>
      <c r="L739" s="223"/>
      <c r="M739" s="223"/>
      <c r="N739" s="222"/>
      <c r="O739" s="222"/>
      <c r="P739" s="222"/>
      <c r="Q739" s="222"/>
      <c r="R739" s="223"/>
      <c r="S739" s="223"/>
      <c r="T739" s="223"/>
      <c r="U739" s="223"/>
      <c r="V739" s="223"/>
      <c r="W739" s="223"/>
      <c r="X739" s="223"/>
      <c r="Y739" s="223"/>
      <c r="Z739" s="213"/>
      <c r="AA739" s="213"/>
      <c r="AB739" s="213"/>
      <c r="AC739" s="213"/>
      <c r="AD739" s="213"/>
      <c r="AE739" s="213"/>
      <c r="AF739" s="213"/>
      <c r="AG739" s="213" t="s">
        <v>305</v>
      </c>
      <c r="AH739" s="213"/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</row>
    <row r="740" spans="1:60" outlineLevel="2" x14ac:dyDescent="0.2">
      <c r="A740" s="220"/>
      <c r="B740" s="221"/>
      <c r="C740" s="266" t="s">
        <v>1434</v>
      </c>
      <c r="D740" s="258"/>
      <c r="E740" s="259">
        <v>79.599999999999994</v>
      </c>
      <c r="F740" s="223"/>
      <c r="G740" s="223"/>
      <c r="H740" s="223"/>
      <c r="I740" s="223"/>
      <c r="J740" s="223"/>
      <c r="K740" s="223"/>
      <c r="L740" s="223"/>
      <c r="M740" s="223"/>
      <c r="N740" s="222"/>
      <c r="O740" s="222"/>
      <c r="P740" s="222"/>
      <c r="Q740" s="222"/>
      <c r="R740" s="223"/>
      <c r="S740" s="223"/>
      <c r="T740" s="223"/>
      <c r="U740" s="223"/>
      <c r="V740" s="223"/>
      <c r="W740" s="223"/>
      <c r="X740" s="223"/>
      <c r="Y740" s="223"/>
      <c r="Z740" s="213"/>
      <c r="AA740" s="213"/>
      <c r="AB740" s="213"/>
      <c r="AC740" s="213"/>
      <c r="AD740" s="213"/>
      <c r="AE740" s="213"/>
      <c r="AF740" s="213"/>
      <c r="AG740" s="213" t="s">
        <v>297</v>
      </c>
      <c r="AH740" s="213">
        <v>5</v>
      </c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</row>
    <row r="741" spans="1:60" ht="22.5" outlineLevel="1" x14ac:dyDescent="0.2">
      <c r="A741" s="235">
        <v>142</v>
      </c>
      <c r="B741" s="236" t="s">
        <v>1439</v>
      </c>
      <c r="C741" s="252" t="s">
        <v>1440</v>
      </c>
      <c r="D741" s="237" t="s">
        <v>1441</v>
      </c>
      <c r="E741" s="238">
        <v>19.899999999999999</v>
      </c>
      <c r="F741" s="239"/>
      <c r="G741" s="240">
        <f>ROUND(E741*F741,2)</f>
        <v>0</v>
      </c>
      <c r="H741" s="239"/>
      <c r="I741" s="240">
        <f>ROUND(E741*H741,2)</f>
        <v>0</v>
      </c>
      <c r="J741" s="239"/>
      <c r="K741" s="240">
        <f>ROUND(E741*J741,2)</f>
        <v>0</v>
      </c>
      <c r="L741" s="240">
        <v>21</v>
      </c>
      <c r="M741" s="240">
        <f>G741*(1+L741/100)</f>
        <v>0</v>
      </c>
      <c r="N741" s="238">
        <v>9.5E-4</v>
      </c>
      <c r="O741" s="238">
        <f>ROUND(E741*N741,2)</f>
        <v>0.02</v>
      </c>
      <c r="P741" s="238">
        <v>0</v>
      </c>
      <c r="Q741" s="238">
        <f>ROUND(E741*P741,2)</f>
        <v>0</v>
      </c>
      <c r="R741" s="240" t="s">
        <v>870</v>
      </c>
      <c r="S741" s="240" t="s">
        <v>250</v>
      </c>
      <c r="T741" s="241" t="s">
        <v>885</v>
      </c>
      <c r="U741" s="223">
        <v>0</v>
      </c>
      <c r="V741" s="223">
        <f>ROUND(E741*U741,2)</f>
        <v>0</v>
      </c>
      <c r="W741" s="223"/>
      <c r="X741" s="223" t="s">
        <v>871</v>
      </c>
      <c r="Y741" s="223" t="s">
        <v>252</v>
      </c>
      <c r="Z741" s="213"/>
      <c r="AA741" s="213"/>
      <c r="AB741" s="213"/>
      <c r="AC741" s="213"/>
      <c r="AD741" s="213"/>
      <c r="AE741" s="213"/>
      <c r="AF741" s="213"/>
      <c r="AG741" s="213" t="s">
        <v>886</v>
      </c>
      <c r="AH741" s="213"/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</row>
    <row r="742" spans="1:60" outlineLevel="2" x14ac:dyDescent="0.2">
      <c r="A742" s="220"/>
      <c r="B742" s="221"/>
      <c r="C742" s="266" t="s">
        <v>1442</v>
      </c>
      <c r="D742" s="258"/>
      <c r="E742" s="259">
        <v>19.899999999999999</v>
      </c>
      <c r="F742" s="223"/>
      <c r="G742" s="223"/>
      <c r="H742" s="223"/>
      <c r="I742" s="223"/>
      <c r="J742" s="223"/>
      <c r="K742" s="223"/>
      <c r="L742" s="223"/>
      <c r="M742" s="223"/>
      <c r="N742" s="222"/>
      <c r="O742" s="222"/>
      <c r="P742" s="222"/>
      <c r="Q742" s="222"/>
      <c r="R742" s="223"/>
      <c r="S742" s="223"/>
      <c r="T742" s="223"/>
      <c r="U742" s="223"/>
      <c r="V742" s="223"/>
      <c r="W742" s="223"/>
      <c r="X742" s="223"/>
      <c r="Y742" s="223"/>
      <c r="Z742" s="213"/>
      <c r="AA742" s="213"/>
      <c r="AB742" s="213"/>
      <c r="AC742" s="213"/>
      <c r="AD742" s="213"/>
      <c r="AE742" s="213"/>
      <c r="AF742" s="213"/>
      <c r="AG742" s="213" t="s">
        <v>297</v>
      </c>
      <c r="AH742" s="213">
        <v>5</v>
      </c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</row>
    <row r="743" spans="1:60" ht="22.5" outlineLevel="1" x14ac:dyDescent="0.2">
      <c r="A743" s="235">
        <v>143</v>
      </c>
      <c r="B743" s="236" t="s">
        <v>1443</v>
      </c>
      <c r="C743" s="252" t="s">
        <v>1444</v>
      </c>
      <c r="D743" s="237" t="s">
        <v>1445</v>
      </c>
      <c r="E743" s="238">
        <v>627.24800000000005</v>
      </c>
      <c r="F743" s="239"/>
      <c r="G743" s="240">
        <f>ROUND(E743*F743,2)</f>
        <v>0</v>
      </c>
      <c r="H743" s="239"/>
      <c r="I743" s="240">
        <f>ROUND(E743*H743,2)</f>
        <v>0</v>
      </c>
      <c r="J743" s="239"/>
      <c r="K743" s="240">
        <f>ROUND(E743*J743,2)</f>
        <v>0</v>
      </c>
      <c r="L743" s="240">
        <v>21</v>
      </c>
      <c r="M743" s="240">
        <f>G743*(1+L743/100)</f>
        <v>0</v>
      </c>
      <c r="N743" s="238">
        <v>1E-3</v>
      </c>
      <c r="O743" s="238">
        <f>ROUND(E743*N743,2)</f>
        <v>0.63</v>
      </c>
      <c r="P743" s="238">
        <v>0</v>
      </c>
      <c r="Q743" s="238">
        <f>ROUND(E743*P743,2)</f>
        <v>0</v>
      </c>
      <c r="R743" s="240" t="s">
        <v>870</v>
      </c>
      <c r="S743" s="240" t="s">
        <v>250</v>
      </c>
      <c r="T743" s="241" t="s">
        <v>885</v>
      </c>
      <c r="U743" s="223">
        <v>0</v>
      </c>
      <c r="V743" s="223">
        <f>ROUND(E743*U743,2)</f>
        <v>0</v>
      </c>
      <c r="W743" s="223"/>
      <c r="X743" s="223" t="s">
        <v>871</v>
      </c>
      <c r="Y743" s="223" t="s">
        <v>252</v>
      </c>
      <c r="Z743" s="213"/>
      <c r="AA743" s="213"/>
      <c r="AB743" s="213"/>
      <c r="AC743" s="213"/>
      <c r="AD743" s="213"/>
      <c r="AE743" s="213"/>
      <c r="AF743" s="213"/>
      <c r="AG743" s="213" t="s">
        <v>886</v>
      </c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</row>
    <row r="744" spans="1:60" outlineLevel="2" x14ac:dyDescent="0.2">
      <c r="A744" s="220"/>
      <c r="B744" s="221"/>
      <c r="C744" s="266" t="s">
        <v>1446</v>
      </c>
      <c r="D744" s="258"/>
      <c r="E744" s="259">
        <v>627.24800000000005</v>
      </c>
      <c r="F744" s="223"/>
      <c r="G744" s="223"/>
      <c r="H744" s="223"/>
      <c r="I744" s="223"/>
      <c r="J744" s="223"/>
      <c r="K744" s="223"/>
      <c r="L744" s="223"/>
      <c r="M744" s="223"/>
      <c r="N744" s="222"/>
      <c r="O744" s="222"/>
      <c r="P744" s="222"/>
      <c r="Q744" s="222"/>
      <c r="R744" s="223"/>
      <c r="S744" s="223"/>
      <c r="T744" s="223"/>
      <c r="U744" s="223"/>
      <c r="V744" s="223"/>
      <c r="W744" s="223"/>
      <c r="X744" s="223"/>
      <c r="Y744" s="223"/>
      <c r="Z744" s="213"/>
      <c r="AA744" s="213"/>
      <c r="AB744" s="213"/>
      <c r="AC744" s="213"/>
      <c r="AD744" s="213"/>
      <c r="AE744" s="213"/>
      <c r="AF744" s="213"/>
      <c r="AG744" s="213" t="s">
        <v>297</v>
      </c>
      <c r="AH744" s="213">
        <v>5</v>
      </c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</row>
    <row r="745" spans="1:60" ht="22.5" outlineLevel="1" x14ac:dyDescent="0.2">
      <c r="A745" s="235">
        <v>144</v>
      </c>
      <c r="B745" s="236" t="s">
        <v>1447</v>
      </c>
      <c r="C745" s="252" t="s">
        <v>1448</v>
      </c>
      <c r="D745" s="237" t="s">
        <v>420</v>
      </c>
      <c r="E745" s="238">
        <v>56.5</v>
      </c>
      <c r="F745" s="239"/>
      <c r="G745" s="240">
        <f>ROUND(E745*F745,2)</f>
        <v>0</v>
      </c>
      <c r="H745" s="239"/>
      <c r="I745" s="240">
        <f>ROUND(E745*H745,2)</f>
        <v>0</v>
      </c>
      <c r="J745" s="239"/>
      <c r="K745" s="240">
        <f>ROUND(E745*J745,2)</f>
        <v>0</v>
      </c>
      <c r="L745" s="240">
        <v>21</v>
      </c>
      <c r="M745" s="240">
        <f>G745*(1+L745/100)</f>
        <v>0</v>
      </c>
      <c r="N745" s="238">
        <v>3.0000000000000001E-5</v>
      </c>
      <c r="O745" s="238">
        <f>ROUND(E745*N745,2)</f>
        <v>0</v>
      </c>
      <c r="P745" s="238">
        <v>0</v>
      </c>
      <c r="Q745" s="238">
        <f>ROUND(E745*P745,2)</f>
        <v>0</v>
      </c>
      <c r="R745" s="240" t="s">
        <v>642</v>
      </c>
      <c r="S745" s="240" t="s">
        <v>250</v>
      </c>
      <c r="T745" s="241" t="s">
        <v>250</v>
      </c>
      <c r="U745" s="223">
        <v>0.13719999999999999</v>
      </c>
      <c r="V745" s="223">
        <f>ROUND(E745*U745,2)</f>
        <v>7.75</v>
      </c>
      <c r="W745" s="223"/>
      <c r="X745" s="223" t="s">
        <v>294</v>
      </c>
      <c r="Y745" s="223" t="s">
        <v>252</v>
      </c>
      <c r="Z745" s="213"/>
      <c r="AA745" s="213"/>
      <c r="AB745" s="213"/>
      <c r="AC745" s="213"/>
      <c r="AD745" s="213"/>
      <c r="AE745" s="213"/>
      <c r="AF745" s="213"/>
      <c r="AG745" s="213" t="s">
        <v>331</v>
      </c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</row>
    <row r="746" spans="1:60" outlineLevel="2" x14ac:dyDescent="0.2">
      <c r="A746" s="220"/>
      <c r="B746" s="221"/>
      <c r="C746" s="266" t="s">
        <v>1449</v>
      </c>
      <c r="D746" s="258"/>
      <c r="E746" s="259">
        <v>21.4</v>
      </c>
      <c r="F746" s="223"/>
      <c r="G746" s="223"/>
      <c r="H746" s="223"/>
      <c r="I746" s="223"/>
      <c r="J746" s="223"/>
      <c r="K746" s="223"/>
      <c r="L746" s="223"/>
      <c r="M746" s="223"/>
      <c r="N746" s="222"/>
      <c r="O746" s="222"/>
      <c r="P746" s="222"/>
      <c r="Q746" s="222"/>
      <c r="R746" s="223"/>
      <c r="S746" s="223"/>
      <c r="T746" s="223"/>
      <c r="U746" s="223"/>
      <c r="V746" s="223"/>
      <c r="W746" s="223"/>
      <c r="X746" s="223"/>
      <c r="Y746" s="223"/>
      <c r="Z746" s="213"/>
      <c r="AA746" s="213"/>
      <c r="AB746" s="213"/>
      <c r="AC746" s="213"/>
      <c r="AD746" s="213"/>
      <c r="AE746" s="213"/>
      <c r="AF746" s="213"/>
      <c r="AG746" s="213" t="s">
        <v>297</v>
      </c>
      <c r="AH746" s="213">
        <v>0</v>
      </c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</row>
    <row r="747" spans="1:60" outlineLevel="3" x14ac:dyDescent="0.2">
      <c r="A747" s="220"/>
      <c r="B747" s="221"/>
      <c r="C747" s="266" t="s">
        <v>1450</v>
      </c>
      <c r="D747" s="258"/>
      <c r="E747" s="259">
        <v>17.600000000000001</v>
      </c>
      <c r="F747" s="223"/>
      <c r="G747" s="223"/>
      <c r="H747" s="223"/>
      <c r="I747" s="223"/>
      <c r="J747" s="223"/>
      <c r="K747" s="223"/>
      <c r="L747" s="223"/>
      <c r="M747" s="223"/>
      <c r="N747" s="222"/>
      <c r="O747" s="222"/>
      <c r="P747" s="222"/>
      <c r="Q747" s="222"/>
      <c r="R747" s="223"/>
      <c r="S747" s="223"/>
      <c r="T747" s="223"/>
      <c r="U747" s="223"/>
      <c r="V747" s="223"/>
      <c r="W747" s="223"/>
      <c r="X747" s="223"/>
      <c r="Y747" s="223"/>
      <c r="Z747" s="213"/>
      <c r="AA747" s="213"/>
      <c r="AB747" s="213"/>
      <c r="AC747" s="213"/>
      <c r="AD747" s="213"/>
      <c r="AE747" s="213"/>
      <c r="AF747" s="213"/>
      <c r="AG747" s="213" t="s">
        <v>297</v>
      </c>
      <c r="AH747" s="213">
        <v>0</v>
      </c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</row>
    <row r="748" spans="1:60" outlineLevel="3" x14ac:dyDescent="0.2">
      <c r="A748" s="220"/>
      <c r="B748" s="221"/>
      <c r="C748" s="266" t="s">
        <v>1451</v>
      </c>
      <c r="D748" s="258"/>
      <c r="E748" s="259">
        <v>17.5</v>
      </c>
      <c r="F748" s="223"/>
      <c r="G748" s="223"/>
      <c r="H748" s="223"/>
      <c r="I748" s="223"/>
      <c r="J748" s="223"/>
      <c r="K748" s="223"/>
      <c r="L748" s="223"/>
      <c r="M748" s="223"/>
      <c r="N748" s="222"/>
      <c r="O748" s="222"/>
      <c r="P748" s="222"/>
      <c r="Q748" s="222"/>
      <c r="R748" s="223"/>
      <c r="S748" s="223"/>
      <c r="T748" s="223"/>
      <c r="U748" s="223"/>
      <c r="V748" s="223"/>
      <c r="W748" s="223"/>
      <c r="X748" s="223"/>
      <c r="Y748" s="223"/>
      <c r="Z748" s="213"/>
      <c r="AA748" s="213"/>
      <c r="AB748" s="213"/>
      <c r="AC748" s="213"/>
      <c r="AD748" s="213"/>
      <c r="AE748" s="213"/>
      <c r="AF748" s="213"/>
      <c r="AG748" s="213" t="s">
        <v>297</v>
      </c>
      <c r="AH748" s="213">
        <v>0</v>
      </c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</row>
    <row r="749" spans="1:60" ht="22.5" outlineLevel="1" x14ac:dyDescent="0.2">
      <c r="A749" s="235">
        <v>145</v>
      </c>
      <c r="B749" s="236" t="s">
        <v>1452</v>
      </c>
      <c r="C749" s="252" t="s">
        <v>1453</v>
      </c>
      <c r="D749" s="237" t="s">
        <v>420</v>
      </c>
      <c r="E749" s="238">
        <v>59.325000000000003</v>
      </c>
      <c r="F749" s="239"/>
      <c r="G749" s="240">
        <f>ROUND(E749*F749,2)</f>
        <v>0</v>
      </c>
      <c r="H749" s="239"/>
      <c r="I749" s="240">
        <f>ROUND(E749*H749,2)</f>
        <v>0</v>
      </c>
      <c r="J749" s="239"/>
      <c r="K749" s="240">
        <f>ROUND(E749*J749,2)</f>
        <v>0</v>
      </c>
      <c r="L749" s="240">
        <v>21</v>
      </c>
      <c r="M749" s="240">
        <f>G749*(1+L749/100)</f>
        <v>0</v>
      </c>
      <c r="N749" s="238">
        <v>5.0000000000000002E-5</v>
      </c>
      <c r="O749" s="238">
        <f>ROUND(E749*N749,2)</f>
        <v>0</v>
      </c>
      <c r="P749" s="238">
        <v>0</v>
      </c>
      <c r="Q749" s="238">
        <f>ROUND(E749*P749,2)</f>
        <v>0</v>
      </c>
      <c r="R749" s="240" t="s">
        <v>870</v>
      </c>
      <c r="S749" s="240" t="s">
        <v>250</v>
      </c>
      <c r="T749" s="241" t="s">
        <v>885</v>
      </c>
      <c r="U749" s="223">
        <v>0</v>
      </c>
      <c r="V749" s="223">
        <f>ROUND(E749*U749,2)</f>
        <v>0</v>
      </c>
      <c r="W749" s="223"/>
      <c r="X749" s="223" t="s">
        <v>871</v>
      </c>
      <c r="Y749" s="223" t="s">
        <v>252</v>
      </c>
      <c r="Z749" s="213"/>
      <c r="AA749" s="213"/>
      <c r="AB749" s="213"/>
      <c r="AC749" s="213"/>
      <c r="AD749" s="213"/>
      <c r="AE749" s="213"/>
      <c r="AF749" s="213"/>
      <c r="AG749" s="213" t="s">
        <v>886</v>
      </c>
      <c r="AH749" s="213"/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</row>
    <row r="750" spans="1:60" outlineLevel="2" x14ac:dyDescent="0.2">
      <c r="A750" s="220"/>
      <c r="B750" s="221"/>
      <c r="C750" s="266" t="s">
        <v>1454</v>
      </c>
      <c r="D750" s="258"/>
      <c r="E750" s="259">
        <v>59.325000000000003</v>
      </c>
      <c r="F750" s="223"/>
      <c r="G750" s="223"/>
      <c r="H750" s="223"/>
      <c r="I750" s="223"/>
      <c r="J750" s="223"/>
      <c r="K750" s="223"/>
      <c r="L750" s="223"/>
      <c r="M750" s="223"/>
      <c r="N750" s="222"/>
      <c r="O750" s="222"/>
      <c r="P750" s="222"/>
      <c r="Q750" s="222"/>
      <c r="R750" s="223"/>
      <c r="S750" s="223"/>
      <c r="T750" s="223"/>
      <c r="U750" s="223"/>
      <c r="V750" s="223"/>
      <c r="W750" s="223"/>
      <c r="X750" s="223"/>
      <c r="Y750" s="223"/>
      <c r="Z750" s="213"/>
      <c r="AA750" s="213"/>
      <c r="AB750" s="213"/>
      <c r="AC750" s="213"/>
      <c r="AD750" s="213"/>
      <c r="AE750" s="213"/>
      <c r="AF750" s="213"/>
      <c r="AG750" s="213" t="s">
        <v>297</v>
      </c>
      <c r="AH750" s="213">
        <v>5</v>
      </c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</row>
    <row r="751" spans="1:60" outlineLevel="1" x14ac:dyDescent="0.2">
      <c r="A751" s="235">
        <v>146</v>
      </c>
      <c r="B751" s="236" t="s">
        <v>1455</v>
      </c>
      <c r="C751" s="252" t="s">
        <v>1456</v>
      </c>
      <c r="D751" s="237" t="s">
        <v>292</v>
      </c>
      <c r="E751" s="238">
        <v>79.599999999999994</v>
      </c>
      <c r="F751" s="239"/>
      <c r="G751" s="240">
        <f>ROUND(E751*F751,2)</f>
        <v>0</v>
      </c>
      <c r="H751" s="239"/>
      <c r="I751" s="240">
        <f>ROUND(E751*H751,2)</f>
        <v>0</v>
      </c>
      <c r="J751" s="239"/>
      <c r="K751" s="240">
        <f>ROUND(E751*J751,2)</f>
        <v>0</v>
      </c>
      <c r="L751" s="240">
        <v>21</v>
      </c>
      <c r="M751" s="240">
        <f>G751*(1+L751/100)</f>
        <v>0</v>
      </c>
      <c r="N751" s="238">
        <v>3.8000000000000002E-4</v>
      </c>
      <c r="O751" s="238">
        <f>ROUND(E751*N751,2)</f>
        <v>0.03</v>
      </c>
      <c r="P751" s="238">
        <v>0</v>
      </c>
      <c r="Q751" s="238">
        <f>ROUND(E751*P751,2)</f>
        <v>0</v>
      </c>
      <c r="R751" s="240" t="s">
        <v>642</v>
      </c>
      <c r="S751" s="240" t="s">
        <v>250</v>
      </c>
      <c r="T751" s="241" t="s">
        <v>250</v>
      </c>
      <c r="U751" s="223">
        <v>0.38</v>
      </c>
      <c r="V751" s="223">
        <f>ROUND(E751*U751,2)</f>
        <v>30.25</v>
      </c>
      <c r="W751" s="223"/>
      <c r="X751" s="223" t="s">
        <v>294</v>
      </c>
      <c r="Y751" s="223" t="s">
        <v>252</v>
      </c>
      <c r="Z751" s="213"/>
      <c r="AA751" s="213"/>
      <c r="AB751" s="213"/>
      <c r="AC751" s="213"/>
      <c r="AD751" s="213"/>
      <c r="AE751" s="213"/>
      <c r="AF751" s="213"/>
      <c r="AG751" s="213" t="s">
        <v>331</v>
      </c>
      <c r="AH751" s="213"/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</row>
    <row r="752" spans="1:60" outlineLevel="2" x14ac:dyDescent="0.2">
      <c r="A752" s="220"/>
      <c r="B752" s="221"/>
      <c r="C752" s="266" t="s">
        <v>347</v>
      </c>
      <c r="D752" s="258"/>
      <c r="E752" s="259"/>
      <c r="F752" s="223"/>
      <c r="G752" s="223"/>
      <c r="H752" s="223"/>
      <c r="I752" s="223"/>
      <c r="J752" s="223"/>
      <c r="K752" s="223"/>
      <c r="L752" s="223"/>
      <c r="M752" s="223"/>
      <c r="N752" s="222"/>
      <c r="O752" s="222"/>
      <c r="P752" s="222"/>
      <c r="Q752" s="222"/>
      <c r="R752" s="223"/>
      <c r="S752" s="223"/>
      <c r="T752" s="223"/>
      <c r="U752" s="223"/>
      <c r="V752" s="223"/>
      <c r="W752" s="223"/>
      <c r="X752" s="223"/>
      <c r="Y752" s="223"/>
      <c r="Z752" s="213"/>
      <c r="AA752" s="213"/>
      <c r="AB752" s="213"/>
      <c r="AC752" s="213"/>
      <c r="AD752" s="213"/>
      <c r="AE752" s="213"/>
      <c r="AF752" s="213"/>
      <c r="AG752" s="213" t="s">
        <v>297</v>
      </c>
      <c r="AH752" s="213">
        <v>0</v>
      </c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</row>
    <row r="753" spans="1:60" outlineLevel="3" x14ac:dyDescent="0.2">
      <c r="A753" s="220"/>
      <c r="B753" s="221"/>
      <c r="C753" s="266" t="s">
        <v>1457</v>
      </c>
      <c r="D753" s="258"/>
      <c r="E753" s="259">
        <v>79.599999999999994</v>
      </c>
      <c r="F753" s="223"/>
      <c r="G753" s="223"/>
      <c r="H753" s="223"/>
      <c r="I753" s="223"/>
      <c r="J753" s="223"/>
      <c r="K753" s="223"/>
      <c r="L753" s="223"/>
      <c r="M753" s="223"/>
      <c r="N753" s="222"/>
      <c r="O753" s="222"/>
      <c r="P753" s="222"/>
      <c r="Q753" s="222"/>
      <c r="R753" s="223"/>
      <c r="S753" s="223"/>
      <c r="T753" s="223"/>
      <c r="U753" s="223"/>
      <c r="V753" s="223"/>
      <c r="W753" s="223"/>
      <c r="X753" s="223"/>
      <c r="Y753" s="223"/>
      <c r="Z753" s="213"/>
      <c r="AA753" s="213"/>
      <c r="AB753" s="213"/>
      <c r="AC753" s="213"/>
      <c r="AD753" s="213"/>
      <c r="AE753" s="213"/>
      <c r="AF753" s="213"/>
      <c r="AG753" s="213" t="s">
        <v>297</v>
      </c>
      <c r="AH753" s="213">
        <v>0</v>
      </c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</row>
    <row r="754" spans="1:60" ht="22.5" outlineLevel="1" x14ac:dyDescent="0.2">
      <c r="A754" s="235">
        <v>147</v>
      </c>
      <c r="B754" s="236" t="s">
        <v>1458</v>
      </c>
      <c r="C754" s="252" t="s">
        <v>1459</v>
      </c>
      <c r="D754" s="237" t="s">
        <v>292</v>
      </c>
      <c r="E754" s="238">
        <v>87.56</v>
      </c>
      <c r="F754" s="239"/>
      <c r="G754" s="240">
        <f>ROUND(E754*F754,2)</f>
        <v>0</v>
      </c>
      <c r="H754" s="239"/>
      <c r="I754" s="240">
        <f>ROUND(E754*H754,2)</f>
        <v>0</v>
      </c>
      <c r="J754" s="239"/>
      <c r="K754" s="240">
        <f>ROUND(E754*J754,2)</f>
        <v>0</v>
      </c>
      <c r="L754" s="240">
        <v>21</v>
      </c>
      <c r="M754" s="240">
        <f>G754*(1+L754/100)</f>
        <v>0</v>
      </c>
      <c r="N754" s="238">
        <v>2.5999999999999999E-3</v>
      </c>
      <c r="O754" s="238">
        <f>ROUND(E754*N754,2)</f>
        <v>0.23</v>
      </c>
      <c r="P754" s="238">
        <v>0</v>
      </c>
      <c r="Q754" s="238">
        <f>ROUND(E754*P754,2)</f>
        <v>0</v>
      </c>
      <c r="R754" s="240" t="s">
        <v>870</v>
      </c>
      <c r="S754" s="240" t="s">
        <v>1460</v>
      </c>
      <c r="T754" s="241" t="s">
        <v>1460</v>
      </c>
      <c r="U754" s="223">
        <v>0</v>
      </c>
      <c r="V754" s="223">
        <f>ROUND(E754*U754,2)</f>
        <v>0</v>
      </c>
      <c r="W754" s="223"/>
      <c r="X754" s="223" t="s">
        <v>871</v>
      </c>
      <c r="Y754" s="223" t="s">
        <v>252</v>
      </c>
      <c r="Z754" s="213"/>
      <c r="AA754" s="213"/>
      <c r="AB754" s="213"/>
      <c r="AC754" s="213"/>
      <c r="AD754" s="213"/>
      <c r="AE754" s="213"/>
      <c r="AF754" s="213"/>
      <c r="AG754" s="213" t="s">
        <v>872</v>
      </c>
      <c r="AH754" s="213"/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</row>
    <row r="755" spans="1:60" outlineLevel="2" x14ac:dyDescent="0.2">
      <c r="A755" s="220"/>
      <c r="B755" s="221"/>
      <c r="C755" s="266" t="s">
        <v>1461</v>
      </c>
      <c r="D755" s="258"/>
      <c r="E755" s="259">
        <v>87.56</v>
      </c>
      <c r="F755" s="223"/>
      <c r="G755" s="223"/>
      <c r="H755" s="223"/>
      <c r="I755" s="223"/>
      <c r="J755" s="223"/>
      <c r="K755" s="223"/>
      <c r="L755" s="223"/>
      <c r="M755" s="223"/>
      <c r="N755" s="222"/>
      <c r="O755" s="222"/>
      <c r="P755" s="222"/>
      <c r="Q755" s="222"/>
      <c r="R755" s="223"/>
      <c r="S755" s="223"/>
      <c r="T755" s="223"/>
      <c r="U755" s="223"/>
      <c r="V755" s="223"/>
      <c r="W755" s="223"/>
      <c r="X755" s="223"/>
      <c r="Y755" s="223"/>
      <c r="Z755" s="213"/>
      <c r="AA755" s="213"/>
      <c r="AB755" s="213"/>
      <c r="AC755" s="213"/>
      <c r="AD755" s="213"/>
      <c r="AE755" s="213"/>
      <c r="AF755" s="213"/>
      <c r="AG755" s="213" t="s">
        <v>297</v>
      </c>
      <c r="AH755" s="213">
        <v>5</v>
      </c>
      <c r="AI755" s="213"/>
      <c r="AJ755" s="213"/>
      <c r="AK755" s="213"/>
      <c r="AL755" s="213"/>
      <c r="AM755" s="213"/>
      <c r="AN755" s="213"/>
      <c r="AO755" s="213"/>
      <c r="AP755" s="213"/>
      <c r="AQ755" s="213"/>
      <c r="AR755" s="213"/>
      <c r="AS755" s="213"/>
      <c r="AT755" s="213"/>
      <c r="AU755" s="213"/>
      <c r="AV755" s="213"/>
      <c r="AW755" s="213"/>
      <c r="AX755" s="213"/>
      <c r="AY755" s="213"/>
      <c r="AZ755" s="213"/>
      <c r="BA755" s="213"/>
      <c r="BB755" s="213"/>
      <c r="BC755" s="213"/>
      <c r="BD755" s="213"/>
      <c r="BE755" s="213"/>
      <c r="BF755" s="213"/>
      <c r="BG755" s="213"/>
      <c r="BH755" s="213"/>
    </row>
    <row r="756" spans="1:60" outlineLevel="1" x14ac:dyDescent="0.2">
      <c r="A756" s="235">
        <v>148</v>
      </c>
      <c r="B756" s="236" t="s">
        <v>1462</v>
      </c>
      <c r="C756" s="252" t="s">
        <v>1463</v>
      </c>
      <c r="D756" s="237" t="s">
        <v>420</v>
      </c>
      <c r="E756" s="238">
        <v>79.599999999999994</v>
      </c>
      <c r="F756" s="239"/>
      <c r="G756" s="240">
        <f>ROUND(E756*F756,2)</f>
        <v>0</v>
      </c>
      <c r="H756" s="239"/>
      <c r="I756" s="240">
        <f>ROUND(E756*H756,2)</f>
        <v>0</v>
      </c>
      <c r="J756" s="239"/>
      <c r="K756" s="240">
        <f>ROUND(E756*J756,2)</f>
        <v>0</v>
      </c>
      <c r="L756" s="240">
        <v>21</v>
      </c>
      <c r="M756" s="240">
        <f>G756*(1+L756/100)</f>
        <v>0</v>
      </c>
      <c r="N756" s="238">
        <v>4.0000000000000003E-5</v>
      </c>
      <c r="O756" s="238">
        <f>ROUND(E756*N756,2)</f>
        <v>0</v>
      </c>
      <c r="P756" s="238">
        <v>0</v>
      </c>
      <c r="Q756" s="238">
        <f>ROUND(E756*P756,2)</f>
        <v>0</v>
      </c>
      <c r="R756" s="240" t="s">
        <v>642</v>
      </c>
      <c r="S756" s="240" t="s">
        <v>250</v>
      </c>
      <c r="T756" s="241" t="s">
        <v>250</v>
      </c>
      <c r="U756" s="223">
        <v>7.8200000000000006E-2</v>
      </c>
      <c r="V756" s="223">
        <f>ROUND(E756*U756,2)</f>
        <v>6.22</v>
      </c>
      <c r="W756" s="223"/>
      <c r="X756" s="223" t="s">
        <v>294</v>
      </c>
      <c r="Y756" s="223" t="s">
        <v>252</v>
      </c>
      <c r="Z756" s="213"/>
      <c r="AA756" s="213"/>
      <c r="AB756" s="213"/>
      <c r="AC756" s="213"/>
      <c r="AD756" s="213"/>
      <c r="AE756" s="213"/>
      <c r="AF756" s="213"/>
      <c r="AG756" s="213" t="s">
        <v>331</v>
      </c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</row>
    <row r="757" spans="1:60" outlineLevel="2" x14ac:dyDescent="0.2">
      <c r="A757" s="220"/>
      <c r="B757" s="221"/>
      <c r="C757" s="266" t="s">
        <v>1434</v>
      </c>
      <c r="D757" s="258"/>
      <c r="E757" s="259">
        <v>79.599999999999994</v>
      </c>
      <c r="F757" s="223"/>
      <c r="G757" s="223"/>
      <c r="H757" s="223"/>
      <c r="I757" s="223"/>
      <c r="J757" s="223"/>
      <c r="K757" s="223"/>
      <c r="L757" s="223"/>
      <c r="M757" s="223"/>
      <c r="N757" s="222"/>
      <c r="O757" s="222"/>
      <c r="P757" s="222"/>
      <c r="Q757" s="222"/>
      <c r="R757" s="223"/>
      <c r="S757" s="223"/>
      <c r="T757" s="223"/>
      <c r="U757" s="223"/>
      <c r="V757" s="223"/>
      <c r="W757" s="223"/>
      <c r="X757" s="223"/>
      <c r="Y757" s="223"/>
      <c r="Z757" s="213"/>
      <c r="AA757" s="213"/>
      <c r="AB757" s="213"/>
      <c r="AC757" s="213"/>
      <c r="AD757" s="213"/>
      <c r="AE757" s="213"/>
      <c r="AF757" s="213"/>
      <c r="AG757" s="213" t="s">
        <v>297</v>
      </c>
      <c r="AH757" s="213">
        <v>5</v>
      </c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</row>
    <row r="758" spans="1:60" outlineLevel="1" x14ac:dyDescent="0.2">
      <c r="A758" s="235">
        <v>149</v>
      </c>
      <c r="B758" s="236" t="s">
        <v>1464</v>
      </c>
      <c r="C758" s="252" t="s">
        <v>1465</v>
      </c>
      <c r="D758" s="237" t="s">
        <v>562</v>
      </c>
      <c r="E758" s="238">
        <v>0.91388000000000003</v>
      </c>
      <c r="F758" s="239"/>
      <c r="G758" s="240">
        <f>ROUND(E758*F758,2)</f>
        <v>0</v>
      </c>
      <c r="H758" s="239"/>
      <c r="I758" s="240">
        <f>ROUND(E758*H758,2)</f>
        <v>0</v>
      </c>
      <c r="J758" s="239"/>
      <c r="K758" s="240">
        <f>ROUND(E758*J758,2)</f>
        <v>0</v>
      </c>
      <c r="L758" s="240">
        <v>21</v>
      </c>
      <c r="M758" s="240">
        <f>G758*(1+L758/100)</f>
        <v>0</v>
      </c>
      <c r="N758" s="238">
        <v>0</v>
      </c>
      <c r="O758" s="238">
        <f>ROUND(E758*N758,2)</f>
        <v>0</v>
      </c>
      <c r="P758" s="238">
        <v>0</v>
      </c>
      <c r="Q758" s="238">
        <f>ROUND(E758*P758,2)</f>
        <v>0</v>
      </c>
      <c r="R758" s="240" t="s">
        <v>642</v>
      </c>
      <c r="S758" s="240" t="s">
        <v>250</v>
      </c>
      <c r="T758" s="241" t="s">
        <v>250</v>
      </c>
      <c r="U758" s="223">
        <v>1.091</v>
      </c>
      <c r="V758" s="223">
        <f>ROUND(E758*U758,2)</f>
        <v>1</v>
      </c>
      <c r="W758" s="223"/>
      <c r="X758" s="223" t="s">
        <v>564</v>
      </c>
      <c r="Y758" s="223" t="s">
        <v>252</v>
      </c>
      <c r="Z758" s="213"/>
      <c r="AA758" s="213"/>
      <c r="AB758" s="213"/>
      <c r="AC758" s="213"/>
      <c r="AD758" s="213"/>
      <c r="AE758" s="213"/>
      <c r="AF758" s="213"/>
      <c r="AG758" s="213" t="s">
        <v>565</v>
      </c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</row>
    <row r="759" spans="1:60" outlineLevel="2" x14ac:dyDescent="0.2">
      <c r="A759" s="220"/>
      <c r="B759" s="221"/>
      <c r="C759" s="267" t="s">
        <v>1466</v>
      </c>
      <c r="D759" s="264"/>
      <c r="E759" s="264"/>
      <c r="F759" s="264"/>
      <c r="G759" s="264"/>
      <c r="H759" s="223"/>
      <c r="I759" s="223"/>
      <c r="J759" s="223"/>
      <c r="K759" s="223"/>
      <c r="L759" s="223"/>
      <c r="M759" s="223"/>
      <c r="N759" s="222"/>
      <c r="O759" s="222"/>
      <c r="P759" s="222"/>
      <c r="Q759" s="222"/>
      <c r="R759" s="223"/>
      <c r="S759" s="223"/>
      <c r="T759" s="223"/>
      <c r="U759" s="223"/>
      <c r="V759" s="223"/>
      <c r="W759" s="223"/>
      <c r="X759" s="223"/>
      <c r="Y759" s="223"/>
      <c r="Z759" s="213"/>
      <c r="AA759" s="213"/>
      <c r="AB759" s="213"/>
      <c r="AC759" s="213"/>
      <c r="AD759" s="213"/>
      <c r="AE759" s="213"/>
      <c r="AF759" s="213"/>
      <c r="AG759" s="213" t="s">
        <v>305</v>
      </c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</row>
    <row r="760" spans="1:60" x14ac:dyDescent="0.2">
      <c r="A760" s="228" t="s">
        <v>245</v>
      </c>
      <c r="B760" s="229" t="s">
        <v>191</v>
      </c>
      <c r="C760" s="251" t="s">
        <v>192</v>
      </c>
      <c r="D760" s="230"/>
      <c r="E760" s="231"/>
      <c r="F760" s="232"/>
      <c r="G760" s="232">
        <f>SUMIF(AG761:AG769,"&lt;&gt;NOR",G761:G769)</f>
        <v>0</v>
      </c>
      <c r="H760" s="232"/>
      <c r="I760" s="232">
        <f>SUM(I761:I769)</f>
        <v>0</v>
      </c>
      <c r="J760" s="232"/>
      <c r="K760" s="232">
        <f>SUM(K761:K769)</f>
        <v>0</v>
      </c>
      <c r="L760" s="232"/>
      <c r="M760" s="232">
        <f>SUM(M761:M769)</f>
        <v>0</v>
      </c>
      <c r="N760" s="231"/>
      <c r="O760" s="231">
        <f>SUM(O761:O769)</f>
        <v>0.11</v>
      </c>
      <c r="P760" s="231"/>
      <c r="Q760" s="231">
        <f>SUM(Q761:Q769)</f>
        <v>0</v>
      </c>
      <c r="R760" s="232"/>
      <c r="S760" s="232"/>
      <c r="T760" s="233"/>
      <c r="U760" s="227"/>
      <c r="V760" s="227">
        <f>SUM(V761:V769)</f>
        <v>6.85</v>
      </c>
      <c r="W760" s="227"/>
      <c r="X760" s="227"/>
      <c r="Y760" s="227"/>
      <c r="AG760" t="s">
        <v>246</v>
      </c>
    </row>
    <row r="761" spans="1:60" ht="22.5" outlineLevel="1" x14ac:dyDescent="0.2">
      <c r="A761" s="235">
        <v>150</v>
      </c>
      <c r="B761" s="236" t="s">
        <v>1467</v>
      </c>
      <c r="C761" s="252" t="s">
        <v>1468</v>
      </c>
      <c r="D761" s="237" t="s">
        <v>292</v>
      </c>
      <c r="E761" s="238">
        <v>10.651999999999999</v>
      </c>
      <c r="F761" s="239"/>
      <c r="G761" s="240">
        <f>ROUND(E761*F761,2)</f>
        <v>0</v>
      </c>
      <c r="H761" s="239"/>
      <c r="I761" s="240">
        <f>ROUND(E761*H761,2)</f>
        <v>0</v>
      </c>
      <c r="J761" s="239"/>
      <c r="K761" s="240">
        <f>ROUND(E761*J761,2)</f>
        <v>0</v>
      </c>
      <c r="L761" s="240">
        <v>21</v>
      </c>
      <c r="M761" s="240">
        <f>G761*(1+L761/100)</f>
        <v>0</v>
      </c>
      <c r="N761" s="238">
        <v>1.0710000000000001E-2</v>
      </c>
      <c r="O761" s="238">
        <f>ROUND(E761*N761,2)</f>
        <v>0.11</v>
      </c>
      <c r="P761" s="238">
        <v>0</v>
      </c>
      <c r="Q761" s="238">
        <f>ROUND(E761*P761,2)</f>
        <v>0</v>
      </c>
      <c r="R761" s="240" t="s">
        <v>1469</v>
      </c>
      <c r="S761" s="240" t="s">
        <v>250</v>
      </c>
      <c r="T761" s="241" t="s">
        <v>250</v>
      </c>
      <c r="U761" s="223">
        <v>0.627</v>
      </c>
      <c r="V761" s="223">
        <f>ROUND(E761*U761,2)</f>
        <v>6.68</v>
      </c>
      <c r="W761" s="223"/>
      <c r="X761" s="223" t="s">
        <v>294</v>
      </c>
      <c r="Y761" s="223" t="s">
        <v>252</v>
      </c>
      <c r="Z761" s="213"/>
      <c r="AA761" s="213"/>
      <c r="AB761" s="213"/>
      <c r="AC761" s="213"/>
      <c r="AD761" s="213"/>
      <c r="AE761" s="213"/>
      <c r="AF761" s="213"/>
      <c r="AG761" s="213" t="s">
        <v>571</v>
      </c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</row>
    <row r="762" spans="1:60" outlineLevel="2" x14ac:dyDescent="0.2">
      <c r="A762" s="220"/>
      <c r="B762" s="221"/>
      <c r="C762" s="253" t="s">
        <v>1470</v>
      </c>
      <c r="D762" s="243"/>
      <c r="E762" s="243"/>
      <c r="F762" s="243"/>
      <c r="G762" s="243"/>
      <c r="H762" s="223"/>
      <c r="I762" s="223"/>
      <c r="J762" s="223"/>
      <c r="K762" s="223"/>
      <c r="L762" s="223"/>
      <c r="M762" s="223"/>
      <c r="N762" s="222"/>
      <c r="O762" s="222"/>
      <c r="P762" s="222"/>
      <c r="Q762" s="222"/>
      <c r="R762" s="223"/>
      <c r="S762" s="223"/>
      <c r="T762" s="223"/>
      <c r="U762" s="223"/>
      <c r="V762" s="223"/>
      <c r="W762" s="223"/>
      <c r="X762" s="223"/>
      <c r="Y762" s="223"/>
      <c r="Z762" s="213"/>
      <c r="AA762" s="213"/>
      <c r="AB762" s="213"/>
      <c r="AC762" s="213"/>
      <c r="AD762" s="213"/>
      <c r="AE762" s="213"/>
      <c r="AF762" s="213"/>
      <c r="AG762" s="213" t="s">
        <v>255</v>
      </c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</row>
    <row r="763" spans="1:60" outlineLevel="3" x14ac:dyDescent="0.2">
      <c r="A763" s="220"/>
      <c r="B763" s="221"/>
      <c r="C763" s="275" t="s">
        <v>1471</v>
      </c>
      <c r="D763" s="224"/>
      <c r="E763" s="225"/>
      <c r="F763" s="226"/>
      <c r="G763" s="226"/>
      <c r="H763" s="223"/>
      <c r="I763" s="223"/>
      <c r="J763" s="223"/>
      <c r="K763" s="223"/>
      <c r="L763" s="223"/>
      <c r="M763" s="223"/>
      <c r="N763" s="222"/>
      <c r="O763" s="222"/>
      <c r="P763" s="222"/>
      <c r="Q763" s="222"/>
      <c r="R763" s="223"/>
      <c r="S763" s="223"/>
      <c r="T763" s="223"/>
      <c r="U763" s="223"/>
      <c r="V763" s="223"/>
      <c r="W763" s="223"/>
      <c r="X763" s="223"/>
      <c r="Y763" s="223"/>
      <c r="Z763" s="213"/>
      <c r="AA763" s="213"/>
      <c r="AB763" s="213"/>
      <c r="AC763" s="213"/>
      <c r="AD763" s="213"/>
      <c r="AE763" s="213"/>
      <c r="AF763" s="213"/>
      <c r="AG763" s="213" t="s">
        <v>255</v>
      </c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</row>
    <row r="764" spans="1:60" outlineLevel="3" x14ac:dyDescent="0.2">
      <c r="A764" s="220"/>
      <c r="B764" s="221"/>
      <c r="C764" s="268" t="s">
        <v>1472</v>
      </c>
      <c r="D764" s="265"/>
      <c r="E764" s="265"/>
      <c r="F764" s="265"/>
      <c r="G764" s="265"/>
      <c r="H764" s="223"/>
      <c r="I764" s="223"/>
      <c r="J764" s="223"/>
      <c r="K764" s="223"/>
      <c r="L764" s="223"/>
      <c r="M764" s="223"/>
      <c r="N764" s="222"/>
      <c r="O764" s="222"/>
      <c r="P764" s="222"/>
      <c r="Q764" s="222"/>
      <c r="R764" s="223"/>
      <c r="S764" s="223"/>
      <c r="T764" s="223"/>
      <c r="U764" s="223"/>
      <c r="V764" s="223"/>
      <c r="W764" s="223"/>
      <c r="X764" s="223"/>
      <c r="Y764" s="223"/>
      <c r="Z764" s="213"/>
      <c r="AA764" s="213"/>
      <c r="AB764" s="213"/>
      <c r="AC764" s="213"/>
      <c r="AD764" s="213"/>
      <c r="AE764" s="213"/>
      <c r="AF764" s="213"/>
      <c r="AG764" s="213" t="s">
        <v>255</v>
      </c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</row>
    <row r="765" spans="1:60" ht="22.5" outlineLevel="3" x14ac:dyDescent="0.2">
      <c r="A765" s="220"/>
      <c r="B765" s="221"/>
      <c r="C765" s="268" t="s">
        <v>1473</v>
      </c>
      <c r="D765" s="265"/>
      <c r="E765" s="265"/>
      <c r="F765" s="265"/>
      <c r="G765" s="265"/>
      <c r="H765" s="223"/>
      <c r="I765" s="223"/>
      <c r="J765" s="223"/>
      <c r="K765" s="223"/>
      <c r="L765" s="223"/>
      <c r="M765" s="223"/>
      <c r="N765" s="222"/>
      <c r="O765" s="222"/>
      <c r="P765" s="222"/>
      <c r="Q765" s="222"/>
      <c r="R765" s="223"/>
      <c r="S765" s="223"/>
      <c r="T765" s="223"/>
      <c r="U765" s="223"/>
      <c r="V765" s="223"/>
      <c r="W765" s="223"/>
      <c r="X765" s="223"/>
      <c r="Y765" s="223"/>
      <c r="Z765" s="213"/>
      <c r="AA765" s="213"/>
      <c r="AB765" s="213"/>
      <c r="AC765" s="213"/>
      <c r="AD765" s="213"/>
      <c r="AE765" s="213"/>
      <c r="AF765" s="213"/>
      <c r="AG765" s="213" t="s">
        <v>255</v>
      </c>
      <c r="AH765" s="213"/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42" t="str">
        <f>C765</f>
        <v>Položka obsahuje dodávku a montáž penetračního nátěru zasypaného křemičitým pískem, dekorativní stěrku tl. 3 mm a uzavírací nátěr ve dvou vrstvách.</v>
      </c>
      <c r="BB765" s="213"/>
      <c r="BC765" s="213"/>
      <c r="BD765" s="213"/>
      <c r="BE765" s="213"/>
      <c r="BF765" s="213"/>
      <c r="BG765" s="213"/>
      <c r="BH765" s="213"/>
    </row>
    <row r="766" spans="1:60" outlineLevel="2" x14ac:dyDescent="0.2">
      <c r="A766" s="220"/>
      <c r="B766" s="221"/>
      <c r="C766" s="266" t="s">
        <v>1474</v>
      </c>
      <c r="D766" s="258"/>
      <c r="E766" s="259"/>
      <c r="F766" s="223"/>
      <c r="G766" s="223"/>
      <c r="H766" s="223"/>
      <c r="I766" s="223"/>
      <c r="J766" s="223"/>
      <c r="K766" s="223"/>
      <c r="L766" s="223"/>
      <c r="M766" s="223"/>
      <c r="N766" s="222"/>
      <c r="O766" s="222"/>
      <c r="P766" s="222"/>
      <c r="Q766" s="222"/>
      <c r="R766" s="223"/>
      <c r="S766" s="223"/>
      <c r="T766" s="223"/>
      <c r="U766" s="223"/>
      <c r="V766" s="223"/>
      <c r="W766" s="223"/>
      <c r="X766" s="223"/>
      <c r="Y766" s="223"/>
      <c r="Z766" s="213"/>
      <c r="AA766" s="213"/>
      <c r="AB766" s="213"/>
      <c r="AC766" s="213"/>
      <c r="AD766" s="213"/>
      <c r="AE766" s="213"/>
      <c r="AF766" s="213"/>
      <c r="AG766" s="213" t="s">
        <v>297</v>
      </c>
      <c r="AH766" s="213">
        <v>0</v>
      </c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</row>
    <row r="767" spans="1:60" outlineLevel="3" x14ac:dyDescent="0.2">
      <c r="A767" s="220"/>
      <c r="B767" s="221"/>
      <c r="C767" s="266" t="s">
        <v>1475</v>
      </c>
      <c r="D767" s="258"/>
      <c r="E767" s="259">
        <v>10.651999999999999</v>
      </c>
      <c r="F767" s="223"/>
      <c r="G767" s="223"/>
      <c r="H767" s="223"/>
      <c r="I767" s="223"/>
      <c r="J767" s="223"/>
      <c r="K767" s="223"/>
      <c r="L767" s="223"/>
      <c r="M767" s="223"/>
      <c r="N767" s="222"/>
      <c r="O767" s="222"/>
      <c r="P767" s="222"/>
      <c r="Q767" s="222"/>
      <c r="R767" s="223"/>
      <c r="S767" s="223"/>
      <c r="T767" s="223"/>
      <c r="U767" s="223"/>
      <c r="V767" s="223"/>
      <c r="W767" s="223"/>
      <c r="X767" s="223"/>
      <c r="Y767" s="223"/>
      <c r="Z767" s="213"/>
      <c r="AA767" s="213"/>
      <c r="AB767" s="213"/>
      <c r="AC767" s="213"/>
      <c r="AD767" s="213"/>
      <c r="AE767" s="213"/>
      <c r="AF767" s="213"/>
      <c r="AG767" s="213" t="s">
        <v>297</v>
      </c>
      <c r="AH767" s="213">
        <v>0</v>
      </c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</row>
    <row r="768" spans="1:60" outlineLevel="1" x14ac:dyDescent="0.2">
      <c r="A768" s="235">
        <v>151</v>
      </c>
      <c r="B768" s="236" t="s">
        <v>1476</v>
      </c>
      <c r="C768" s="252" t="s">
        <v>1477</v>
      </c>
      <c r="D768" s="237" t="s">
        <v>562</v>
      </c>
      <c r="E768" s="238">
        <v>0.11408</v>
      </c>
      <c r="F768" s="239"/>
      <c r="G768" s="240">
        <f>ROUND(E768*F768,2)</f>
        <v>0</v>
      </c>
      <c r="H768" s="239"/>
      <c r="I768" s="240">
        <f>ROUND(E768*H768,2)</f>
        <v>0</v>
      </c>
      <c r="J768" s="239"/>
      <c r="K768" s="240">
        <f>ROUND(E768*J768,2)</f>
        <v>0</v>
      </c>
      <c r="L768" s="240">
        <v>21</v>
      </c>
      <c r="M768" s="240">
        <f>G768*(1+L768/100)</f>
        <v>0</v>
      </c>
      <c r="N768" s="238">
        <v>0</v>
      </c>
      <c r="O768" s="238">
        <f>ROUND(E768*N768,2)</f>
        <v>0</v>
      </c>
      <c r="P768" s="238">
        <v>0</v>
      </c>
      <c r="Q768" s="238">
        <f>ROUND(E768*P768,2)</f>
        <v>0</v>
      </c>
      <c r="R768" s="240" t="s">
        <v>1469</v>
      </c>
      <c r="S768" s="240" t="s">
        <v>250</v>
      </c>
      <c r="T768" s="241" t="s">
        <v>250</v>
      </c>
      <c r="U768" s="223">
        <v>1.4990000000000001</v>
      </c>
      <c r="V768" s="223">
        <f>ROUND(E768*U768,2)</f>
        <v>0.17</v>
      </c>
      <c r="W768" s="223"/>
      <c r="X768" s="223" t="s">
        <v>564</v>
      </c>
      <c r="Y768" s="223" t="s">
        <v>252</v>
      </c>
      <c r="Z768" s="213"/>
      <c r="AA768" s="213"/>
      <c r="AB768" s="213"/>
      <c r="AC768" s="213"/>
      <c r="AD768" s="213"/>
      <c r="AE768" s="213"/>
      <c r="AF768" s="213"/>
      <c r="AG768" s="213" t="s">
        <v>565</v>
      </c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</row>
    <row r="769" spans="1:60" outlineLevel="2" x14ac:dyDescent="0.2">
      <c r="A769" s="220"/>
      <c r="B769" s="221"/>
      <c r="C769" s="267" t="s">
        <v>1348</v>
      </c>
      <c r="D769" s="264"/>
      <c r="E769" s="264"/>
      <c r="F769" s="264"/>
      <c r="G769" s="264"/>
      <c r="H769" s="223"/>
      <c r="I769" s="223"/>
      <c r="J769" s="223"/>
      <c r="K769" s="223"/>
      <c r="L769" s="223"/>
      <c r="M769" s="223"/>
      <c r="N769" s="222"/>
      <c r="O769" s="222"/>
      <c r="P769" s="222"/>
      <c r="Q769" s="222"/>
      <c r="R769" s="223"/>
      <c r="S769" s="223"/>
      <c r="T769" s="223"/>
      <c r="U769" s="223"/>
      <c r="V769" s="223"/>
      <c r="W769" s="223"/>
      <c r="X769" s="223"/>
      <c r="Y769" s="223"/>
      <c r="Z769" s="213"/>
      <c r="AA769" s="213"/>
      <c r="AB769" s="213"/>
      <c r="AC769" s="213"/>
      <c r="AD769" s="213"/>
      <c r="AE769" s="213"/>
      <c r="AF769" s="213"/>
      <c r="AG769" s="213" t="s">
        <v>305</v>
      </c>
      <c r="AH769" s="213"/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</row>
    <row r="770" spans="1:60" x14ac:dyDescent="0.2">
      <c r="A770" s="228" t="s">
        <v>245</v>
      </c>
      <c r="B770" s="229" t="s">
        <v>193</v>
      </c>
      <c r="C770" s="251" t="s">
        <v>194</v>
      </c>
      <c r="D770" s="230"/>
      <c r="E770" s="231"/>
      <c r="F770" s="232"/>
      <c r="G770" s="232">
        <f>SUMIF(AG771:AG839,"&lt;&gt;NOR",G771:G839)</f>
        <v>0</v>
      </c>
      <c r="H770" s="232"/>
      <c r="I770" s="232">
        <f>SUM(I771:I839)</f>
        <v>0</v>
      </c>
      <c r="J770" s="232"/>
      <c r="K770" s="232">
        <f>SUM(K771:K839)</f>
        <v>0</v>
      </c>
      <c r="L770" s="232"/>
      <c r="M770" s="232">
        <f>SUM(M771:M839)</f>
        <v>0</v>
      </c>
      <c r="N770" s="231"/>
      <c r="O770" s="231">
        <f>SUM(O771:O839)</f>
        <v>3.98</v>
      </c>
      <c r="P770" s="231"/>
      <c r="Q770" s="231">
        <f>SUM(Q771:Q839)</f>
        <v>0</v>
      </c>
      <c r="R770" s="232"/>
      <c r="S770" s="232"/>
      <c r="T770" s="233"/>
      <c r="U770" s="227"/>
      <c r="V770" s="227">
        <f>SUM(V771:V839)</f>
        <v>143.34</v>
      </c>
      <c r="W770" s="227"/>
      <c r="X770" s="227"/>
      <c r="Y770" s="227"/>
      <c r="AG770" t="s">
        <v>246</v>
      </c>
    </row>
    <row r="771" spans="1:60" outlineLevel="1" x14ac:dyDescent="0.2">
      <c r="A771" s="235">
        <v>152</v>
      </c>
      <c r="B771" s="236" t="s">
        <v>1478</v>
      </c>
      <c r="C771" s="252" t="s">
        <v>1479</v>
      </c>
      <c r="D771" s="237" t="s">
        <v>292</v>
      </c>
      <c r="E771" s="238">
        <v>26.114999999999998</v>
      </c>
      <c r="F771" s="239"/>
      <c r="G771" s="240">
        <f>ROUND(E771*F771,2)</f>
        <v>0</v>
      </c>
      <c r="H771" s="239"/>
      <c r="I771" s="240">
        <f>ROUND(E771*H771,2)</f>
        <v>0</v>
      </c>
      <c r="J771" s="239"/>
      <c r="K771" s="240">
        <f>ROUND(E771*J771,2)</f>
        <v>0</v>
      </c>
      <c r="L771" s="240">
        <v>21</v>
      </c>
      <c r="M771" s="240">
        <f>G771*(1+L771/100)</f>
        <v>0</v>
      </c>
      <c r="N771" s="238">
        <v>3.7670000000000002E-2</v>
      </c>
      <c r="O771" s="238">
        <f>ROUND(E771*N771,2)</f>
        <v>0.98</v>
      </c>
      <c r="P771" s="238">
        <v>0</v>
      </c>
      <c r="Q771" s="238">
        <f>ROUND(E771*P771,2)</f>
        <v>0</v>
      </c>
      <c r="R771" s="240" t="s">
        <v>563</v>
      </c>
      <c r="S771" s="240" t="s">
        <v>250</v>
      </c>
      <c r="T771" s="241" t="s">
        <v>250</v>
      </c>
      <c r="U771" s="223">
        <v>0.41</v>
      </c>
      <c r="V771" s="223">
        <f>ROUND(E771*U771,2)</f>
        <v>10.71</v>
      </c>
      <c r="W771" s="223"/>
      <c r="X771" s="223" t="s">
        <v>294</v>
      </c>
      <c r="Y771" s="223" t="s">
        <v>252</v>
      </c>
      <c r="Z771" s="213"/>
      <c r="AA771" s="213"/>
      <c r="AB771" s="213"/>
      <c r="AC771" s="213"/>
      <c r="AD771" s="213"/>
      <c r="AE771" s="213"/>
      <c r="AF771" s="213"/>
      <c r="AG771" s="213" t="s">
        <v>571</v>
      </c>
      <c r="AH771" s="213"/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</row>
    <row r="772" spans="1:60" outlineLevel="2" x14ac:dyDescent="0.2">
      <c r="A772" s="220"/>
      <c r="B772" s="221"/>
      <c r="C772" s="267" t="s">
        <v>1480</v>
      </c>
      <c r="D772" s="264"/>
      <c r="E772" s="264"/>
      <c r="F772" s="264"/>
      <c r="G772" s="264"/>
      <c r="H772" s="223"/>
      <c r="I772" s="223"/>
      <c r="J772" s="223"/>
      <c r="K772" s="223"/>
      <c r="L772" s="223"/>
      <c r="M772" s="223"/>
      <c r="N772" s="222"/>
      <c r="O772" s="222"/>
      <c r="P772" s="222"/>
      <c r="Q772" s="222"/>
      <c r="R772" s="223"/>
      <c r="S772" s="223"/>
      <c r="T772" s="223"/>
      <c r="U772" s="223"/>
      <c r="V772" s="223"/>
      <c r="W772" s="223"/>
      <c r="X772" s="223"/>
      <c r="Y772" s="223"/>
      <c r="Z772" s="213"/>
      <c r="AA772" s="213"/>
      <c r="AB772" s="213"/>
      <c r="AC772" s="213"/>
      <c r="AD772" s="213"/>
      <c r="AE772" s="213"/>
      <c r="AF772" s="213"/>
      <c r="AG772" s="213" t="s">
        <v>305</v>
      </c>
      <c r="AH772" s="213"/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</row>
    <row r="773" spans="1:60" outlineLevel="2" x14ac:dyDescent="0.2">
      <c r="A773" s="220"/>
      <c r="B773" s="221"/>
      <c r="C773" s="266" t="s">
        <v>347</v>
      </c>
      <c r="D773" s="258"/>
      <c r="E773" s="259"/>
      <c r="F773" s="223"/>
      <c r="G773" s="223"/>
      <c r="H773" s="223"/>
      <c r="I773" s="223"/>
      <c r="J773" s="223"/>
      <c r="K773" s="223"/>
      <c r="L773" s="223"/>
      <c r="M773" s="223"/>
      <c r="N773" s="222"/>
      <c r="O773" s="222"/>
      <c r="P773" s="222"/>
      <c r="Q773" s="222"/>
      <c r="R773" s="223"/>
      <c r="S773" s="223"/>
      <c r="T773" s="223"/>
      <c r="U773" s="223"/>
      <c r="V773" s="223"/>
      <c r="W773" s="223"/>
      <c r="X773" s="223"/>
      <c r="Y773" s="223"/>
      <c r="Z773" s="213"/>
      <c r="AA773" s="213"/>
      <c r="AB773" s="213"/>
      <c r="AC773" s="213"/>
      <c r="AD773" s="213"/>
      <c r="AE773" s="213"/>
      <c r="AF773" s="213"/>
      <c r="AG773" s="213" t="s">
        <v>297</v>
      </c>
      <c r="AH773" s="213">
        <v>0</v>
      </c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</row>
    <row r="774" spans="1:60" outlineLevel="3" x14ac:dyDescent="0.2">
      <c r="A774" s="220"/>
      <c r="B774" s="221"/>
      <c r="C774" s="266" t="s">
        <v>1481</v>
      </c>
      <c r="D774" s="258"/>
      <c r="E774" s="259"/>
      <c r="F774" s="223"/>
      <c r="G774" s="223"/>
      <c r="H774" s="223"/>
      <c r="I774" s="223"/>
      <c r="J774" s="223"/>
      <c r="K774" s="223"/>
      <c r="L774" s="223"/>
      <c r="M774" s="223"/>
      <c r="N774" s="222"/>
      <c r="O774" s="222"/>
      <c r="P774" s="222"/>
      <c r="Q774" s="222"/>
      <c r="R774" s="223"/>
      <c r="S774" s="223"/>
      <c r="T774" s="223"/>
      <c r="U774" s="223"/>
      <c r="V774" s="223"/>
      <c r="W774" s="223"/>
      <c r="X774" s="223"/>
      <c r="Y774" s="223"/>
      <c r="Z774" s="213"/>
      <c r="AA774" s="213"/>
      <c r="AB774" s="213"/>
      <c r="AC774" s="213"/>
      <c r="AD774" s="213"/>
      <c r="AE774" s="213"/>
      <c r="AF774" s="213"/>
      <c r="AG774" s="213" t="s">
        <v>297</v>
      </c>
      <c r="AH774" s="213">
        <v>0</v>
      </c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</row>
    <row r="775" spans="1:60" outlineLevel="3" x14ac:dyDescent="0.2">
      <c r="A775" s="220"/>
      <c r="B775" s="221"/>
      <c r="C775" s="266" t="s">
        <v>1482</v>
      </c>
      <c r="D775" s="258"/>
      <c r="E775" s="259"/>
      <c r="F775" s="223"/>
      <c r="G775" s="223"/>
      <c r="H775" s="223"/>
      <c r="I775" s="223"/>
      <c r="J775" s="223"/>
      <c r="K775" s="223"/>
      <c r="L775" s="223"/>
      <c r="M775" s="223"/>
      <c r="N775" s="222"/>
      <c r="O775" s="222"/>
      <c r="P775" s="222"/>
      <c r="Q775" s="222"/>
      <c r="R775" s="223"/>
      <c r="S775" s="223"/>
      <c r="T775" s="223"/>
      <c r="U775" s="223"/>
      <c r="V775" s="223"/>
      <c r="W775" s="223"/>
      <c r="X775" s="223"/>
      <c r="Y775" s="223"/>
      <c r="Z775" s="213"/>
      <c r="AA775" s="213"/>
      <c r="AB775" s="213"/>
      <c r="AC775" s="213"/>
      <c r="AD775" s="213"/>
      <c r="AE775" s="213"/>
      <c r="AF775" s="213"/>
      <c r="AG775" s="213" t="s">
        <v>297</v>
      </c>
      <c r="AH775" s="213">
        <v>0</v>
      </c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</row>
    <row r="776" spans="1:60" outlineLevel="3" x14ac:dyDescent="0.2">
      <c r="A776" s="220"/>
      <c r="B776" s="221"/>
      <c r="C776" s="266" t="s">
        <v>1483</v>
      </c>
      <c r="D776" s="258"/>
      <c r="E776" s="259">
        <v>26.114999999999998</v>
      </c>
      <c r="F776" s="223"/>
      <c r="G776" s="223"/>
      <c r="H776" s="223"/>
      <c r="I776" s="223"/>
      <c r="J776" s="223"/>
      <c r="K776" s="223"/>
      <c r="L776" s="223"/>
      <c r="M776" s="223"/>
      <c r="N776" s="222"/>
      <c r="O776" s="222"/>
      <c r="P776" s="222"/>
      <c r="Q776" s="222"/>
      <c r="R776" s="223"/>
      <c r="S776" s="223"/>
      <c r="T776" s="223"/>
      <c r="U776" s="223"/>
      <c r="V776" s="223"/>
      <c r="W776" s="223"/>
      <c r="X776" s="223"/>
      <c r="Y776" s="223"/>
      <c r="Z776" s="213"/>
      <c r="AA776" s="213"/>
      <c r="AB776" s="213"/>
      <c r="AC776" s="213"/>
      <c r="AD776" s="213"/>
      <c r="AE776" s="213"/>
      <c r="AF776" s="213"/>
      <c r="AG776" s="213" t="s">
        <v>297</v>
      </c>
      <c r="AH776" s="213">
        <v>0</v>
      </c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</row>
    <row r="777" spans="1:60" outlineLevel="1" x14ac:dyDescent="0.2">
      <c r="A777" s="235">
        <v>153</v>
      </c>
      <c r="B777" s="236" t="s">
        <v>1484</v>
      </c>
      <c r="C777" s="252" t="s">
        <v>1485</v>
      </c>
      <c r="D777" s="237" t="s">
        <v>292</v>
      </c>
      <c r="E777" s="238">
        <v>18</v>
      </c>
      <c r="F777" s="239"/>
      <c r="G777" s="240">
        <f>ROUND(E777*F777,2)</f>
        <v>0</v>
      </c>
      <c r="H777" s="239"/>
      <c r="I777" s="240">
        <f>ROUND(E777*H777,2)</f>
        <v>0</v>
      </c>
      <c r="J777" s="239"/>
      <c r="K777" s="240">
        <f>ROUND(E777*J777,2)</f>
        <v>0</v>
      </c>
      <c r="L777" s="240">
        <v>21</v>
      </c>
      <c r="M777" s="240">
        <f>G777*(1+L777/100)</f>
        <v>0</v>
      </c>
      <c r="N777" s="238">
        <v>8.0000000000000002E-3</v>
      </c>
      <c r="O777" s="238">
        <f>ROUND(E777*N777,2)</f>
        <v>0.14000000000000001</v>
      </c>
      <c r="P777" s="238">
        <v>0</v>
      </c>
      <c r="Q777" s="238">
        <f>ROUND(E777*P777,2)</f>
        <v>0</v>
      </c>
      <c r="R777" s="240" t="s">
        <v>841</v>
      </c>
      <c r="S777" s="240" t="s">
        <v>250</v>
      </c>
      <c r="T777" s="241" t="s">
        <v>250</v>
      </c>
      <c r="U777" s="223">
        <v>0.111</v>
      </c>
      <c r="V777" s="223">
        <f>ROUND(E777*U777,2)</f>
        <v>2</v>
      </c>
      <c r="W777" s="223"/>
      <c r="X777" s="223" t="s">
        <v>294</v>
      </c>
      <c r="Y777" s="223" t="s">
        <v>252</v>
      </c>
      <c r="Z777" s="213"/>
      <c r="AA777" s="213"/>
      <c r="AB777" s="213"/>
      <c r="AC777" s="213"/>
      <c r="AD777" s="213"/>
      <c r="AE777" s="213"/>
      <c r="AF777" s="213"/>
      <c r="AG777" s="213" t="s">
        <v>571</v>
      </c>
      <c r="AH777" s="213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</row>
    <row r="778" spans="1:60" outlineLevel="2" x14ac:dyDescent="0.2">
      <c r="A778" s="220"/>
      <c r="B778" s="221"/>
      <c r="C778" s="266" t="s">
        <v>899</v>
      </c>
      <c r="D778" s="258"/>
      <c r="E778" s="259"/>
      <c r="F778" s="223"/>
      <c r="G778" s="223"/>
      <c r="H778" s="223"/>
      <c r="I778" s="223"/>
      <c r="J778" s="223"/>
      <c r="K778" s="223"/>
      <c r="L778" s="223"/>
      <c r="M778" s="223"/>
      <c r="N778" s="222"/>
      <c r="O778" s="222"/>
      <c r="P778" s="222"/>
      <c r="Q778" s="222"/>
      <c r="R778" s="223"/>
      <c r="S778" s="223"/>
      <c r="T778" s="223"/>
      <c r="U778" s="223"/>
      <c r="V778" s="223"/>
      <c r="W778" s="223"/>
      <c r="X778" s="223"/>
      <c r="Y778" s="223"/>
      <c r="Z778" s="213"/>
      <c r="AA778" s="213"/>
      <c r="AB778" s="213"/>
      <c r="AC778" s="213"/>
      <c r="AD778" s="213"/>
      <c r="AE778" s="213"/>
      <c r="AF778" s="213"/>
      <c r="AG778" s="213" t="s">
        <v>297</v>
      </c>
      <c r="AH778" s="213">
        <v>0</v>
      </c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</row>
    <row r="779" spans="1:60" outlineLevel="3" x14ac:dyDescent="0.2">
      <c r="A779" s="220"/>
      <c r="B779" s="221"/>
      <c r="C779" s="266" t="s">
        <v>1486</v>
      </c>
      <c r="D779" s="258"/>
      <c r="E779" s="259"/>
      <c r="F779" s="223"/>
      <c r="G779" s="223"/>
      <c r="H779" s="223"/>
      <c r="I779" s="223"/>
      <c r="J779" s="223"/>
      <c r="K779" s="223"/>
      <c r="L779" s="223"/>
      <c r="M779" s="223"/>
      <c r="N779" s="222"/>
      <c r="O779" s="222"/>
      <c r="P779" s="222"/>
      <c r="Q779" s="222"/>
      <c r="R779" s="223"/>
      <c r="S779" s="223"/>
      <c r="T779" s="223"/>
      <c r="U779" s="223"/>
      <c r="V779" s="223"/>
      <c r="W779" s="223"/>
      <c r="X779" s="223"/>
      <c r="Y779" s="223"/>
      <c r="Z779" s="213"/>
      <c r="AA779" s="213"/>
      <c r="AB779" s="213"/>
      <c r="AC779" s="213"/>
      <c r="AD779" s="213"/>
      <c r="AE779" s="213"/>
      <c r="AF779" s="213"/>
      <c r="AG779" s="213" t="s">
        <v>297</v>
      </c>
      <c r="AH779" s="213">
        <v>0</v>
      </c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</row>
    <row r="780" spans="1:60" outlineLevel="3" x14ac:dyDescent="0.2">
      <c r="A780" s="220"/>
      <c r="B780" s="221"/>
      <c r="C780" s="266" t="s">
        <v>1487</v>
      </c>
      <c r="D780" s="258"/>
      <c r="E780" s="259">
        <v>18</v>
      </c>
      <c r="F780" s="223"/>
      <c r="G780" s="223"/>
      <c r="H780" s="223"/>
      <c r="I780" s="223"/>
      <c r="J780" s="223"/>
      <c r="K780" s="223"/>
      <c r="L780" s="223"/>
      <c r="M780" s="223"/>
      <c r="N780" s="222"/>
      <c r="O780" s="222"/>
      <c r="P780" s="222"/>
      <c r="Q780" s="222"/>
      <c r="R780" s="223"/>
      <c r="S780" s="223"/>
      <c r="T780" s="223"/>
      <c r="U780" s="223"/>
      <c r="V780" s="223"/>
      <c r="W780" s="223"/>
      <c r="X780" s="223"/>
      <c r="Y780" s="223"/>
      <c r="Z780" s="213"/>
      <c r="AA780" s="213"/>
      <c r="AB780" s="213"/>
      <c r="AC780" s="213"/>
      <c r="AD780" s="213"/>
      <c r="AE780" s="213"/>
      <c r="AF780" s="213"/>
      <c r="AG780" s="213" t="s">
        <v>297</v>
      </c>
      <c r="AH780" s="213">
        <v>0</v>
      </c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</row>
    <row r="781" spans="1:60" ht="22.5" outlineLevel="1" x14ac:dyDescent="0.2">
      <c r="A781" s="235">
        <v>154</v>
      </c>
      <c r="B781" s="236" t="s">
        <v>1408</v>
      </c>
      <c r="C781" s="252" t="s">
        <v>1409</v>
      </c>
      <c r="D781" s="237" t="s">
        <v>420</v>
      </c>
      <c r="E781" s="238">
        <v>68.400000000000006</v>
      </c>
      <c r="F781" s="239"/>
      <c r="G781" s="240">
        <f>ROUND(E781*F781,2)</f>
        <v>0</v>
      </c>
      <c r="H781" s="239"/>
      <c r="I781" s="240">
        <f>ROUND(E781*H781,2)</f>
        <v>0</v>
      </c>
      <c r="J781" s="239"/>
      <c r="K781" s="240">
        <f>ROUND(E781*J781,2)</f>
        <v>0</v>
      </c>
      <c r="L781" s="240">
        <v>21</v>
      </c>
      <c r="M781" s="240">
        <f>G781*(1+L781/100)</f>
        <v>0</v>
      </c>
      <c r="N781" s="238">
        <v>4.0000000000000003E-5</v>
      </c>
      <c r="O781" s="238">
        <f>ROUND(E781*N781,2)</f>
        <v>0</v>
      </c>
      <c r="P781" s="238">
        <v>0</v>
      </c>
      <c r="Q781" s="238">
        <f>ROUND(E781*P781,2)</f>
        <v>0</v>
      </c>
      <c r="R781" s="240" t="s">
        <v>1392</v>
      </c>
      <c r="S781" s="240" t="s">
        <v>250</v>
      </c>
      <c r="T781" s="241" t="s">
        <v>250</v>
      </c>
      <c r="U781" s="223">
        <v>7.0000000000000007E-2</v>
      </c>
      <c r="V781" s="223">
        <f>ROUND(E781*U781,2)</f>
        <v>4.79</v>
      </c>
      <c r="W781" s="223"/>
      <c r="X781" s="223" t="s">
        <v>294</v>
      </c>
      <c r="Y781" s="223" t="s">
        <v>252</v>
      </c>
      <c r="Z781" s="213"/>
      <c r="AA781" s="213"/>
      <c r="AB781" s="213"/>
      <c r="AC781" s="213"/>
      <c r="AD781" s="213"/>
      <c r="AE781" s="213"/>
      <c r="AF781" s="213"/>
      <c r="AG781" s="213" t="s">
        <v>571</v>
      </c>
      <c r="AH781" s="213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</row>
    <row r="782" spans="1:60" outlineLevel="2" x14ac:dyDescent="0.2">
      <c r="A782" s="220"/>
      <c r="B782" s="221"/>
      <c r="C782" s="253" t="s">
        <v>1410</v>
      </c>
      <c r="D782" s="243"/>
      <c r="E782" s="243"/>
      <c r="F782" s="243"/>
      <c r="G782" s="243"/>
      <c r="H782" s="223"/>
      <c r="I782" s="223"/>
      <c r="J782" s="223"/>
      <c r="K782" s="223"/>
      <c r="L782" s="223"/>
      <c r="M782" s="223"/>
      <c r="N782" s="222"/>
      <c r="O782" s="222"/>
      <c r="P782" s="222"/>
      <c r="Q782" s="222"/>
      <c r="R782" s="223"/>
      <c r="S782" s="223"/>
      <c r="T782" s="223"/>
      <c r="U782" s="223"/>
      <c r="V782" s="223"/>
      <c r="W782" s="223"/>
      <c r="X782" s="223"/>
      <c r="Y782" s="223"/>
      <c r="Z782" s="213"/>
      <c r="AA782" s="213"/>
      <c r="AB782" s="213"/>
      <c r="AC782" s="213"/>
      <c r="AD782" s="213"/>
      <c r="AE782" s="213"/>
      <c r="AF782" s="213"/>
      <c r="AG782" s="213" t="s">
        <v>255</v>
      </c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</row>
    <row r="783" spans="1:60" outlineLevel="2" x14ac:dyDescent="0.2">
      <c r="A783" s="220"/>
      <c r="B783" s="221"/>
      <c r="C783" s="266" t="s">
        <v>1488</v>
      </c>
      <c r="D783" s="258"/>
      <c r="E783" s="259"/>
      <c r="F783" s="223"/>
      <c r="G783" s="223"/>
      <c r="H783" s="223"/>
      <c r="I783" s="223"/>
      <c r="J783" s="223"/>
      <c r="K783" s="223"/>
      <c r="L783" s="223"/>
      <c r="M783" s="223"/>
      <c r="N783" s="222"/>
      <c r="O783" s="222"/>
      <c r="P783" s="222"/>
      <c r="Q783" s="222"/>
      <c r="R783" s="223"/>
      <c r="S783" s="223"/>
      <c r="T783" s="223"/>
      <c r="U783" s="223"/>
      <c r="V783" s="223"/>
      <c r="W783" s="223"/>
      <c r="X783" s="223"/>
      <c r="Y783" s="223"/>
      <c r="Z783" s="213"/>
      <c r="AA783" s="213"/>
      <c r="AB783" s="213"/>
      <c r="AC783" s="213"/>
      <c r="AD783" s="213"/>
      <c r="AE783" s="213"/>
      <c r="AF783" s="213"/>
      <c r="AG783" s="213" t="s">
        <v>297</v>
      </c>
      <c r="AH783" s="213">
        <v>0</v>
      </c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</row>
    <row r="784" spans="1:60" outlineLevel="3" x14ac:dyDescent="0.2">
      <c r="A784" s="220"/>
      <c r="B784" s="221"/>
      <c r="C784" s="266" t="s">
        <v>1489</v>
      </c>
      <c r="D784" s="258"/>
      <c r="E784" s="259">
        <v>7.2</v>
      </c>
      <c r="F784" s="223"/>
      <c r="G784" s="223"/>
      <c r="H784" s="223"/>
      <c r="I784" s="223"/>
      <c r="J784" s="223"/>
      <c r="K784" s="223"/>
      <c r="L784" s="223"/>
      <c r="M784" s="223"/>
      <c r="N784" s="222"/>
      <c r="O784" s="222"/>
      <c r="P784" s="222"/>
      <c r="Q784" s="222"/>
      <c r="R784" s="223"/>
      <c r="S784" s="223"/>
      <c r="T784" s="223"/>
      <c r="U784" s="223"/>
      <c r="V784" s="223"/>
      <c r="W784" s="223"/>
      <c r="X784" s="223"/>
      <c r="Y784" s="223"/>
      <c r="Z784" s="213"/>
      <c r="AA784" s="213"/>
      <c r="AB784" s="213"/>
      <c r="AC784" s="213"/>
      <c r="AD784" s="213"/>
      <c r="AE784" s="213"/>
      <c r="AF784" s="213"/>
      <c r="AG784" s="213" t="s">
        <v>297</v>
      </c>
      <c r="AH784" s="213">
        <v>0</v>
      </c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</row>
    <row r="785" spans="1:60" outlineLevel="3" x14ac:dyDescent="0.2">
      <c r="A785" s="220"/>
      <c r="B785" s="221"/>
      <c r="C785" s="266" t="s">
        <v>1490</v>
      </c>
      <c r="D785" s="258"/>
      <c r="E785" s="259">
        <v>9</v>
      </c>
      <c r="F785" s="223"/>
      <c r="G785" s="223"/>
      <c r="H785" s="223"/>
      <c r="I785" s="223"/>
      <c r="J785" s="223"/>
      <c r="K785" s="223"/>
      <c r="L785" s="223"/>
      <c r="M785" s="223"/>
      <c r="N785" s="222"/>
      <c r="O785" s="222"/>
      <c r="P785" s="222"/>
      <c r="Q785" s="222"/>
      <c r="R785" s="223"/>
      <c r="S785" s="223"/>
      <c r="T785" s="223"/>
      <c r="U785" s="223"/>
      <c r="V785" s="223"/>
      <c r="W785" s="223"/>
      <c r="X785" s="223"/>
      <c r="Y785" s="223"/>
      <c r="Z785" s="213"/>
      <c r="AA785" s="213"/>
      <c r="AB785" s="213"/>
      <c r="AC785" s="213"/>
      <c r="AD785" s="213"/>
      <c r="AE785" s="213"/>
      <c r="AF785" s="213"/>
      <c r="AG785" s="213" t="s">
        <v>297</v>
      </c>
      <c r="AH785" s="213">
        <v>0</v>
      </c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</row>
    <row r="786" spans="1:60" outlineLevel="3" x14ac:dyDescent="0.2">
      <c r="A786" s="220"/>
      <c r="B786" s="221"/>
      <c r="C786" s="266" t="s">
        <v>1491</v>
      </c>
      <c r="D786" s="258"/>
      <c r="E786" s="259">
        <v>1.8</v>
      </c>
      <c r="F786" s="223"/>
      <c r="G786" s="223"/>
      <c r="H786" s="223"/>
      <c r="I786" s="223"/>
      <c r="J786" s="223"/>
      <c r="K786" s="223"/>
      <c r="L786" s="223"/>
      <c r="M786" s="223"/>
      <c r="N786" s="222"/>
      <c r="O786" s="222"/>
      <c r="P786" s="222"/>
      <c r="Q786" s="222"/>
      <c r="R786" s="223"/>
      <c r="S786" s="223"/>
      <c r="T786" s="223"/>
      <c r="U786" s="223"/>
      <c r="V786" s="223"/>
      <c r="W786" s="223"/>
      <c r="X786" s="223"/>
      <c r="Y786" s="223"/>
      <c r="Z786" s="213"/>
      <c r="AA786" s="213"/>
      <c r="AB786" s="213"/>
      <c r="AC786" s="213"/>
      <c r="AD786" s="213"/>
      <c r="AE786" s="213"/>
      <c r="AF786" s="213"/>
      <c r="AG786" s="213" t="s">
        <v>297</v>
      </c>
      <c r="AH786" s="213">
        <v>0</v>
      </c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</row>
    <row r="787" spans="1:60" outlineLevel="3" x14ac:dyDescent="0.2">
      <c r="A787" s="220"/>
      <c r="B787" s="221"/>
      <c r="C787" s="266" t="s">
        <v>1492</v>
      </c>
      <c r="D787" s="258"/>
      <c r="E787" s="259">
        <v>7.2</v>
      </c>
      <c r="F787" s="223"/>
      <c r="G787" s="223"/>
      <c r="H787" s="223"/>
      <c r="I787" s="223"/>
      <c r="J787" s="223"/>
      <c r="K787" s="223"/>
      <c r="L787" s="223"/>
      <c r="M787" s="223"/>
      <c r="N787" s="222"/>
      <c r="O787" s="222"/>
      <c r="P787" s="222"/>
      <c r="Q787" s="222"/>
      <c r="R787" s="223"/>
      <c r="S787" s="223"/>
      <c r="T787" s="223"/>
      <c r="U787" s="223"/>
      <c r="V787" s="223"/>
      <c r="W787" s="223"/>
      <c r="X787" s="223"/>
      <c r="Y787" s="223"/>
      <c r="Z787" s="213"/>
      <c r="AA787" s="213"/>
      <c r="AB787" s="213"/>
      <c r="AC787" s="213"/>
      <c r="AD787" s="213"/>
      <c r="AE787" s="213"/>
      <c r="AF787" s="213"/>
      <c r="AG787" s="213" t="s">
        <v>297</v>
      </c>
      <c r="AH787" s="213">
        <v>0</v>
      </c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</row>
    <row r="788" spans="1:60" outlineLevel="3" x14ac:dyDescent="0.2">
      <c r="A788" s="220"/>
      <c r="B788" s="221"/>
      <c r="C788" s="266" t="s">
        <v>1493</v>
      </c>
      <c r="D788" s="258"/>
      <c r="E788" s="259">
        <v>7.2</v>
      </c>
      <c r="F788" s="223"/>
      <c r="G788" s="223"/>
      <c r="H788" s="223"/>
      <c r="I788" s="223"/>
      <c r="J788" s="223"/>
      <c r="K788" s="223"/>
      <c r="L788" s="223"/>
      <c r="M788" s="223"/>
      <c r="N788" s="222"/>
      <c r="O788" s="222"/>
      <c r="P788" s="222"/>
      <c r="Q788" s="222"/>
      <c r="R788" s="223"/>
      <c r="S788" s="223"/>
      <c r="T788" s="223"/>
      <c r="U788" s="223"/>
      <c r="V788" s="223"/>
      <c r="W788" s="223"/>
      <c r="X788" s="223"/>
      <c r="Y788" s="223"/>
      <c r="Z788" s="213"/>
      <c r="AA788" s="213"/>
      <c r="AB788" s="213"/>
      <c r="AC788" s="213"/>
      <c r="AD788" s="213"/>
      <c r="AE788" s="213"/>
      <c r="AF788" s="213"/>
      <c r="AG788" s="213" t="s">
        <v>297</v>
      </c>
      <c r="AH788" s="213">
        <v>0</v>
      </c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</row>
    <row r="789" spans="1:60" outlineLevel="3" x14ac:dyDescent="0.2">
      <c r="A789" s="220"/>
      <c r="B789" s="221"/>
      <c r="C789" s="266" t="s">
        <v>1494</v>
      </c>
      <c r="D789" s="258"/>
      <c r="E789" s="259">
        <v>7.2</v>
      </c>
      <c r="F789" s="223"/>
      <c r="G789" s="223"/>
      <c r="H789" s="223"/>
      <c r="I789" s="223"/>
      <c r="J789" s="223"/>
      <c r="K789" s="223"/>
      <c r="L789" s="223"/>
      <c r="M789" s="223"/>
      <c r="N789" s="222"/>
      <c r="O789" s="222"/>
      <c r="P789" s="222"/>
      <c r="Q789" s="222"/>
      <c r="R789" s="223"/>
      <c r="S789" s="223"/>
      <c r="T789" s="223"/>
      <c r="U789" s="223"/>
      <c r="V789" s="223"/>
      <c r="W789" s="223"/>
      <c r="X789" s="223"/>
      <c r="Y789" s="223"/>
      <c r="Z789" s="213"/>
      <c r="AA789" s="213"/>
      <c r="AB789" s="213"/>
      <c r="AC789" s="213"/>
      <c r="AD789" s="213"/>
      <c r="AE789" s="213"/>
      <c r="AF789" s="213"/>
      <c r="AG789" s="213" t="s">
        <v>297</v>
      </c>
      <c r="AH789" s="213">
        <v>0</v>
      </c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</row>
    <row r="790" spans="1:60" outlineLevel="3" x14ac:dyDescent="0.2">
      <c r="A790" s="220"/>
      <c r="B790" s="221"/>
      <c r="C790" s="266" t="s">
        <v>1495</v>
      </c>
      <c r="D790" s="258"/>
      <c r="E790" s="259">
        <v>7.2</v>
      </c>
      <c r="F790" s="223"/>
      <c r="G790" s="223"/>
      <c r="H790" s="223"/>
      <c r="I790" s="223"/>
      <c r="J790" s="223"/>
      <c r="K790" s="223"/>
      <c r="L790" s="223"/>
      <c r="M790" s="223"/>
      <c r="N790" s="222"/>
      <c r="O790" s="222"/>
      <c r="P790" s="222"/>
      <c r="Q790" s="222"/>
      <c r="R790" s="223"/>
      <c r="S790" s="223"/>
      <c r="T790" s="223"/>
      <c r="U790" s="223"/>
      <c r="V790" s="223"/>
      <c r="W790" s="223"/>
      <c r="X790" s="223"/>
      <c r="Y790" s="223"/>
      <c r="Z790" s="213"/>
      <c r="AA790" s="213"/>
      <c r="AB790" s="213"/>
      <c r="AC790" s="213"/>
      <c r="AD790" s="213"/>
      <c r="AE790" s="213"/>
      <c r="AF790" s="213"/>
      <c r="AG790" s="213" t="s">
        <v>297</v>
      </c>
      <c r="AH790" s="213">
        <v>0</v>
      </c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</row>
    <row r="791" spans="1:60" outlineLevel="3" x14ac:dyDescent="0.2">
      <c r="A791" s="220"/>
      <c r="B791" s="221"/>
      <c r="C791" s="266" t="s">
        <v>1496</v>
      </c>
      <c r="D791" s="258"/>
      <c r="E791" s="259">
        <v>7.2</v>
      </c>
      <c r="F791" s="223"/>
      <c r="G791" s="223"/>
      <c r="H791" s="223"/>
      <c r="I791" s="223"/>
      <c r="J791" s="223"/>
      <c r="K791" s="223"/>
      <c r="L791" s="223"/>
      <c r="M791" s="223"/>
      <c r="N791" s="222"/>
      <c r="O791" s="222"/>
      <c r="P791" s="222"/>
      <c r="Q791" s="222"/>
      <c r="R791" s="223"/>
      <c r="S791" s="223"/>
      <c r="T791" s="223"/>
      <c r="U791" s="223"/>
      <c r="V791" s="223"/>
      <c r="W791" s="223"/>
      <c r="X791" s="223"/>
      <c r="Y791" s="223"/>
      <c r="Z791" s="213"/>
      <c r="AA791" s="213"/>
      <c r="AB791" s="213"/>
      <c r="AC791" s="213"/>
      <c r="AD791" s="213"/>
      <c r="AE791" s="213"/>
      <c r="AF791" s="213"/>
      <c r="AG791" s="213" t="s">
        <v>297</v>
      </c>
      <c r="AH791" s="213">
        <v>0</v>
      </c>
      <c r="AI791" s="213"/>
      <c r="AJ791" s="213"/>
      <c r="AK791" s="213"/>
      <c r="AL791" s="213"/>
      <c r="AM791" s="213"/>
      <c r="AN791" s="213"/>
      <c r="AO791" s="213"/>
      <c r="AP791" s="213"/>
      <c r="AQ791" s="213"/>
      <c r="AR791" s="213"/>
      <c r="AS791" s="213"/>
      <c r="AT791" s="213"/>
      <c r="AU791" s="213"/>
      <c r="AV791" s="213"/>
      <c r="AW791" s="213"/>
      <c r="AX791" s="213"/>
      <c r="AY791" s="213"/>
      <c r="AZ791" s="213"/>
      <c r="BA791" s="213"/>
      <c r="BB791" s="213"/>
      <c r="BC791" s="213"/>
      <c r="BD791" s="213"/>
      <c r="BE791" s="213"/>
      <c r="BF791" s="213"/>
      <c r="BG791" s="213"/>
      <c r="BH791" s="213"/>
    </row>
    <row r="792" spans="1:60" outlineLevel="3" x14ac:dyDescent="0.2">
      <c r="A792" s="220"/>
      <c r="B792" s="221"/>
      <c r="C792" s="266" t="s">
        <v>1497</v>
      </c>
      <c r="D792" s="258"/>
      <c r="E792" s="259">
        <v>7.2</v>
      </c>
      <c r="F792" s="223"/>
      <c r="G792" s="223"/>
      <c r="H792" s="223"/>
      <c r="I792" s="223"/>
      <c r="J792" s="223"/>
      <c r="K792" s="223"/>
      <c r="L792" s="223"/>
      <c r="M792" s="223"/>
      <c r="N792" s="222"/>
      <c r="O792" s="222"/>
      <c r="P792" s="222"/>
      <c r="Q792" s="222"/>
      <c r="R792" s="223"/>
      <c r="S792" s="223"/>
      <c r="T792" s="223"/>
      <c r="U792" s="223"/>
      <c r="V792" s="223"/>
      <c r="W792" s="223"/>
      <c r="X792" s="223"/>
      <c r="Y792" s="223"/>
      <c r="Z792" s="213"/>
      <c r="AA792" s="213"/>
      <c r="AB792" s="213"/>
      <c r="AC792" s="213"/>
      <c r="AD792" s="213"/>
      <c r="AE792" s="213"/>
      <c r="AF792" s="213"/>
      <c r="AG792" s="213" t="s">
        <v>297</v>
      </c>
      <c r="AH792" s="213">
        <v>0</v>
      </c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</row>
    <row r="793" spans="1:60" outlineLevel="3" x14ac:dyDescent="0.2">
      <c r="A793" s="220"/>
      <c r="B793" s="221"/>
      <c r="C793" s="266" t="s">
        <v>1498</v>
      </c>
      <c r="D793" s="258"/>
      <c r="E793" s="259">
        <v>7.2</v>
      </c>
      <c r="F793" s="223"/>
      <c r="G793" s="223"/>
      <c r="H793" s="223"/>
      <c r="I793" s="223"/>
      <c r="J793" s="223"/>
      <c r="K793" s="223"/>
      <c r="L793" s="223"/>
      <c r="M793" s="223"/>
      <c r="N793" s="222"/>
      <c r="O793" s="222"/>
      <c r="P793" s="222"/>
      <c r="Q793" s="222"/>
      <c r="R793" s="223"/>
      <c r="S793" s="223"/>
      <c r="T793" s="223"/>
      <c r="U793" s="223"/>
      <c r="V793" s="223"/>
      <c r="W793" s="223"/>
      <c r="X793" s="223"/>
      <c r="Y793" s="223"/>
      <c r="Z793" s="213"/>
      <c r="AA793" s="213"/>
      <c r="AB793" s="213"/>
      <c r="AC793" s="213"/>
      <c r="AD793" s="213"/>
      <c r="AE793" s="213"/>
      <c r="AF793" s="213"/>
      <c r="AG793" s="213" t="s">
        <v>297</v>
      </c>
      <c r="AH793" s="213">
        <v>0</v>
      </c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</row>
    <row r="794" spans="1:60" outlineLevel="1" x14ac:dyDescent="0.2">
      <c r="A794" s="235">
        <v>155</v>
      </c>
      <c r="B794" s="236" t="s">
        <v>1499</v>
      </c>
      <c r="C794" s="252" t="s">
        <v>1500</v>
      </c>
      <c r="D794" s="237" t="s">
        <v>292</v>
      </c>
      <c r="E794" s="238">
        <v>18</v>
      </c>
      <c r="F794" s="239"/>
      <c r="G794" s="240">
        <f>ROUND(E794*F794,2)</f>
        <v>0</v>
      </c>
      <c r="H794" s="239"/>
      <c r="I794" s="240">
        <f>ROUND(E794*H794,2)</f>
        <v>0</v>
      </c>
      <c r="J794" s="239"/>
      <c r="K794" s="240">
        <f>ROUND(E794*J794,2)</f>
        <v>0</v>
      </c>
      <c r="L794" s="240">
        <v>21</v>
      </c>
      <c r="M794" s="240">
        <f>G794*(1+L794/100)</f>
        <v>0</v>
      </c>
      <c r="N794" s="238">
        <v>2.1000000000000001E-4</v>
      </c>
      <c r="O794" s="238">
        <f>ROUND(E794*N794,2)</f>
        <v>0</v>
      </c>
      <c r="P794" s="238">
        <v>0</v>
      </c>
      <c r="Q794" s="238">
        <f>ROUND(E794*P794,2)</f>
        <v>0</v>
      </c>
      <c r="R794" s="240" t="s">
        <v>1392</v>
      </c>
      <c r="S794" s="240" t="s">
        <v>250</v>
      </c>
      <c r="T794" s="241" t="s">
        <v>250</v>
      </c>
      <c r="U794" s="223">
        <v>0.05</v>
      </c>
      <c r="V794" s="223">
        <f>ROUND(E794*U794,2)</f>
        <v>0.9</v>
      </c>
      <c r="W794" s="223"/>
      <c r="X794" s="223" t="s">
        <v>294</v>
      </c>
      <c r="Y794" s="223" t="s">
        <v>252</v>
      </c>
      <c r="Z794" s="213"/>
      <c r="AA794" s="213"/>
      <c r="AB794" s="213"/>
      <c r="AC794" s="213"/>
      <c r="AD794" s="213"/>
      <c r="AE794" s="213"/>
      <c r="AF794" s="213"/>
      <c r="AG794" s="213" t="s">
        <v>571</v>
      </c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</row>
    <row r="795" spans="1:60" outlineLevel="2" x14ac:dyDescent="0.2">
      <c r="A795" s="220"/>
      <c r="B795" s="221"/>
      <c r="C795" s="253" t="s">
        <v>1501</v>
      </c>
      <c r="D795" s="243"/>
      <c r="E795" s="243"/>
      <c r="F795" s="243"/>
      <c r="G795" s="243"/>
      <c r="H795" s="223"/>
      <c r="I795" s="223"/>
      <c r="J795" s="223"/>
      <c r="K795" s="223"/>
      <c r="L795" s="223"/>
      <c r="M795" s="223"/>
      <c r="N795" s="222"/>
      <c r="O795" s="222"/>
      <c r="P795" s="222"/>
      <c r="Q795" s="222"/>
      <c r="R795" s="223"/>
      <c r="S795" s="223"/>
      <c r="T795" s="223"/>
      <c r="U795" s="223"/>
      <c r="V795" s="223"/>
      <c r="W795" s="223"/>
      <c r="X795" s="223"/>
      <c r="Y795" s="223"/>
      <c r="Z795" s="213"/>
      <c r="AA795" s="213"/>
      <c r="AB795" s="213"/>
      <c r="AC795" s="213"/>
      <c r="AD795" s="213"/>
      <c r="AE795" s="213"/>
      <c r="AF795" s="213"/>
      <c r="AG795" s="213" t="s">
        <v>255</v>
      </c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</row>
    <row r="796" spans="1:60" outlineLevel="2" x14ac:dyDescent="0.2">
      <c r="A796" s="220"/>
      <c r="B796" s="221"/>
      <c r="C796" s="266" t="s">
        <v>1486</v>
      </c>
      <c r="D796" s="258"/>
      <c r="E796" s="259"/>
      <c r="F796" s="223"/>
      <c r="G796" s="223"/>
      <c r="H796" s="223"/>
      <c r="I796" s="223"/>
      <c r="J796" s="223"/>
      <c r="K796" s="223"/>
      <c r="L796" s="223"/>
      <c r="M796" s="223"/>
      <c r="N796" s="222"/>
      <c r="O796" s="222"/>
      <c r="P796" s="222"/>
      <c r="Q796" s="222"/>
      <c r="R796" s="223"/>
      <c r="S796" s="223"/>
      <c r="T796" s="223"/>
      <c r="U796" s="223"/>
      <c r="V796" s="223"/>
      <c r="W796" s="223"/>
      <c r="X796" s="223"/>
      <c r="Y796" s="223"/>
      <c r="Z796" s="213"/>
      <c r="AA796" s="213"/>
      <c r="AB796" s="213"/>
      <c r="AC796" s="213"/>
      <c r="AD796" s="213"/>
      <c r="AE796" s="213"/>
      <c r="AF796" s="213"/>
      <c r="AG796" s="213" t="s">
        <v>297</v>
      </c>
      <c r="AH796" s="213">
        <v>0</v>
      </c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</row>
    <row r="797" spans="1:60" outlineLevel="3" x14ac:dyDescent="0.2">
      <c r="A797" s="220"/>
      <c r="B797" s="221"/>
      <c r="C797" s="266" t="s">
        <v>1487</v>
      </c>
      <c r="D797" s="258"/>
      <c r="E797" s="259">
        <v>18</v>
      </c>
      <c r="F797" s="223"/>
      <c r="G797" s="223"/>
      <c r="H797" s="223"/>
      <c r="I797" s="223"/>
      <c r="J797" s="223"/>
      <c r="K797" s="223"/>
      <c r="L797" s="223"/>
      <c r="M797" s="223"/>
      <c r="N797" s="222"/>
      <c r="O797" s="222"/>
      <c r="P797" s="222"/>
      <c r="Q797" s="222"/>
      <c r="R797" s="223"/>
      <c r="S797" s="223"/>
      <c r="T797" s="223"/>
      <c r="U797" s="223"/>
      <c r="V797" s="223"/>
      <c r="W797" s="223"/>
      <c r="X797" s="223"/>
      <c r="Y797" s="223"/>
      <c r="Z797" s="213"/>
      <c r="AA797" s="213"/>
      <c r="AB797" s="213"/>
      <c r="AC797" s="213"/>
      <c r="AD797" s="213"/>
      <c r="AE797" s="213"/>
      <c r="AF797" s="213"/>
      <c r="AG797" s="213" t="s">
        <v>297</v>
      </c>
      <c r="AH797" s="213">
        <v>0</v>
      </c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</row>
    <row r="798" spans="1:60" ht="22.5" outlineLevel="1" x14ac:dyDescent="0.2">
      <c r="A798" s="244">
        <v>156</v>
      </c>
      <c r="B798" s="245" t="s">
        <v>1502</v>
      </c>
      <c r="C798" s="254" t="s">
        <v>1503</v>
      </c>
      <c r="D798" s="246" t="s">
        <v>458</v>
      </c>
      <c r="E798" s="247">
        <v>10</v>
      </c>
      <c r="F798" s="248"/>
      <c r="G798" s="249">
        <f>ROUND(E798*F798,2)</f>
        <v>0</v>
      </c>
      <c r="H798" s="248"/>
      <c r="I798" s="249">
        <f>ROUND(E798*H798,2)</f>
        <v>0</v>
      </c>
      <c r="J798" s="248"/>
      <c r="K798" s="249">
        <f>ROUND(E798*J798,2)</f>
        <v>0</v>
      </c>
      <c r="L798" s="249">
        <v>21</v>
      </c>
      <c r="M798" s="249">
        <f>G798*(1+L798/100)</f>
        <v>0</v>
      </c>
      <c r="N798" s="247">
        <v>0</v>
      </c>
      <c r="O798" s="247">
        <f>ROUND(E798*N798,2)</f>
        <v>0</v>
      </c>
      <c r="P798" s="247">
        <v>0</v>
      </c>
      <c r="Q798" s="247">
        <f>ROUND(E798*P798,2)</f>
        <v>0</v>
      </c>
      <c r="R798" s="249" t="s">
        <v>1392</v>
      </c>
      <c r="S798" s="249" t="s">
        <v>250</v>
      </c>
      <c r="T798" s="250" t="s">
        <v>250</v>
      </c>
      <c r="U798" s="223">
        <v>0.1</v>
      </c>
      <c r="V798" s="223">
        <f>ROUND(E798*U798,2)</f>
        <v>1</v>
      </c>
      <c r="W798" s="223"/>
      <c r="X798" s="223" t="s">
        <v>294</v>
      </c>
      <c r="Y798" s="223" t="s">
        <v>252</v>
      </c>
      <c r="Z798" s="213"/>
      <c r="AA798" s="213"/>
      <c r="AB798" s="213"/>
      <c r="AC798" s="213"/>
      <c r="AD798" s="213"/>
      <c r="AE798" s="213"/>
      <c r="AF798" s="213"/>
      <c r="AG798" s="213" t="s">
        <v>571</v>
      </c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</row>
    <row r="799" spans="1:60" ht="22.5" outlineLevel="1" x14ac:dyDescent="0.2">
      <c r="A799" s="244">
        <v>157</v>
      </c>
      <c r="B799" s="245" t="s">
        <v>1504</v>
      </c>
      <c r="C799" s="254" t="s">
        <v>1505</v>
      </c>
      <c r="D799" s="246" t="s">
        <v>458</v>
      </c>
      <c r="E799" s="247">
        <v>5</v>
      </c>
      <c r="F799" s="248"/>
      <c r="G799" s="249">
        <f>ROUND(E799*F799,2)</f>
        <v>0</v>
      </c>
      <c r="H799" s="248"/>
      <c r="I799" s="249">
        <f>ROUND(E799*H799,2)</f>
        <v>0</v>
      </c>
      <c r="J799" s="248"/>
      <c r="K799" s="249">
        <f>ROUND(E799*J799,2)</f>
        <v>0</v>
      </c>
      <c r="L799" s="249">
        <v>21</v>
      </c>
      <c r="M799" s="249">
        <f>G799*(1+L799/100)</f>
        <v>0</v>
      </c>
      <c r="N799" s="247">
        <v>1.0000000000000001E-5</v>
      </c>
      <c r="O799" s="247">
        <f>ROUND(E799*N799,2)</f>
        <v>0</v>
      </c>
      <c r="P799" s="247">
        <v>0</v>
      </c>
      <c r="Q799" s="247">
        <f>ROUND(E799*P799,2)</f>
        <v>0</v>
      </c>
      <c r="R799" s="249" t="s">
        <v>1392</v>
      </c>
      <c r="S799" s="249" t="s">
        <v>250</v>
      </c>
      <c r="T799" s="250" t="s">
        <v>250</v>
      </c>
      <c r="U799" s="223">
        <v>0.11</v>
      </c>
      <c r="V799" s="223">
        <f>ROUND(E799*U799,2)</f>
        <v>0.55000000000000004</v>
      </c>
      <c r="W799" s="223"/>
      <c r="X799" s="223" t="s">
        <v>294</v>
      </c>
      <c r="Y799" s="223" t="s">
        <v>252</v>
      </c>
      <c r="Z799" s="213"/>
      <c r="AA799" s="213"/>
      <c r="AB799" s="213"/>
      <c r="AC799" s="213"/>
      <c r="AD799" s="213"/>
      <c r="AE799" s="213"/>
      <c r="AF799" s="213"/>
      <c r="AG799" s="213" t="s">
        <v>571</v>
      </c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</row>
    <row r="800" spans="1:60" ht="22.5" outlineLevel="1" x14ac:dyDescent="0.2">
      <c r="A800" s="235">
        <v>158</v>
      </c>
      <c r="B800" s="236" t="s">
        <v>1506</v>
      </c>
      <c r="C800" s="252" t="s">
        <v>1507</v>
      </c>
      <c r="D800" s="237" t="s">
        <v>292</v>
      </c>
      <c r="E800" s="238">
        <v>103.836</v>
      </c>
      <c r="F800" s="239"/>
      <c r="G800" s="240">
        <f>ROUND(E800*F800,2)</f>
        <v>0</v>
      </c>
      <c r="H800" s="239"/>
      <c r="I800" s="240">
        <f>ROUND(E800*H800,2)</f>
        <v>0</v>
      </c>
      <c r="J800" s="239"/>
      <c r="K800" s="240">
        <f>ROUND(E800*J800,2)</f>
        <v>0</v>
      </c>
      <c r="L800" s="240">
        <v>21</v>
      </c>
      <c r="M800" s="240">
        <f>G800*(1+L800/100)</f>
        <v>0</v>
      </c>
      <c r="N800" s="238">
        <v>4.9699999999999996E-3</v>
      </c>
      <c r="O800" s="238">
        <f>ROUND(E800*N800,2)</f>
        <v>0.52</v>
      </c>
      <c r="P800" s="238">
        <v>0</v>
      </c>
      <c r="Q800" s="238">
        <f>ROUND(E800*P800,2)</f>
        <v>0</v>
      </c>
      <c r="R800" s="240" t="s">
        <v>1392</v>
      </c>
      <c r="S800" s="240" t="s">
        <v>250</v>
      </c>
      <c r="T800" s="241" t="s">
        <v>250</v>
      </c>
      <c r="U800" s="223">
        <v>0.98399999999999999</v>
      </c>
      <c r="V800" s="223">
        <f>ROUND(E800*U800,2)</f>
        <v>102.17</v>
      </c>
      <c r="W800" s="223"/>
      <c r="X800" s="223" t="s">
        <v>294</v>
      </c>
      <c r="Y800" s="223" t="s">
        <v>252</v>
      </c>
      <c r="Z800" s="213"/>
      <c r="AA800" s="213"/>
      <c r="AB800" s="213"/>
      <c r="AC800" s="213"/>
      <c r="AD800" s="213"/>
      <c r="AE800" s="213"/>
      <c r="AF800" s="213"/>
      <c r="AG800" s="213" t="s">
        <v>571</v>
      </c>
      <c r="AH800" s="213"/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</row>
    <row r="801" spans="1:60" outlineLevel="2" x14ac:dyDescent="0.2">
      <c r="A801" s="220"/>
      <c r="B801" s="221"/>
      <c r="C801" s="266" t="s">
        <v>1508</v>
      </c>
      <c r="D801" s="258"/>
      <c r="E801" s="259">
        <v>17.399999999999999</v>
      </c>
      <c r="F801" s="223"/>
      <c r="G801" s="223"/>
      <c r="H801" s="223"/>
      <c r="I801" s="223"/>
      <c r="J801" s="223"/>
      <c r="K801" s="223"/>
      <c r="L801" s="223"/>
      <c r="M801" s="223"/>
      <c r="N801" s="222"/>
      <c r="O801" s="222"/>
      <c r="P801" s="222"/>
      <c r="Q801" s="222"/>
      <c r="R801" s="223"/>
      <c r="S801" s="223"/>
      <c r="T801" s="223"/>
      <c r="U801" s="223"/>
      <c r="V801" s="223"/>
      <c r="W801" s="223"/>
      <c r="X801" s="223"/>
      <c r="Y801" s="223"/>
      <c r="Z801" s="213"/>
      <c r="AA801" s="213"/>
      <c r="AB801" s="213"/>
      <c r="AC801" s="213"/>
      <c r="AD801" s="213"/>
      <c r="AE801" s="213"/>
      <c r="AF801" s="213"/>
      <c r="AG801" s="213" t="s">
        <v>297</v>
      </c>
      <c r="AH801" s="213">
        <v>0</v>
      </c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</row>
    <row r="802" spans="1:60" outlineLevel="3" x14ac:dyDescent="0.2">
      <c r="A802" s="220"/>
      <c r="B802" s="221"/>
      <c r="C802" s="266" t="s">
        <v>1509</v>
      </c>
      <c r="D802" s="258"/>
      <c r="E802" s="259">
        <v>21.42</v>
      </c>
      <c r="F802" s="223"/>
      <c r="G802" s="223"/>
      <c r="H802" s="223"/>
      <c r="I802" s="223"/>
      <c r="J802" s="223"/>
      <c r="K802" s="223"/>
      <c r="L802" s="223"/>
      <c r="M802" s="223"/>
      <c r="N802" s="222"/>
      <c r="O802" s="222"/>
      <c r="P802" s="222"/>
      <c r="Q802" s="222"/>
      <c r="R802" s="223"/>
      <c r="S802" s="223"/>
      <c r="T802" s="223"/>
      <c r="U802" s="223"/>
      <c r="V802" s="223"/>
      <c r="W802" s="223"/>
      <c r="X802" s="223"/>
      <c r="Y802" s="223"/>
      <c r="Z802" s="213"/>
      <c r="AA802" s="213"/>
      <c r="AB802" s="213"/>
      <c r="AC802" s="213"/>
      <c r="AD802" s="213"/>
      <c r="AE802" s="213"/>
      <c r="AF802" s="213"/>
      <c r="AG802" s="213" t="s">
        <v>297</v>
      </c>
      <c r="AH802" s="213">
        <v>0</v>
      </c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</row>
    <row r="803" spans="1:60" outlineLevel="3" x14ac:dyDescent="0.2">
      <c r="A803" s="220"/>
      <c r="B803" s="221"/>
      <c r="C803" s="266" t="s">
        <v>1510</v>
      </c>
      <c r="D803" s="258"/>
      <c r="E803" s="259">
        <v>8.1</v>
      </c>
      <c r="F803" s="223"/>
      <c r="G803" s="223"/>
      <c r="H803" s="223"/>
      <c r="I803" s="223"/>
      <c r="J803" s="223"/>
      <c r="K803" s="223"/>
      <c r="L803" s="223"/>
      <c r="M803" s="223"/>
      <c r="N803" s="222"/>
      <c r="O803" s="222"/>
      <c r="P803" s="222"/>
      <c r="Q803" s="222"/>
      <c r="R803" s="223"/>
      <c r="S803" s="223"/>
      <c r="T803" s="223"/>
      <c r="U803" s="223"/>
      <c r="V803" s="223"/>
      <c r="W803" s="223"/>
      <c r="X803" s="223"/>
      <c r="Y803" s="223"/>
      <c r="Z803" s="213"/>
      <c r="AA803" s="213"/>
      <c r="AB803" s="213"/>
      <c r="AC803" s="213"/>
      <c r="AD803" s="213"/>
      <c r="AE803" s="213"/>
      <c r="AF803" s="213"/>
      <c r="AG803" s="213" t="s">
        <v>297</v>
      </c>
      <c r="AH803" s="213">
        <v>0</v>
      </c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</row>
    <row r="804" spans="1:60" outlineLevel="3" x14ac:dyDescent="0.2">
      <c r="A804" s="220"/>
      <c r="B804" s="221"/>
      <c r="C804" s="266" t="s">
        <v>1511</v>
      </c>
      <c r="D804" s="258"/>
      <c r="E804" s="259">
        <v>6.66</v>
      </c>
      <c r="F804" s="223"/>
      <c r="G804" s="223"/>
      <c r="H804" s="223"/>
      <c r="I804" s="223"/>
      <c r="J804" s="223"/>
      <c r="K804" s="223"/>
      <c r="L804" s="223"/>
      <c r="M804" s="223"/>
      <c r="N804" s="222"/>
      <c r="O804" s="222"/>
      <c r="P804" s="222"/>
      <c r="Q804" s="222"/>
      <c r="R804" s="223"/>
      <c r="S804" s="223"/>
      <c r="T804" s="223"/>
      <c r="U804" s="223"/>
      <c r="V804" s="223"/>
      <c r="W804" s="223"/>
      <c r="X804" s="223"/>
      <c r="Y804" s="223"/>
      <c r="Z804" s="213"/>
      <c r="AA804" s="213"/>
      <c r="AB804" s="213"/>
      <c r="AC804" s="213"/>
      <c r="AD804" s="213"/>
      <c r="AE804" s="213"/>
      <c r="AF804" s="213"/>
      <c r="AG804" s="213" t="s">
        <v>297</v>
      </c>
      <c r="AH804" s="213">
        <v>0</v>
      </c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</row>
    <row r="805" spans="1:60" outlineLevel="3" x14ac:dyDescent="0.2">
      <c r="A805" s="220"/>
      <c r="B805" s="221"/>
      <c r="C805" s="266" t="s">
        <v>1512</v>
      </c>
      <c r="D805" s="258"/>
      <c r="E805" s="259">
        <v>9</v>
      </c>
      <c r="F805" s="223"/>
      <c r="G805" s="223"/>
      <c r="H805" s="223"/>
      <c r="I805" s="223"/>
      <c r="J805" s="223"/>
      <c r="K805" s="223"/>
      <c r="L805" s="223"/>
      <c r="M805" s="223"/>
      <c r="N805" s="222"/>
      <c r="O805" s="222"/>
      <c r="P805" s="222"/>
      <c r="Q805" s="222"/>
      <c r="R805" s="223"/>
      <c r="S805" s="223"/>
      <c r="T805" s="223"/>
      <c r="U805" s="223"/>
      <c r="V805" s="223"/>
      <c r="W805" s="223"/>
      <c r="X805" s="223"/>
      <c r="Y805" s="223"/>
      <c r="Z805" s="213"/>
      <c r="AA805" s="213"/>
      <c r="AB805" s="213"/>
      <c r="AC805" s="213"/>
      <c r="AD805" s="213"/>
      <c r="AE805" s="213"/>
      <c r="AF805" s="213"/>
      <c r="AG805" s="213" t="s">
        <v>297</v>
      </c>
      <c r="AH805" s="213">
        <v>0</v>
      </c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</row>
    <row r="806" spans="1:60" outlineLevel="3" x14ac:dyDescent="0.2">
      <c r="A806" s="220"/>
      <c r="B806" s="221"/>
      <c r="C806" s="266" t="s">
        <v>1513</v>
      </c>
      <c r="D806" s="258"/>
      <c r="E806" s="259">
        <v>7.74</v>
      </c>
      <c r="F806" s="223"/>
      <c r="G806" s="223"/>
      <c r="H806" s="223"/>
      <c r="I806" s="223"/>
      <c r="J806" s="223"/>
      <c r="K806" s="223"/>
      <c r="L806" s="223"/>
      <c r="M806" s="223"/>
      <c r="N806" s="222"/>
      <c r="O806" s="222"/>
      <c r="P806" s="222"/>
      <c r="Q806" s="222"/>
      <c r="R806" s="223"/>
      <c r="S806" s="223"/>
      <c r="T806" s="223"/>
      <c r="U806" s="223"/>
      <c r="V806" s="223"/>
      <c r="W806" s="223"/>
      <c r="X806" s="223"/>
      <c r="Y806" s="223"/>
      <c r="Z806" s="213"/>
      <c r="AA806" s="213"/>
      <c r="AB806" s="213"/>
      <c r="AC806" s="213"/>
      <c r="AD806" s="213"/>
      <c r="AE806" s="213"/>
      <c r="AF806" s="213"/>
      <c r="AG806" s="213" t="s">
        <v>297</v>
      </c>
      <c r="AH806" s="213">
        <v>0</v>
      </c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</row>
    <row r="807" spans="1:60" outlineLevel="3" x14ac:dyDescent="0.2">
      <c r="A807" s="220"/>
      <c r="B807" s="221"/>
      <c r="C807" s="266" t="s">
        <v>1514</v>
      </c>
      <c r="D807" s="258"/>
      <c r="E807" s="259">
        <v>14.94</v>
      </c>
      <c r="F807" s="223"/>
      <c r="G807" s="223"/>
      <c r="H807" s="223"/>
      <c r="I807" s="223"/>
      <c r="J807" s="223"/>
      <c r="K807" s="223"/>
      <c r="L807" s="223"/>
      <c r="M807" s="223"/>
      <c r="N807" s="222"/>
      <c r="O807" s="222"/>
      <c r="P807" s="222"/>
      <c r="Q807" s="222"/>
      <c r="R807" s="223"/>
      <c r="S807" s="223"/>
      <c r="T807" s="223"/>
      <c r="U807" s="223"/>
      <c r="V807" s="223"/>
      <c r="W807" s="223"/>
      <c r="X807" s="223"/>
      <c r="Y807" s="223"/>
      <c r="Z807" s="213"/>
      <c r="AA807" s="213"/>
      <c r="AB807" s="213"/>
      <c r="AC807" s="213"/>
      <c r="AD807" s="213"/>
      <c r="AE807" s="213"/>
      <c r="AF807" s="213"/>
      <c r="AG807" s="213" t="s">
        <v>297</v>
      </c>
      <c r="AH807" s="213">
        <v>0</v>
      </c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</row>
    <row r="808" spans="1:60" outlineLevel="3" x14ac:dyDescent="0.2">
      <c r="A808" s="220"/>
      <c r="B808" s="221"/>
      <c r="C808" s="266" t="s">
        <v>1515</v>
      </c>
      <c r="D808" s="258"/>
      <c r="E808" s="259">
        <v>6.1920000000000002</v>
      </c>
      <c r="F808" s="223"/>
      <c r="G808" s="223"/>
      <c r="H808" s="223"/>
      <c r="I808" s="223"/>
      <c r="J808" s="223"/>
      <c r="K808" s="223"/>
      <c r="L808" s="223"/>
      <c r="M808" s="223"/>
      <c r="N808" s="222"/>
      <c r="O808" s="222"/>
      <c r="P808" s="222"/>
      <c r="Q808" s="222"/>
      <c r="R808" s="223"/>
      <c r="S808" s="223"/>
      <c r="T808" s="223"/>
      <c r="U808" s="223"/>
      <c r="V808" s="223"/>
      <c r="W808" s="223"/>
      <c r="X808" s="223"/>
      <c r="Y808" s="223"/>
      <c r="Z808" s="213"/>
      <c r="AA808" s="213"/>
      <c r="AB808" s="213"/>
      <c r="AC808" s="213"/>
      <c r="AD808" s="213"/>
      <c r="AE808" s="213"/>
      <c r="AF808" s="213"/>
      <c r="AG808" s="213" t="s">
        <v>297</v>
      </c>
      <c r="AH808" s="213">
        <v>0</v>
      </c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</row>
    <row r="809" spans="1:60" outlineLevel="3" x14ac:dyDescent="0.2">
      <c r="A809" s="220"/>
      <c r="B809" s="221"/>
      <c r="C809" s="266" t="s">
        <v>1516</v>
      </c>
      <c r="D809" s="258"/>
      <c r="E809" s="259">
        <v>6.1920000000000002</v>
      </c>
      <c r="F809" s="223"/>
      <c r="G809" s="223"/>
      <c r="H809" s="223"/>
      <c r="I809" s="223"/>
      <c r="J809" s="223"/>
      <c r="K809" s="223"/>
      <c r="L809" s="223"/>
      <c r="M809" s="223"/>
      <c r="N809" s="222"/>
      <c r="O809" s="222"/>
      <c r="P809" s="222"/>
      <c r="Q809" s="222"/>
      <c r="R809" s="223"/>
      <c r="S809" s="223"/>
      <c r="T809" s="223"/>
      <c r="U809" s="223"/>
      <c r="V809" s="223"/>
      <c r="W809" s="223"/>
      <c r="X809" s="223"/>
      <c r="Y809" s="223"/>
      <c r="Z809" s="213"/>
      <c r="AA809" s="213"/>
      <c r="AB809" s="213"/>
      <c r="AC809" s="213"/>
      <c r="AD809" s="213"/>
      <c r="AE809" s="213"/>
      <c r="AF809" s="213"/>
      <c r="AG809" s="213" t="s">
        <v>297</v>
      </c>
      <c r="AH809" s="213">
        <v>0</v>
      </c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</row>
    <row r="810" spans="1:60" outlineLevel="3" x14ac:dyDescent="0.2">
      <c r="A810" s="220"/>
      <c r="B810" s="221"/>
      <c r="C810" s="266" t="s">
        <v>1517</v>
      </c>
      <c r="D810" s="258"/>
      <c r="E810" s="259">
        <v>6.1920000000000002</v>
      </c>
      <c r="F810" s="223"/>
      <c r="G810" s="223"/>
      <c r="H810" s="223"/>
      <c r="I810" s="223"/>
      <c r="J810" s="223"/>
      <c r="K810" s="223"/>
      <c r="L810" s="223"/>
      <c r="M810" s="223"/>
      <c r="N810" s="222"/>
      <c r="O810" s="222"/>
      <c r="P810" s="222"/>
      <c r="Q810" s="222"/>
      <c r="R810" s="223"/>
      <c r="S810" s="223"/>
      <c r="T810" s="223"/>
      <c r="U810" s="223"/>
      <c r="V810" s="223"/>
      <c r="W810" s="223"/>
      <c r="X810" s="223"/>
      <c r="Y810" s="223"/>
      <c r="Z810" s="213"/>
      <c r="AA810" s="213"/>
      <c r="AB810" s="213"/>
      <c r="AC810" s="213"/>
      <c r="AD810" s="213"/>
      <c r="AE810" s="213"/>
      <c r="AF810" s="213"/>
      <c r="AG810" s="213" t="s">
        <v>297</v>
      </c>
      <c r="AH810" s="213">
        <v>0</v>
      </c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</row>
    <row r="811" spans="1:60" ht="22.5" outlineLevel="1" x14ac:dyDescent="0.2">
      <c r="A811" s="235">
        <v>159</v>
      </c>
      <c r="B811" s="236" t="s">
        <v>1518</v>
      </c>
      <c r="C811" s="252" t="s">
        <v>1519</v>
      </c>
      <c r="D811" s="237" t="s">
        <v>292</v>
      </c>
      <c r="E811" s="238">
        <v>52.536000000000001</v>
      </c>
      <c r="F811" s="239"/>
      <c r="G811" s="240">
        <f>ROUND(E811*F811,2)</f>
        <v>0</v>
      </c>
      <c r="H811" s="239"/>
      <c r="I811" s="240">
        <f>ROUND(E811*H811,2)</f>
        <v>0</v>
      </c>
      <c r="J811" s="239"/>
      <c r="K811" s="240">
        <f>ROUND(E811*J811,2)</f>
        <v>0</v>
      </c>
      <c r="L811" s="240">
        <v>21</v>
      </c>
      <c r="M811" s="240">
        <f>G811*(1+L811/100)</f>
        <v>0</v>
      </c>
      <c r="N811" s="238">
        <v>0</v>
      </c>
      <c r="O811" s="238">
        <f>ROUND(E811*N811,2)</f>
        <v>0</v>
      </c>
      <c r="P811" s="238">
        <v>0</v>
      </c>
      <c r="Q811" s="238">
        <f>ROUND(E811*P811,2)</f>
        <v>0</v>
      </c>
      <c r="R811" s="240" t="s">
        <v>1392</v>
      </c>
      <c r="S811" s="240" t="s">
        <v>250</v>
      </c>
      <c r="T811" s="241" t="s">
        <v>250</v>
      </c>
      <c r="U811" s="223">
        <v>0.13</v>
      </c>
      <c r="V811" s="223">
        <f>ROUND(E811*U811,2)</f>
        <v>6.83</v>
      </c>
      <c r="W811" s="223"/>
      <c r="X811" s="223" t="s">
        <v>294</v>
      </c>
      <c r="Y811" s="223" t="s">
        <v>252</v>
      </c>
      <c r="Z811" s="213"/>
      <c r="AA811" s="213"/>
      <c r="AB811" s="213"/>
      <c r="AC811" s="213"/>
      <c r="AD811" s="213"/>
      <c r="AE811" s="213"/>
      <c r="AF811" s="213"/>
      <c r="AG811" s="213" t="s">
        <v>571</v>
      </c>
      <c r="AH811" s="213"/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</row>
    <row r="812" spans="1:60" outlineLevel="2" x14ac:dyDescent="0.2">
      <c r="A812" s="220"/>
      <c r="B812" s="221"/>
      <c r="C812" s="266" t="s">
        <v>1520</v>
      </c>
      <c r="D812" s="258"/>
      <c r="E812" s="259">
        <v>7.77</v>
      </c>
      <c r="F812" s="223"/>
      <c r="G812" s="223"/>
      <c r="H812" s="223"/>
      <c r="I812" s="223"/>
      <c r="J812" s="223"/>
      <c r="K812" s="223"/>
      <c r="L812" s="223"/>
      <c r="M812" s="223"/>
      <c r="N812" s="222"/>
      <c r="O812" s="222"/>
      <c r="P812" s="222"/>
      <c r="Q812" s="222"/>
      <c r="R812" s="223"/>
      <c r="S812" s="223"/>
      <c r="T812" s="223"/>
      <c r="U812" s="223"/>
      <c r="V812" s="223"/>
      <c r="W812" s="223"/>
      <c r="X812" s="223"/>
      <c r="Y812" s="223"/>
      <c r="Z812" s="213"/>
      <c r="AA812" s="213"/>
      <c r="AB812" s="213"/>
      <c r="AC812" s="213"/>
      <c r="AD812" s="213"/>
      <c r="AE812" s="213"/>
      <c r="AF812" s="213"/>
      <c r="AG812" s="213" t="s">
        <v>297</v>
      </c>
      <c r="AH812" s="213">
        <v>0</v>
      </c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</row>
    <row r="813" spans="1:60" outlineLevel="3" x14ac:dyDescent="0.2">
      <c r="A813" s="220"/>
      <c r="B813" s="221"/>
      <c r="C813" s="266" t="s">
        <v>1521</v>
      </c>
      <c r="D813" s="258"/>
      <c r="E813" s="259">
        <v>2.79</v>
      </c>
      <c r="F813" s="223"/>
      <c r="G813" s="223"/>
      <c r="H813" s="223"/>
      <c r="I813" s="223"/>
      <c r="J813" s="223"/>
      <c r="K813" s="223"/>
      <c r="L813" s="223"/>
      <c r="M813" s="223"/>
      <c r="N813" s="222"/>
      <c r="O813" s="222"/>
      <c r="P813" s="222"/>
      <c r="Q813" s="222"/>
      <c r="R813" s="223"/>
      <c r="S813" s="223"/>
      <c r="T813" s="223"/>
      <c r="U813" s="223"/>
      <c r="V813" s="223"/>
      <c r="W813" s="223"/>
      <c r="X813" s="223"/>
      <c r="Y813" s="223"/>
      <c r="Z813" s="213"/>
      <c r="AA813" s="213"/>
      <c r="AB813" s="213"/>
      <c r="AC813" s="213"/>
      <c r="AD813" s="213"/>
      <c r="AE813" s="213"/>
      <c r="AF813" s="213"/>
      <c r="AG813" s="213" t="s">
        <v>297</v>
      </c>
      <c r="AH813" s="213">
        <v>0</v>
      </c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</row>
    <row r="814" spans="1:60" outlineLevel="3" x14ac:dyDescent="0.2">
      <c r="A814" s="220"/>
      <c r="B814" s="221"/>
      <c r="C814" s="266" t="s">
        <v>1511</v>
      </c>
      <c r="D814" s="258"/>
      <c r="E814" s="259">
        <v>6.66</v>
      </c>
      <c r="F814" s="223"/>
      <c r="G814" s="223"/>
      <c r="H814" s="223"/>
      <c r="I814" s="223"/>
      <c r="J814" s="223"/>
      <c r="K814" s="223"/>
      <c r="L814" s="223"/>
      <c r="M814" s="223"/>
      <c r="N814" s="222"/>
      <c r="O814" s="222"/>
      <c r="P814" s="222"/>
      <c r="Q814" s="222"/>
      <c r="R814" s="223"/>
      <c r="S814" s="223"/>
      <c r="T814" s="223"/>
      <c r="U814" s="223"/>
      <c r="V814" s="223"/>
      <c r="W814" s="223"/>
      <c r="X814" s="223"/>
      <c r="Y814" s="223"/>
      <c r="Z814" s="213"/>
      <c r="AA814" s="213"/>
      <c r="AB814" s="213"/>
      <c r="AC814" s="213"/>
      <c r="AD814" s="213"/>
      <c r="AE814" s="213"/>
      <c r="AF814" s="213"/>
      <c r="AG814" s="213" t="s">
        <v>297</v>
      </c>
      <c r="AH814" s="213">
        <v>0</v>
      </c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</row>
    <row r="815" spans="1:60" outlineLevel="3" x14ac:dyDescent="0.2">
      <c r="A815" s="220"/>
      <c r="B815" s="221"/>
      <c r="C815" s="266" t="s">
        <v>1512</v>
      </c>
      <c r="D815" s="258"/>
      <c r="E815" s="259">
        <v>9</v>
      </c>
      <c r="F815" s="223"/>
      <c r="G815" s="223"/>
      <c r="H815" s="223"/>
      <c r="I815" s="223"/>
      <c r="J815" s="223"/>
      <c r="K815" s="223"/>
      <c r="L815" s="223"/>
      <c r="M815" s="223"/>
      <c r="N815" s="222"/>
      <c r="O815" s="222"/>
      <c r="P815" s="222"/>
      <c r="Q815" s="222"/>
      <c r="R815" s="223"/>
      <c r="S815" s="223"/>
      <c r="T815" s="223"/>
      <c r="U815" s="223"/>
      <c r="V815" s="223"/>
      <c r="W815" s="223"/>
      <c r="X815" s="223"/>
      <c r="Y815" s="223"/>
      <c r="Z815" s="213"/>
      <c r="AA815" s="213"/>
      <c r="AB815" s="213"/>
      <c r="AC815" s="213"/>
      <c r="AD815" s="213"/>
      <c r="AE815" s="213"/>
      <c r="AF815" s="213"/>
      <c r="AG815" s="213" t="s">
        <v>297</v>
      </c>
      <c r="AH815" s="213">
        <v>0</v>
      </c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</row>
    <row r="816" spans="1:60" outlineLevel="3" x14ac:dyDescent="0.2">
      <c r="A816" s="220"/>
      <c r="B816" s="221"/>
      <c r="C816" s="266" t="s">
        <v>1513</v>
      </c>
      <c r="D816" s="258"/>
      <c r="E816" s="259">
        <v>7.74</v>
      </c>
      <c r="F816" s="223"/>
      <c r="G816" s="223"/>
      <c r="H816" s="223"/>
      <c r="I816" s="223"/>
      <c r="J816" s="223"/>
      <c r="K816" s="223"/>
      <c r="L816" s="223"/>
      <c r="M816" s="223"/>
      <c r="N816" s="222"/>
      <c r="O816" s="222"/>
      <c r="P816" s="222"/>
      <c r="Q816" s="222"/>
      <c r="R816" s="223"/>
      <c r="S816" s="223"/>
      <c r="T816" s="223"/>
      <c r="U816" s="223"/>
      <c r="V816" s="223"/>
      <c r="W816" s="223"/>
      <c r="X816" s="223"/>
      <c r="Y816" s="223"/>
      <c r="Z816" s="213"/>
      <c r="AA816" s="213"/>
      <c r="AB816" s="213"/>
      <c r="AC816" s="213"/>
      <c r="AD816" s="213"/>
      <c r="AE816" s="213"/>
      <c r="AF816" s="213"/>
      <c r="AG816" s="213" t="s">
        <v>297</v>
      </c>
      <c r="AH816" s="213">
        <v>0</v>
      </c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</row>
    <row r="817" spans="1:60" outlineLevel="3" x14ac:dyDescent="0.2">
      <c r="A817" s="220"/>
      <c r="B817" s="221"/>
      <c r="C817" s="266" t="s">
        <v>1515</v>
      </c>
      <c r="D817" s="258"/>
      <c r="E817" s="259">
        <v>6.1920000000000002</v>
      </c>
      <c r="F817" s="223"/>
      <c r="G817" s="223"/>
      <c r="H817" s="223"/>
      <c r="I817" s="223"/>
      <c r="J817" s="223"/>
      <c r="K817" s="223"/>
      <c r="L817" s="223"/>
      <c r="M817" s="223"/>
      <c r="N817" s="222"/>
      <c r="O817" s="222"/>
      <c r="P817" s="222"/>
      <c r="Q817" s="222"/>
      <c r="R817" s="223"/>
      <c r="S817" s="223"/>
      <c r="T817" s="223"/>
      <c r="U817" s="223"/>
      <c r="V817" s="223"/>
      <c r="W817" s="223"/>
      <c r="X817" s="223"/>
      <c r="Y817" s="223"/>
      <c r="Z817" s="213"/>
      <c r="AA817" s="213"/>
      <c r="AB817" s="213"/>
      <c r="AC817" s="213"/>
      <c r="AD817" s="213"/>
      <c r="AE817" s="213"/>
      <c r="AF817" s="213"/>
      <c r="AG817" s="213" t="s">
        <v>297</v>
      </c>
      <c r="AH817" s="213">
        <v>0</v>
      </c>
      <c r="AI817" s="213"/>
      <c r="AJ817" s="213"/>
      <c r="AK817" s="213"/>
      <c r="AL817" s="213"/>
      <c r="AM817" s="213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</row>
    <row r="818" spans="1:60" outlineLevel="3" x14ac:dyDescent="0.2">
      <c r="A818" s="220"/>
      <c r="B818" s="221"/>
      <c r="C818" s="266" t="s">
        <v>1516</v>
      </c>
      <c r="D818" s="258"/>
      <c r="E818" s="259">
        <v>6.1920000000000002</v>
      </c>
      <c r="F818" s="223"/>
      <c r="G818" s="223"/>
      <c r="H818" s="223"/>
      <c r="I818" s="223"/>
      <c r="J818" s="223"/>
      <c r="K818" s="223"/>
      <c r="L818" s="223"/>
      <c r="M818" s="223"/>
      <c r="N818" s="222"/>
      <c r="O818" s="222"/>
      <c r="P818" s="222"/>
      <c r="Q818" s="222"/>
      <c r="R818" s="223"/>
      <c r="S818" s="223"/>
      <c r="T818" s="223"/>
      <c r="U818" s="223"/>
      <c r="V818" s="223"/>
      <c r="W818" s="223"/>
      <c r="X818" s="223"/>
      <c r="Y818" s="223"/>
      <c r="Z818" s="213"/>
      <c r="AA818" s="213"/>
      <c r="AB818" s="213"/>
      <c r="AC818" s="213"/>
      <c r="AD818" s="213"/>
      <c r="AE818" s="213"/>
      <c r="AF818" s="213"/>
      <c r="AG818" s="213" t="s">
        <v>297</v>
      </c>
      <c r="AH818" s="213">
        <v>0</v>
      </c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</row>
    <row r="819" spans="1:60" outlineLevel="3" x14ac:dyDescent="0.2">
      <c r="A819" s="220"/>
      <c r="B819" s="221"/>
      <c r="C819" s="266" t="s">
        <v>1517</v>
      </c>
      <c r="D819" s="258"/>
      <c r="E819" s="259">
        <v>6.1920000000000002</v>
      </c>
      <c r="F819" s="223"/>
      <c r="G819" s="223"/>
      <c r="H819" s="223"/>
      <c r="I819" s="223"/>
      <c r="J819" s="223"/>
      <c r="K819" s="223"/>
      <c r="L819" s="223"/>
      <c r="M819" s="223"/>
      <c r="N819" s="222"/>
      <c r="O819" s="222"/>
      <c r="P819" s="222"/>
      <c r="Q819" s="222"/>
      <c r="R819" s="223"/>
      <c r="S819" s="223"/>
      <c r="T819" s="223"/>
      <c r="U819" s="223"/>
      <c r="V819" s="223"/>
      <c r="W819" s="223"/>
      <c r="X819" s="223"/>
      <c r="Y819" s="223"/>
      <c r="Z819" s="213"/>
      <c r="AA819" s="213"/>
      <c r="AB819" s="213"/>
      <c r="AC819" s="213"/>
      <c r="AD819" s="213"/>
      <c r="AE819" s="213"/>
      <c r="AF819" s="213"/>
      <c r="AG819" s="213" t="s">
        <v>297</v>
      </c>
      <c r="AH819" s="213">
        <v>0</v>
      </c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</row>
    <row r="820" spans="1:60" ht="22.5" outlineLevel="1" x14ac:dyDescent="0.2">
      <c r="A820" s="235">
        <v>160</v>
      </c>
      <c r="B820" s="236" t="s">
        <v>1522</v>
      </c>
      <c r="C820" s="252" t="s">
        <v>1523</v>
      </c>
      <c r="D820" s="237" t="s">
        <v>420</v>
      </c>
      <c r="E820" s="238">
        <v>57.02</v>
      </c>
      <c r="F820" s="239"/>
      <c r="G820" s="240">
        <f>ROUND(E820*F820,2)</f>
        <v>0</v>
      </c>
      <c r="H820" s="239"/>
      <c r="I820" s="240">
        <f>ROUND(E820*H820,2)</f>
        <v>0</v>
      </c>
      <c r="J820" s="239"/>
      <c r="K820" s="240">
        <f>ROUND(E820*J820,2)</f>
        <v>0</v>
      </c>
      <c r="L820" s="240">
        <v>21</v>
      </c>
      <c r="M820" s="240">
        <f>G820*(1+L820/100)</f>
        <v>0</v>
      </c>
      <c r="N820" s="238">
        <v>4.2000000000000002E-4</v>
      </c>
      <c r="O820" s="238">
        <f>ROUND(E820*N820,2)</f>
        <v>0.02</v>
      </c>
      <c r="P820" s="238">
        <v>0</v>
      </c>
      <c r="Q820" s="238">
        <f>ROUND(E820*P820,2)</f>
        <v>0</v>
      </c>
      <c r="R820" s="240" t="s">
        <v>1392</v>
      </c>
      <c r="S820" s="240" t="s">
        <v>250</v>
      </c>
      <c r="T820" s="241" t="s">
        <v>250</v>
      </c>
      <c r="U820" s="223">
        <v>0.12</v>
      </c>
      <c r="V820" s="223">
        <f>ROUND(E820*U820,2)</f>
        <v>6.84</v>
      </c>
      <c r="W820" s="223"/>
      <c r="X820" s="223" t="s">
        <v>294</v>
      </c>
      <c r="Y820" s="223" t="s">
        <v>252</v>
      </c>
      <c r="Z820" s="213"/>
      <c r="AA820" s="213"/>
      <c r="AB820" s="213"/>
      <c r="AC820" s="213"/>
      <c r="AD820" s="213"/>
      <c r="AE820" s="213"/>
      <c r="AF820" s="213"/>
      <c r="AG820" s="213" t="s">
        <v>571</v>
      </c>
      <c r="AH820" s="213"/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</row>
    <row r="821" spans="1:60" outlineLevel="2" x14ac:dyDescent="0.2">
      <c r="A821" s="220"/>
      <c r="B821" s="221"/>
      <c r="C821" s="266" t="s">
        <v>1524</v>
      </c>
      <c r="D821" s="258"/>
      <c r="E821" s="259">
        <v>9</v>
      </c>
      <c r="F821" s="223"/>
      <c r="G821" s="223"/>
      <c r="H821" s="223"/>
      <c r="I821" s="223"/>
      <c r="J821" s="223"/>
      <c r="K821" s="223"/>
      <c r="L821" s="223"/>
      <c r="M821" s="223"/>
      <c r="N821" s="222"/>
      <c r="O821" s="222"/>
      <c r="P821" s="222"/>
      <c r="Q821" s="222"/>
      <c r="R821" s="223"/>
      <c r="S821" s="223"/>
      <c r="T821" s="223"/>
      <c r="U821" s="223"/>
      <c r="V821" s="223"/>
      <c r="W821" s="223"/>
      <c r="X821" s="223"/>
      <c r="Y821" s="223"/>
      <c r="Z821" s="213"/>
      <c r="AA821" s="213"/>
      <c r="AB821" s="213"/>
      <c r="AC821" s="213"/>
      <c r="AD821" s="213"/>
      <c r="AE821" s="213"/>
      <c r="AF821" s="213"/>
      <c r="AG821" s="213" t="s">
        <v>297</v>
      </c>
      <c r="AH821" s="213">
        <v>0</v>
      </c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</row>
    <row r="822" spans="1:60" outlineLevel="3" x14ac:dyDescent="0.2">
      <c r="A822" s="220"/>
      <c r="B822" s="221"/>
      <c r="C822" s="266" t="s">
        <v>1525</v>
      </c>
      <c r="D822" s="258"/>
      <c r="E822" s="259">
        <v>11.9</v>
      </c>
      <c r="F822" s="223"/>
      <c r="G822" s="223"/>
      <c r="H822" s="223"/>
      <c r="I822" s="223"/>
      <c r="J822" s="223"/>
      <c r="K822" s="223"/>
      <c r="L822" s="223"/>
      <c r="M822" s="223"/>
      <c r="N822" s="222"/>
      <c r="O822" s="222"/>
      <c r="P822" s="222"/>
      <c r="Q822" s="222"/>
      <c r="R822" s="223"/>
      <c r="S822" s="223"/>
      <c r="T822" s="223"/>
      <c r="U822" s="223"/>
      <c r="V822" s="223"/>
      <c r="W822" s="223"/>
      <c r="X822" s="223"/>
      <c r="Y822" s="223"/>
      <c r="Z822" s="213"/>
      <c r="AA822" s="213"/>
      <c r="AB822" s="213"/>
      <c r="AC822" s="213"/>
      <c r="AD822" s="213"/>
      <c r="AE822" s="213"/>
      <c r="AF822" s="213"/>
      <c r="AG822" s="213" t="s">
        <v>297</v>
      </c>
      <c r="AH822" s="213">
        <v>0</v>
      </c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</row>
    <row r="823" spans="1:60" outlineLevel="3" x14ac:dyDescent="0.2">
      <c r="A823" s="220"/>
      <c r="B823" s="221"/>
      <c r="C823" s="266" t="s">
        <v>1526</v>
      </c>
      <c r="D823" s="258"/>
      <c r="E823" s="259">
        <v>4.5</v>
      </c>
      <c r="F823" s="223"/>
      <c r="G823" s="223"/>
      <c r="H823" s="223"/>
      <c r="I823" s="223"/>
      <c r="J823" s="223"/>
      <c r="K823" s="223"/>
      <c r="L823" s="223"/>
      <c r="M823" s="223"/>
      <c r="N823" s="222"/>
      <c r="O823" s="222"/>
      <c r="P823" s="222"/>
      <c r="Q823" s="222"/>
      <c r="R823" s="223"/>
      <c r="S823" s="223"/>
      <c r="T823" s="223"/>
      <c r="U823" s="223"/>
      <c r="V823" s="223"/>
      <c r="W823" s="223"/>
      <c r="X823" s="223"/>
      <c r="Y823" s="223"/>
      <c r="Z823" s="213"/>
      <c r="AA823" s="213"/>
      <c r="AB823" s="213"/>
      <c r="AC823" s="213"/>
      <c r="AD823" s="213"/>
      <c r="AE823" s="213"/>
      <c r="AF823" s="213"/>
      <c r="AG823" s="213" t="s">
        <v>297</v>
      </c>
      <c r="AH823" s="213">
        <v>0</v>
      </c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</row>
    <row r="824" spans="1:60" outlineLevel="3" x14ac:dyDescent="0.2">
      <c r="A824" s="220"/>
      <c r="B824" s="221"/>
      <c r="C824" s="266" t="s">
        <v>1527</v>
      </c>
      <c r="D824" s="258"/>
      <c r="E824" s="259">
        <v>3.7</v>
      </c>
      <c r="F824" s="223"/>
      <c r="G824" s="223"/>
      <c r="H824" s="223"/>
      <c r="I824" s="223"/>
      <c r="J824" s="223"/>
      <c r="K824" s="223"/>
      <c r="L824" s="223"/>
      <c r="M824" s="223"/>
      <c r="N824" s="222"/>
      <c r="O824" s="222"/>
      <c r="P824" s="222"/>
      <c r="Q824" s="222"/>
      <c r="R824" s="223"/>
      <c r="S824" s="223"/>
      <c r="T824" s="223"/>
      <c r="U824" s="223"/>
      <c r="V824" s="223"/>
      <c r="W824" s="223"/>
      <c r="X824" s="223"/>
      <c r="Y824" s="223"/>
      <c r="Z824" s="213"/>
      <c r="AA824" s="213"/>
      <c r="AB824" s="213"/>
      <c r="AC824" s="213"/>
      <c r="AD824" s="213"/>
      <c r="AE824" s="213"/>
      <c r="AF824" s="213"/>
      <c r="AG824" s="213" t="s">
        <v>297</v>
      </c>
      <c r="AH824" s="213">
        <v>0</v>
      </c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</row>
    <row r="825" spans="1:60" outlineLevel="3" x14ac:dyDescent="0.2">
      <c r="A825" s="220"/>
      <c r="B825" s="221"/>
      <c r="C825" s="266" t="s">
        <v>1528</v>
      </c>
      <c r="D825" s="258"/>
      <c r="E825" s="259">
        <v>5</v>
      </c>
      <c r="F825" s="223"/>
      <c r="G825" s="223"/>
      <c r="H825" s="223"/>
      <c r="I825" s="223"/>
      <c r="J825" s="223"/>
      <c r="K825" s="223"/>
      <c r="L825" s="223"/>
      <c r="M825" s="223"/>
      <c r="N825" s="222"/>
      <c r="O825" s="222"/>
      <c r="P825" s="222"/>
      <c r="Q825" s="222"/>
      <c r="R825" s="223"/>
      <c r="S825" s="223"/>
      <c r="T825" s="223"/>
      <c r="U825" s="223"/>
      <c r="V825" s="223"/>
      <c r="W825" s="223"/>
      <c r="X825" s="223"/>
      <c r="Y825" s="223"/>
      <c r="Z825" s="213"/>
      <c r="AA825" s="213"/>
      <c r="AB825" s="213"/>
      <c r="AC825" s="213"/>
      <c r="AD825" s="213"/>
      <c r="AE825" s="213"/>
      <c r="AF825" s="213"/>
      <c r="AG825" s="213" t="s">
        <v>297</v>
      </c>
      <c r="AH825" s="213">
        <v>0</v>
      </c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</row>
    <row r="826" spans="1:60" outlineLevel="3" x14ac:dyDescent="0.2">
      <c r="A826" s="220"/>
      <c r="B826" s="221"/>
      <c r="C826" s="266" t="s">
        <v>1529</v>
      </c>
      <c r="D826" s="258"/>
      <c r="E826" s="259">
        <v>4.3</v>
      </c>
      <c r="F826" s="223"/>
      <c r="G826" s="223"/>
      <c r="H826" s="223"/>
      <c r="I826" s="223"/>
      <c r="J826" s="223"/>
      <c r="K826" s="223"/>
      <c r="L826" s="223"/>
      <c r="M826" s="223"/>
      <c r="N826" s="222"/>
      <c r="O826" s="222"/>
      <c r="P826" s="222"/>
      <c r="Q826" s="222"/>
      <c r="R826" s="223"/>
      <c r="S826" s="223"/>
      <c r="T826" s="223"/>
      <c r="U826" s="223"/>
      <c r="V826" s="223"/>
      <c r="W826" s="223"/>
      <c r="X826" s="223"/>
      <c r="Y826" s="223"/>
      <c r="Z826" s="213"/>
      <c r="AA826" s="213"/>
      <c r="AB826" s="213"/>
      <c r="AC826" s="213"/>
      <c r="AD826" s="213"/>
      <c r="AE826" s="213"/>
      <c r="AF826" s="213"/>
      <c r="AG826" s="213" t="s">
        <v>297</v>
      </c>
      <c r="AH826" s="213">
        <v>0</v>
      </c>
      <c r="AI826" s="213"/>
      <c r="AJ826" s="213"/>
      <c r="AK826" s="213"/>
      <c r="AL826" s="213"/>
      <c r="AM826" s="213"/>
      <c r="AN826" s="213"/>
      <c r="AO826" s="213"/>
      <c r="AP826" s="213"/>
      <c r="AQ826" s="213"/>
      <c r="AR826" s="213"/>
      <c r="AS826" s="213"/>
      <c r="AT826" s="213"/>
      <c r="AU826" s="213"/>
      <c r="AV826" s="213"/>
      <c r="AW826" s="213"/>
      <c r="AX826" s="213"/>
      <c r="AY826" s="213"/>
      <c r="AZ826" s="213"/>
      <c r="BA826" s="213"/>
      <c r="BB826" s="213"/>
      <c r="BC826" s="213"/>
      <c r="BD826" s="213"/>
      <c r="BE826" s="213"/>
      <c r="BF826" s="213"/>
      <c r="BG826" s="213"/>
      <c r="BH826" s="213"/>
    </row>
    <row r="827" spans="1:60" outlineLevel="3" x14ac:dyDescent="0.2">
      <c r="A827" s="220"/>
      <c r="B827" s="221"/>
      <c r="C827" s="266" t="s">
        <v>1530</v>
      </c>
      <c r="D827" s="258"/>
      <c r="E827" s="259">
        <v>8.3000000000000007</v>
      </c>
      <c r="F827" s="223"/>
      <c r="G827" s="223"/>
      <c r="H827" s="223"/>
      <c r="I827" s="223"/>
      <c r="J827" s="223"/>
      <c r="K827" s="223"/>
      <c r="L827" s="223"/>
      <c r="M827" s="223"/>
      <c r="N827" s="222"/>
      <c r="O827" s="222"/>
      <c r="P827" s="222"/>
      <c r="Q827" s="222"/>
      <c r="R827" s="223"/>
      <c r="S827" s="223"/>
      <c r="T827" s="223"/>
      <c r="U827" s="223"/>
      <c r="V827" s="223"/>
      <c r="W827" s="223"/>
      <c r="X827" s="223"/>
      <c r="Y827" s="223"/>
      <c r="Z827" s="213"/>
      <c r="AA827" s="213"/>
      <c r="AB827" s="213"/>
      <c r="AC827" s="213"/>
      <c r="AD827" s="213"/>
      <c r="AE827" s="213"/>
      <c r="AF827" s="213"/>
      <c r="AG827" s="213" t="s">
        <v>297</v>
      </c>
      <c r="AH827" s="213">
        <v>0</v>
      </c>
      <c r="AI827" s="213"/>
      <c r="AJ827" s="213"/>
      <c r="AK827" s="213"/>
      <c r="AL827" s="213"/>
      <c r="AM827" s="213"/>
      <c r="AN827" s="213"/>
      <c r="AO827" s="213"/>
      <c r="AP827" s="213"/>
      <c r="AQ827" s="213"/>
      <c r="AR827" s="213"/>
      <c r="AS827" s="213"/>
      <c r="AT827" s="213"/>
      <c r="AU827" s="213"/>
      <c r="AV827" s="213"/>
      <c r="AW827" s="213"/>
      <c r="AX827" s="213"/>
      <c r="AY827" s="213"/>
      <c r="AZ827" s="213"/>
      <c r="BA827" s="213"/>
      <c r="BB827" s="213"/>
      <c r="BC827" s="213"/>
      <c r="BD827" s="213"/>
      <c r="BE827" s="213"/>
      <c r="BF827" s="213"/>
      <c r="BG827" s="213"/>
      <c r="BH827" s="213"/>
    </row>
    <row r="828" spans="1:60" outlineLevel="3" x14ac:dyDescent="0.2">
      <c r="A828" s="220"/>
      <c r="B828" s="221"/>
      <c r="C828" s="266" t="s">
        <v>1531</v>
      </c>
      <c r="D828" s="258"/>
      <c r="E828" s="259">
        <v>3.44</v>
      </c>
      <c r="F828" s="223"/>
      <c r="G828" s="223"/>
      <c r="H828" s="223"/>
      <c r="I828" s="223"/>
      <c r="J828" s="223"/>
      <c r="K828" s="223"/>
      <c r="L828" s="223"/>
      <c r="M828" s="223"/>
      <c r="N828" s="222"/>
      <c r="O828" s="222"/>
      <c r="P828" s="222"/>
      <c r="Q828" s="222"/>
      <c r="R828" s="223"/>
      <c r="S828" s="223"/>
      <c r="T828" s="223"/>
      <c r="U828" s="223"/>
      <c r="V828" s="223"/>
      <c r="W828" s="223"/>
      <c r="X828" s="223"/>
      <c r="Y828" s="223"/>
      <c r="Z828" s="213"/>
      <c r="AA828" s="213"/>
      <c r="AB828" s="213"/>
      <c r="AC828" s="213"/>
      <c r="AD828" s="213"/>
      <c r="AE828" s="213"/>
      <c r="AF828" s="213"/>
      <c r="AG828" s="213" t="s">
        <v>297</v>
      </c>
      <c r="AH828" s="213">
        <v>0</v>
      </c>
      <c r="AI828" s="213"/>
      <c r="AJ828" s="213"/>
      <c r="AK828" s="213"/>
      <c r="AL828" s="213"/>
      <c r="AM828" s="213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</row>
    <row r="829" spans="1:60" outlineLevel="3" x14ac:dyDescent="0.2">
      <c r="A829" s="220"/>
      <c r="B829" s="221"/>
      <c r="C829" s="266" t="s">
        <v>1532</v>
      </c>
      <c r="D829" s="258"/>
      <c r="E829" s="259">
        <v>3.44</v>
      </c>
      <c r="F829" s="223"/>
      <c r="G829" s="223"/>
      <c r="H829" s="223"/>
      <c r="I829" s="223"/>
      <c r="J829" s="223"/>
      <c r="K829" s="223"/>
      <c r="L829" s="223"/>
      <c r="M829" s="223"/>
      <c r="N829" s="222"/>
      <c r="O829" s="222"/>
      <c r="P829" s="222"/>
      <c r="Q829" s="222"/>
      <c r="R829" s="223"/>
      <c r="S829" s="223"/>
      <c r="T829" s="223"/>
      <c r="U829" s="223"/>
      <c r="V829" s="223"/>
      <c r="W829" s="223"/>
      <c r="X829" s="223"/>
      <c r="Y829" s="223"/>
      <c r="Z829" s="213"/>
      <c r="AA829" s="213"/>
      <c r="AB829" s="213"/>
      <c r="AC829" s="213"/>
      <c r="AD829" s="213"/>
      <c r="AE829" s="213"/>
      <c r="AF829" s="213"/>
      <c r="AG829" s="213" t="s">
        <v>297</v>
      </c>
      <c r="AH829" s="213">
        <v>0</v>
      </c>
      <c r="AI829" s="213"/>
      <c r="AJ829" s="213"/>
      <c r="AK829" s="213"/>
      <c r="AL829" s="213"/>
      <c r="AM829" s="213"/>
      <c r="AN829" s="213"/>
      <c r="AO829" s="213"/>
      <c r="AP829" s="213"/>
      <c r="AQ829" s="213"/>
      <c r="AR829" s="213"/>
      <c r="AS829" s="213"/>
      <c r="AT829" s="213"/>
      <c r="AU829" s="213"/>
      <c r="AV829" s="213"/>
      <c r="AW829" s="213"/>
      <c r="AX829" s="213"/>
      <c r="AY829" s="213"/>
      <c r="AZ829" s="213"/>
      <c r="BA829" s="213"/>
      <c r="BB829" s="213"/>
      <c r="BC829" s="213"/>
      <c r="BD829" s="213"/>
      <c r="BE829" s="213"/>
      <c r="BF829" s="213"/>
      <c r="BG829" s="213"/>
      <c r="BH829" s="213"/>
    </row>
    <row r="830" spans="1:60" outlineLevel="3" x14ac:dyDescent="0.2">
      <c r="A830" s="220"/>
      <c r="B830" s="221"/>
      <c r="C830" s="266" t="s">
        <v>1533</v>
      </c>
      <c r="D830" s="258"/>
      <c r="E830" s="259">
        <v>3.44</v>
      </c>
      <c r="F830" s="223"/>
      <c r="G830" s="223"/>
      <c r="H830" s="223"/>
      <c r="I830" s="223"/>
      <c r="J830" s="223"/>
      <c r="K830" s="223"/>
      <c r="L830" s="223"/>
      <c r="M830" s="223"/>
      <c r="N830" s="222"/>
      <c r="O830" s="222"/>
      <c r="P830" s="222"/>
      <c r="Q830" s="222"/>
      <c r="R830" s="223"/>
      <c r="S830" s="223"/>
      <c r="T830" s="223"/>
      <c r="U830" s="223"/>
      <c r="V830" s="223"/>
      <c r="W830" s="223"/>
      <c r="X830" s="223"/>
      <c r="Y830" s="223"/>
      <c r="Z830" s="213"/>
      <c r="AA830" s="213"/>
      <c r="AB830" s="213"/>
      <c r="AC830" s="213"/>
      <c r="AD830" s="213"/>
      <c r="AE830" s="213"/>
      <c r="AF830" s="213"/>
      <c r="AG830" s="213" t="s">
        <v>297</v>
      </c>
      <c r="AH830" s="213">
        <v>0</v>
      </c>
      <c r="AI830" s="213"/>
      <c r="AJ830" s="213"/>
      <c r="AK830" s="213"/>
      <c r="AL830" s="213"/>
      <c r="AM830" s="213"/>
      <c r="AN830" s="213"/>
      <c r="AO830" s="213"/>
      <c r="AP830" s="213"/>
      <c r="AQ830" s="213"/>
      <c r="AR830" s="213"/>
      <c r="AS830" s="213"/>
      <c r="AT830" s="213"/>
      <c r="AU830" s="213"/>
      <c r="AV830" s="213"/>
      <c r="AW830" s="213"/>
      <c r="AX830" s="213"/>
      <c r="AY830" s="213"/>
      <c r="AZ830" s="213"/>
      <c r="BA830" s="213"/>
      <c r="BB830" s="213"/>
      <c r="BC830" s="213"/>
      <c r="BD830" s="213"/>
      <c r="BE830" s="213"/>
      <c r="BF830" s="213"/>
      <c r="BG830" s="213"/>
      <c r="BH830" s="213"/>
    </row>
    <row r="831" spans="1:60" ht="22.5" outlineLevel="1" x14ac:dyDescent="0.2">
      <c r="A831" s="235">
        <v>161</v>
      </c>
      <c r="B831" s="236" t="s">
        <v>1534</v>
      </c>
      <c r="C831" s="252" t="s">
        <v>1535</v>
      </c>
      <c r="D831" s="237" t="s">
        <v>420</v>
      </c>
      <c r="E831" s="238">
        <v>6.4</v>
      </c>
      <c r="F831" s="239"/>
      <c r="G831" s="240">
        <f>ROUND(E831*F831,2)</f>
        <v>0</v>
      </c>
      <c r="H831" s="239"/>
      <c r="I831" s="240">
        <f>ROUND(E831*H831,2)</f>
        <v>0</v>
      </c>
      <c r="J831" s="239"/>
      <c r="K831" s="240">
        <f>ROUND(E831*J831,2)</f>
        <v>0</v>
      </c>
      <c r="L831" s="240">
        <v>21</v>
      </c>
      <c r="M831" s="240">
        <f>G831*(1+L831/100)</f>
        <v>0</v>
      </c>
      <c r="N831" s="238">
        <v>6.6E-4</v>
      </c>
      <c r="O831" s="238">
        <f>ROUND(E831*N831,2)</f>
        <v>0</v>
      </c>
      <c r="P831" s="238">
        <v>0</v>
      </c>
      <c r="Q831" s="238">
        <f>ROUND(E831*P831,2)</f>
        <v>0</v>
      </c>
      <c r="R831" s="240" t="s">
        <v>1392</v>
      </c>
      <c r="S831" s="240" t="s">
        <v>250</v>
      </c>
      <c r="T831" s="241" t="s">
        <v>250</v>
      </c>
      <c r="U831" s="223">
        <v>0.12</v>
      </c>
      <c r="V831" s="223">
        <f>ROUND(E831*U831,2)</f>
        <v>0.77</v>
      </c>
      <c r="W831" s="223"/>
      <c r="X831" s="223" t="s">
        <v>294</v>
      </c>
      <c r="Y831" s="223" t="s">
        <v>252</v>
      </c>
      <c r="Z831" s="213"/>
      <c r="AA831" s="213"/>
      <c r="AB831" s="213"/>
      <c r="AC831" s="213"/>
      <c r="AD831" s="213"/>
      <c r="AE831" s="213"/>
      <c r="AF831" s="213"/>
      <c r="AG831" s="213" t="s">
        <v>331</v>
      </c>
      <c r="AH831" s="213"/>
      <c r="AI831" s="213"/>
      <c r="AJ831" s="213"/>
      <c r="AK831" s="213"/>
      <c r="AL831" s="213"/>
      <c r="AM831" s="213"/>
      <c r="AN831" s="213"/>
      <c r="AO831" s="213"/>
      <c r="AP831" s="213"/>
      <c r="AQ831" s="213"/>
      <c r="AR831" s="213"/>
      <c r="AS831" s="213"/>
      <c r="AT831" s="213"/>
      <c r="AU831" s="213"/>
      <c r="AV831" s="213"/>
      <c r="AW831" s="213"/>
      <c r="AX831" s="213"/>
      <c r="AY831" s="213"/>
      <c r="AZ831" s="213"/>
      <c r="BA831" s="213"/>
      <c r="BB831" s="213"/>
      <c r="BC831" s="213"/>
      <c r="BD831" s="213"/>
      <c r="BE831" s="213"/>
      <c r="BF831" s="213"/>
      <c r="BG831" s="213"/>
      <c r="BH831" s="213"/>
    </row>
    <row r="832" spans="1:60" outlineLevel="2" x14ac:dyDescent="0.2">
      <c r="A832" s="220"/>
      <c r="B832" s="221"/>
      <c r="C832" s="266" t="s">
        <v>1536</v>
      </c>
      <c r="D832" s="258"/>
      <c r="E832" s="259">
        <v>1</v>
      </c>
      <c r="F832" s="223"/>
      <c r="G832" s="223"/>
      <c r="H832" s="223"/>
      <c r="I832" s="223"/>
      <c r="J832" s="223"/>
      <c r="K832" s="223"/>
      <c r="L832" s="223"/>
      <c r="M832" s="223"/>
      <c r="N832" s="222"/>
      <c r="O832" s="222"/>
      <c r="P832" s="222"/>
      <c r="Q832" s="222"/>
      <c r="R832" s="223"/>
      <c r="S832" s="223"/>
      <c r="T832" s="223"/>
      <c r="U832" s="223"/>
      <c r="V832" s="223"/>
      <c r="W832" s="223"/>
      <c r="X832" s="223"/>
      <c r="Y832" s="223"/>
      <c r="Z832" s="213"/>
      <c r="AA832" s="213"/>
      <c r="AB832" s="213"/>
      <c r="AC832" s="213"/>
      <c r="AD832" s="213"/>
      <c r="AE832" s="213"/>
      <c r="AF832" s="213"/>
      <c r="AG832" s="213" t="s">
        <v>297</v>
      </c>
      <c r="AH832" s="213">
        <v>5</v>
      </c>
      <c r="AI832" s="213"/>
      <c r="AJ832" s="213"/>
      <c r="AK832" s="213"/>
      <c r="AL832" s="213"/>
      <c r="AM832" s="213"/>
      <c r="AN832" s="213"/>
      <c r="AO832" s="213"/>
      <c r="AP832" s="213"/>
      <c r="AQ832" s="213"/>
      <c r="AR832" s="213"/>
      <c r="AS832" s="213"/>
      <c r="AT832" s="213"/>
      <c r="AU832" s="213"/>
      <c r="AV832" s="213"/>
      <c r="AW832" s="213"/>
      <c r="AX832" s="213"/>
      <c r="AY832" s="213"/>
      <c r="AZ832" s="213"/>
      <c r="BA832" s="213"/>
      <c r="BB832" s="213"/>
      <c r="BC832" s="213"/>
      <c r="BD832" s="213"/>
      <c r="BE832" s="213"/>
      <c r="BF832" s="213"/>
      <c r="BG832" s="213"/>
      <c r="BH832" s="213"/>
    </row>
    <row r="833" spans="1:60" outlineLevel="3" x14ac:dyDescent="0.2">
      <c r="A833" s="220"/>
      <c r="B833" s="221"/>
      <c r="C833" s="266" t="s">
        <v>1537</v>
      </c>
      <c r="D833" s="258"/>
      <c r="E833" s="259"/>
      <c r="F833" s="223"/>
      <c r="G833" s="223"/>
      <c r="H833" s="223"/>
      <c r="I833" s="223"/>
      <c r="J833" s="223"/>
      <c r="K833" s="223"/>
      <c r="L833" s="223"/>
      <c r="M833" s="223"/>
      <c r="N833" s="222"/>
      <c r="O833" s="222"/>
      <c r="P833" s="222"/>
      <c r="Q833" s="222"/>
      <c r="R833" s="223"/>
      <c r="S833" s="223"/>
      <c r="T833" s="223"/>
      <c r="U833" s="223"/>
      <c r="V833" s="223"/>
      <c r="W833" s="223"/>
      <c r="X833" s="223"/>
      <c r="Y833" s="223"/>
      <c r="Z833" s="213"/>
      <c r="AA833" s="213"/>
      <c r="AB833" s="213"/>
      <c r="AC833" s="213"/>
      <c r="AD833" s="213"/>
      <c r="AE833" s="213"/>
      <c r="AF833" s="213"/>
      <c r="AG833" s="213" t="s">
        <v>297</v>
      </c>
      <c r="AH833" s="213">
        <v>0</v>
      </c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</row>
    <row r="834" spans="1:60" outlineLevel="3" x14ac:dyDescent="0.2">
      <c r="A834" s="220"/>
      <c r="B834" s="221"/>
      <c r="C834" s="266" t="s">
        <v>1538</v>
      </c>
      <c r="D834" s="258"/>
      <c r="E834" s="259">
        <v>5.4</v>
      </c>
      <c r="F834" s="223"/>
      <c r="G834" s="223"/>
      <c r="H834" s="223"/>
      <c r="I834" s="223"/>
      <c r="J834" s="223"/>
      <c r="K834" s="223"/>
      <c r="L834" s="223"/>
      <c r="M834" s="223"/>
      <c r="N834" s="222"/>
      <c r="O834" s="222"/>
      <c r="P834" s="222"/>
      <c r="Q834" s="222"/>
      <c r="R834" s="223"/>
      <c r="S834" s="223"/>
      <c r="T834" s="223"/>
      <c r="U834" s="223"/>
      <c r="V834" s="223"/>
      <c r="W834" s="223"/>
      <c r="X834" s="223"/>
      <c r="Y834" s="223"/>
      <c r="Z834" s="213"/>
      <c r="AA834" s="213"/>
      <c r="AB834" s="213"/>
      <c r="AC834" s="213"/>
      <c r="AD834" s="213"/>
      <c r="AE834" s="213"/>
      <c r="AF834" s="213"/>
      <c r="AG834" s="213" t="s">
        <v>297</v>
      </c>
      <c r="AH834" s="213">
        <v>0</v>
      </c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</row>
    <row r="835" spans="1:60" ht="22.5" outlineLevel="1" x14ac:dyDescent="0.2">
      <c r="A835" s="235">
        <v>162</v>
      </c>
      <c r="B835" s="236" t="s">
        <v>1539</v>
      </c>
      <c r="C835" s="252" t="s">
        <v>1540</v>
      </c>
      <c r="D835" s="237" t="s">
        <v>420</v>
      </c>
      <c r="E835" s="238">
        <v>1</v>
      </c>
      <c r="F835" s="239"/>
      <c r="G835" s="240">
        <f>ROUND(E835*F835,2)</f>
        <v>0</v>
      </c>
      <c r="H835" s="239"/>
      <c r="I835" s="240">
        <f>ROUND(E835*H835,2)</f>
        <v>0</v>
      </c>
      <c r="J835" s="239"/>
      <c r="K835" s="240">
        <f>ROUND(E835*J835,2)</f>
        <v>0</v>
      </c>
      <c r="L835" s="240">
        <v>21</v>
      </c>
      <c r="M835" s="240">
        <f>G835*(1+L835/100)</f>
        <v>0</v>
      </c>
      <c r="N835" s="238">
        <v>9.7000000000000005E-4</v>
      </c>
      <c r="O835" s="238">
        <f>ROUND(E835*N835,2)</f>
        <v>0</v>
      </c>
      <c r="P835" s="238">
        <v>0</v>
      </c>
      <c r="Q835" s="238">
        <f>ROUND(E835*P835,2)</f>
        <v>0</v>
      </c>
      <c r="R835" s="240" t="s">
        <v>1392</v>
      </c>
      <c r="S835" s="240" t="s">
        <v>250</v>
      </c>
      <c r="T835" s="241" t="s">
        <v>250</v>
      </c>
      <c r="U835" s="223">
        <v>0.39</v>
      </c>
      <c r="V835" s="223">
        <f>ROUND(E835*U835,2)</f>
        <v>0.39</v>
      </c>
      <c r="W835" s="223"/>
      <c r="X835" s="223" t="s">
        <v>294</v>
      </c>
      <c r="Y835" s="223" t="s">
        <v>252</v>
      </c>
      <c r="Z835" s="213"/>
      <c r="AA835" s="213"/>
      <c r="AB835" s="213"/>
      <c r="AC835" s="213"/>
      <c r="AD835" s="213"/>
      <c r="AE835" s="213"/>
      <c r="AF835" s="213"/>
      <c r="AG835" s="213" t="s">
        <v>571</v>
      </c>
      <c r="AH835" s="213"/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</row>
    <row r="836" spans="1:60" outlineLevel="2" x14ac:dyDescent="0.2">
      <c r="A836" s="220"/>
      <c r="B836" s="221"/>
      <c r="C836" s="266" t="s">
        <v>1541</v>
      </c>
      <c r="D836" s="258"/>
      <c r="E836" s="259">
        <v>1</v>
      </c>
      <c r="F836" s="223"/>
      <c r="G836" s="223"/>
      <c r="H836" s="223"/>
      <c r="I836" s="223"/>
      <c r="J836" s="223"/>
      <c r="K836" s="223"/>
      <c r="L836" s="223"/>
      <c r="M836" s="223"/>
      <c r="N836" s="222"/>
      <c r="O836" s="222"/>
      <c r="P836" s="222"/>
      <c r="Q836" s="222"/>
      <c r="R836" s="223"/>
      <c r="S836" s="223"/>
      <c r="T836" s="223"/>
      <c r="U836" s="223"/>
      <c r="V836" s="223"/>
      <c r="W836" s="223"/>
      <c r="X836" s="223"/>
      <c r="Y836" s="223"/>
      <c r="Z836" s="213"/>
      <c r="AA836" s="213"/>
      <c r="AB836" s="213"/>
      <c r="AC836" s="213"/>
      <c r="AD836" s="213"/>
      <c r="AE836" s="213"/>
      <c r="AF836" s="213"/>
      <c r="AG836" s="213" t="s">
        <v>297</v>
      </c>
      <c r="AH836" s="213">
        <v>0</v>
      </c>
      <c r="AI836" s="213"/>
      <c r="AJ836" s="213"/>
      <c r="AK836" s="213"/>
      <c r="AL836" s="213"/>
      <c r="AM836" s="213"/>
      <c r="AN836" s="213"/>
      <c r="AO836" s="213"/>
      <c r="AP836" s="213"/>
      <c r="AQ836" s="213"/>
      <c r="AR836" s="213"/>
      <c r="AS836" s="213"/>
      <c r="AT836" s="213"/>
      <c r="AU836" s="213"/>
      <c r="AV836" s="213"/>
      <c r="AW836" s="213"/>
      <c r="AX836" s="213"/>
      <c r="AY836" s="213"/>
      <c r="AZ836" s="213"/>
      <c r="BA836" s="213"/>
      <c r="BB836" s="213"/>
      <c r="BC836" s="213"/>
      <c r="BD836" s="213"/>
      <c r="BE836" s="213"/>
      <c r="BF836" s="213"/>
      <c r="BG836" s="213"/>
      <c r="BH836" s="213"/>
    </row>
    <row r="837" spans="1:60" ht="22.5" outlineLevel="1" x14ac:dyDescent="0.2">
      <c r="A837" s="235">
        <v>163</v>
      </c>
      <c r="B837" s="236" t="s">
        <v>1542</v>
      </c>
      <c r="C837" s="252" t="s">
        <v>1543</v>
      </c>
      <c r="D837" s="237" t="s">
        <v>292</v>
      </c>
      <c r="E837" s="238">
        <v>119.4114</v>
      </c>
      <c r="F837" s="239"/>
      <c r="G837" s="240">
        <f>ROUND(E837*F837,2)</f>
        <v>0</v>
      </c>
      <c r="H837" s="239"/>
      <c r="I837" s="240">
        <f>ROUND(E837*H837,2)</f>
        <v>0</v>
      </c>
      <c r="J837" s="239"/>
      <c r="K837" s="240">
        <f>ROUND(E837*J837,2)</f>
        <v>0</v>
      </c>
      <c r="L837" s="240">
        <v>21</v>
      </c>
      <c r="M837" s="240">
        <f>G837*(1+L837/100)</f>
        <v>0</v>
      </c>
      <c r="N837" s="238">
        <v>1.9429999999999999E-2</v>
      </c>
      <c r="O837" s="238">
        <f>ROUND(E837*N837,2)</f>
        <v>2.3199999999999998</v>
      </c>
      <c r="P837" s="238">
        <v>0</v>
      </c>
      <c r="Q837" s="238">
        <f>ROUND(E837*P837,2)</f>
        <v>0</v>
      </c>
      <c r="R837" s="240" t="s">
        <v>870</v>
      </c>
      <c r="S837" s="240" t="s">
        <v>1340</v>
      </c>
      <c r="T837" s="241" t="s">
        <v>1340</v>
      </c>
      <c r="U837" s="223">
        <v>0</v>
      </c>
      <c r="V837" s="223">
        <f>ROUND(E837*U837,2)</f>
        <v>0</v>
      </c>
      <c r="W837" s="223"/>
      <c r="X837" s="223" t="s">
        <v>871</v>
      </c>
      <c r="Y837" s="223" t="s">
        <v>252</v>
      </c>
      <c r="Z837" s="213"/>
      <c r="AA837" s="213"/>
      <c r="AB837" s="213"/>
      <c r="AC837" s="213"/>
      <c r="AD837" s="213"/>
      <c r="AE837" s="213"/>
      <c r="AF837" s="213"/>
      <c r="AG837" s="213" t="s">
        <v>872</v>
      </c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</row>
    <row r="838" spans="1:60" outlineLevel="2" x14ac:dyDescent="0.2">
      <c r="A838" s="220"/>
      <c r="B838" s="221"/>
      <c r="C838" s="266" t="s">
        <v>1544</v>
      </c>
      <c r="D838" s="258"/>
      <c r="E838" s="259">
        <v>119.4114</v>
      </c>
      <c r="F838" s="223"/>
      <c r="G838" s="223"/>
      <c r="H838" s="223"/>
      <c r="I838" s="223"/>
      <c r="J838" s="223"/>
      <c r="K838" s="223"/>
      <c r="L838" s="223"/>
      <c r="M838" s="223"/>
      <c r="N838" s="222"/>
      <c r="O838" s="222"/>
      <c r="P838" s="222"/>
      <c r="Q838" s="222"/>
      <c r="R838" s="223"/>
      <c r="S838" s="223"/>
      <c r="T838" s="223"/>
      <c r="U838" s="223"/>
      <c r="V838" s="223"/>
      <c r="W838" s="223"/>
      <c r="X838" s="223"/>
      <c r="Y838" s="223"/>
      <c r="Z838" s="213"/>
      <c r="AA838" s="213"/>
      <c r="AB838" s="213"/>
      <c r="AC838" s="213"/>
      <c r="AD838" s="213"/>
      <c r="AE838" s="213"/>
      <c r="AF838" s="213"/>
      <c r="AG838" s="213" t="s">
        <v>297</v>
      </c>
      <c r="AH838" s="213">
        <v>5</v>
      </c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</row>
    <row r="839" spans="1:60" outlineLevel="1" x14ac:dyDescent="0.2">
      <c r="A839" s="244">
        <v>164</v>
      </c>
      <c r="B839" s="245" t="s">
        <v>1545</v>
      </c>
      <c r="C839" s="254" t="s">
        <v>1546</v>
      </c>
      <c r="D839" s="246" t="s">
        <v>562</v>
      </c>
      <c r="E839" s="247">
        <v>3.9996900000000002</v>
      </c>
      <c r="F839" s="248"/>
      <c r="G839" s="249">
        <f>ROUND(E839*F839,2)</f>
        <v>0</v>
      </c>
      <c r="H839" s="248"/>
      <c r="I839" s="249">
        <f>ROUND(E839*H839,2)</f>
        <v>0</v>
      </c>
      <c r="J839" s="248"/>
      <c r="K839" s="249">
        <f>ROUND(E839*J839,2)</f>
        <v>0</v>
      </c>
      <c r="L839" s="249">
        <v>21</v>
      </c>
      <c r="M839" s="249">
        <f>G839*(1+L839/100)</f>
        <v>0</v>
      </c>
      <c r="N839" s="247">
        <v>0</v>
      </c>
      <c r="O839" s="247">
        <f>ROUND(E839*N839,2)</f>
        <v>0</v>
      </c>
      <c r="P839" s="247">
        <v>0</v>
      </c>
      <c r="Q839" s="247">
        <f>ROUND(E839*P839,2)</f>
        <v>0</v>
      </c>
      <c r="R839" s="249" t="s">
        <v>1392</v>
      </c>
      <c r="S839" s="249" t="s">
        <v>250</v>
      </c>
      <c r="T839" s="250" t="s">
        <v>250</v>
      </c>
      <c r="U839" s="223">
        <v>1.5980000000000001</v>
      </c>
      <c r="V839" s="223">
        <f>ROUND(E839*U839,2)</f>
        <v>6.39</v>
      </c>
      <c r="W839" s="223"/>
      <c r="X839" s="223" t="s">
        <v>564</v>
      </c>
      <c r="Y839" s="223" t="s">
        <v>252</v>
      </c>
      <c r="Z839" s="213"/>
      <c r="AA839" s="213"/>
      <c r="AB839" s="213"/>
      <c r="AC839" s="213"/>
      <c r="AD839" s="213"/>
      <c r="AE839" s="213"/>
      <c r="AF839" s="213"/>
      <c r="AG839" s="213" t="s">
        <v>565</v>
      </c>
      <c r="AH839" s="213"/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</row>
    <row r="840" spans="1:60" x14ac:dyDescent="0.2">
      <c r="A840" s="228" t="s">
        <v>245</v>
      </c>
      <c r="B840" s="229" t="s">
        <v>197</v>
      </c>
      <c r="C840" s="251" t="s">
        <v>198</v>
      </c>
      <c r="D840" s="230"/>
      <c r="E840" s="231"/>
      <c r="F840" s="232"/>
      <c r="G840" s="232">
        <f>SUMIF(AG841:AG886,"&lt;&gt;NOR",G841:G886)</f>
        <v>0</v>
      </c>
      <c r="H840" s="232"/>
      <c r="I840" s="232">
        <f>SUM(I841:I886)</f>
        <v>0</v>
      </c>
      <c r="J840" s="232"/>
      <c r="K840" s="232">
        <f>SUM(K841:K886)</f>
        <v>0</v>
      </c>
      <c r="L840" s="232"/>
      <c r="M840" s="232">
        <f>SUM(M841:M886)</f>
        <v>0</v>
      </c>
      <c r="N840" s="231"/>
      <c r="O840" s="231">
        <f>SUM(O841:O886)</f>
        <v>0.52</v>
      </c>
      <c r="P840" s="231"/>
      <c r="Q840" s="231">
        <f>SUM(Q841:Q886)</f>
        <v>0</v>
      </c>
      <c r="R840" s="232"/>
      <c r="S840" s="232"/>
      <c r="T840" s="233"/>
      <c r="U840" s="227"/>
      <c r="V840" s="227">
        <f>SUM(V841:V886)</f>
        <v>110.97999999999999</v>
      </c>
      <c r="W840" s="227"/>
      <c r="X840" s="227"/>
      <c r="Y840" s="227"/>
      <c r="AG840" t="s">
        <v>246</v>
      </c>
    </row>
    <row r="841" spans="1:60" outlineLevel="1" x14ac:dyDescent="0.2">
      <c r="A841" s="235">
        <v>165</v>
      </c>
      <c r="B841" s="236" t="s">
        <v>1547</v>
      </c>
      <c r="C841" s="252" t="s">
        <v>1548</v>
      </c>
      <c r="D841" s="237" t="s">
        <v>292</v>
      </c>
      <c r="E841" s="238">
        <v>747.05139999999994</v>
      </c>
      <c r="F841" s="239"/>
      <c r="G841" s="240">
        <f>ROUND(E841*F841,2)</f>
        <v>0</v>
      </c>
      <c r="H841" s="239"/>
      <c r="I841" s="240">
        <f>ROUND(E841*H841,2)</f>
        <v>0</v>
      </c>
      <c r="J841" s="239"/>
      <c r="K841" s="240">
        <f>ROUND(E841*J841,2)</f>
        <v>0</v>
      </c>
      <c r="L841" s="240">
        <v>21</v>
      </c>
      <c r="M841" s="240">
        <f>G841*(1+L841/100)</f>
        <v>0</v>
      </c>
      <c r="N841" s="238">
        <v>1.7000000000000001E-4</v>
      </c>
      <c r="O841" s="238">
        <f>ROUND(E841*N841,2)</f>
        <v>0.13</v>
      </c>
      <c r="P841" s="238">
        <v>0</v>
      </c>
      <c r="Q841" s="238">
        <f>ROUND(E841*P841,2)</f>
        <v>0</v>
      </c>
      <c r="R841" s="240" t="s">
        <v>1549</v>
      </c>
      <c r="S841" s="240" t="s">
        <v>250</v>
      </c>
      <c r="T841" s="241" t="s">
        <v>250</v>
      </c>
      <c r="U841" s="223">
        <v>3.2480000000000002E-2</v>
      </c>
      <c r="V841" s="223">
        <f>ROUND(E841*U841,2)</f>
        <v>24.26</v>
      </c>
      <c r="W841" s="223"/>
      <c r="X841" s="223" t="s">
        <v>294</v>
      </c>
      <c r="Y841" s="223" t="s">
        <v>252</v>
      </c>
      <c r="Z841" s="213"/>
      <c r="AA841" s="213"/>
      <c r="AB841" s="213"/>
      <c r="AC841" s="213"/>
      <c r="AD841" s="213"/>
      <c r="AE841" s="213"/>
      <c r="AF841" s="213"/>
      <c r="AG841" s="213" t="s">
        <v>571</v>
      </c>
      <c r="AH841" s="213"/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</row>
    <row r="842" spans="1:60" outlineLevel="2" x14ac:dyDescent="0.2">
      <c r="A842" s="220"/>
      <c r="B842" s="221"/>
      <c r="C842" s="266" t="s">
        <v>1550</v>
      </c>
      <c r="D842" s="258"/>
      <c r="E842" s="259"/>
      <c r="F842" s="223"/>
      <c r="G842" s="223"/>
      <c r="H842" s="223"/>
      <c r="I842" s="223"/>
      <c r="J842" s="223"/>
      <c r="K842" s="223"/>
      <c r="L842" s="223"/>
      <c r="M842" s="223"/>
      <c r="N842" s="222"/>
      <c r="O842" s="222"/>
      <c r="P842" s="222"/>
      <c r="Q842" s="222"/>
      <c r="R842" s="223"/>
      <c r="S842" s="223"/>
      <c r="T842" s="223"/>
      <c r="U842" s="223"/>
      <c r="V842" s="223"/>
      <c r="W842" s="223"/>
      <c r="X842" s="223"/>
      <c r="Y842" s="223"/>
      <c r="Z842" s="213"/>
      <c r="AA842" s="213"/>
      <c r="AB842" s="213"/>
      <c r="AC842" s="213"/>
      <c r="AD842" s="213"/>
      <c r="AE842" s="213"/>
      <c r="AF842" s="213"/>
      <c r="AG842" s="213" t="s">
        <v>297</v>
      </c>
      <c r="AH842" s="213">
        <v>0</v>
      </c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</row>
    <row r="843" spans="1:60" outlineLevel="3" x14ac:dyDescent="0.2">
      <c r="A843" s="220"/>
      <c r="B843" s="221"/>
      <c r="C843" s="266" t="s">
        <v>1551</v>
      </c>
      <c r="D843" s="258"/>
      <c r="E843" s="259">
        <v>747.05139999999994</v>
      </c>
      <c r="F843" s="223"/>
      <c r="G843" s="223"/>
      <c r="H843" s="223"/>
      <c r="I843" s="223"/>
      <c r="J843" s="223"/>
      <c r="K843" s="223"/>
      <c r="L843" s="223"/>
      <c r="M843" s="223"/>
      <c r="N843" s="222"/>
      <c r="O843" s="222"/>
      <c r="P843" s="222"/>
      <c r="Q843" s="222"/>
      <c r="R843" s="223"/>
      <c r="S843" s="223"/>
      <c r="T843" s="223"/>
      <c r="U843" s="223"/>
      <c r="V843" s="223"/>
      <c r="W843" s="223"/>
      <c r="X843" s="223"/>
      <c r="Y843" s="223"/>
      <c r="Z843" s="213"/>
      <c r="AA843" s="213"/>
      <c r="AB843" s="213"/>
      <c r="AC843" s="213"/>
      <c r="AD843" s="213"/>
      <c r="AE843" s="213"/>
      <c r="AF843" s="213"/>
      <c r="AG843" s="213" t="s">
        <v>297</v>
      </c>
      <c r="AH843" s="213">
        <v>0</v>
      </c>
      <c r="AI843" s="213"/>
      <c r="AJ843" s="213"/>
      <c r="AK843" s="213"/>
      <c r="AL843" s="213"/>
      <c r="AM843" s="213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</row>
    <row r="844" spans="1:60" outlineLevel="1" x14ac:dyDescent="0.2">
      <c r="A844" s="235">
        <v>166</v>
      </c>
      <c r="B844" s="236" t="s">
        <v>1552</v>
      </c>
      <c r="C844" s="252" t="s">
        <v>1553</v>
      </c>
      <c r="D844" s="237" t="s">
        <v>292</v>
      </c>
      <c r="E844" s="238">
        <v>747.05139999999994</v>
      </c>
      <c r="F844" s="239"/>
      <c r="G844" s="240">
        <f>ROUND(E844*F844,2)</f>
        <v>0</v>
      </c>
      <c r="H844" s="239"/>
      <c r="I844" s="240">
        <f>ROUND(E844*H844,2)</f>
        <v>0</v>
      </c>
      <c r="J844" s="239"/>
      <c r="K844" s="240">
        <f>ROUND(E844*J844,2)</f>
        <v>0</v>
      </c>
      <c r="L844" s="240">
        <v>21</v>
      </c>
      <c r="M844" s="240">
        <f>G844*(1+L844/100)</f>
        <v>0</v>
      </c>
      <c r="N844" s="238">
        <v>4.6000000000000001E-4</v>
      </c>
      <c r="O844" s="238">
        <f>ROUND(E844*N844,2)</f>
        <v>0.34</v>
      </c>
      <c r="P844" s="238">
        <v>0</v>
      </c>
      <c r="Q844" s="238">
        <f>ROUND(E844*P844,2)</f>
        <v>0</v>
      </c>
      <c r="R844" s="240" t="s">
        <v>1549</v>
      </c>
      <c r="S844" s="240" t="s">
        <v>250</v>
      </c>
      <c r="T844" s="241" t="s">
        <v>250</v>
      </c>
      <c r="U844" s="223">
        <v>0.10191</v>
      </c>
      <c r="V844" s="223">
        <f>ROUND(E844*U844,2)</f>
        <v>76.13</v>
      </c>
      <c r="W844" s="223"/>
      <c r="X844" s="223" t="s">
        <v>294</v>
      </c>
      <c r="Y844" s="223" t="s">
        <v>252</v>
      </c>
      <c r="Z844" s="213"/>
      <c r="AA844" s="213"/>
      <c r="AB844" s="213"/>
      <c r="AC844" s="213"/>
      <c r="AD844" s="213"/>
      <c r="AE844" s="213"/>
      <c r="AF844" s="213"/>
      <c r="AG844" s="213" t="s">
        <v>571</v>
      </c>
      <c r="AH844" s="213"/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</row>
    <row r="845" spans="1:60" outlineLevel="2" x14ac:dyDescent="0.2">
      <c r="A845" s="220"/>
      <c r="B845" s="221"/>
      <c r="C845" s="266" t="s">
        <v>347</v>
      </c>
      <c r="D845" s="258"/>
      <c r="E845" s="259"/>
      <c r="F845" s="223"/>
      <c r="G845" s="223"/>
      <c r="H845" s="223"/>
      <c r="I845" s="223"/>
      <c r="J845" s="223"/>
      <c r="K845" s="223"/>
      <c r="L845" s="223"/>
      <c r="M845" s="223"/>
      <c r="N845" s="222"/>
      <c r="O845" s="222"/>
      <c r="P845" s="222"/>
      <c r="Q845" s="222"/>
      <c r="R845" s="223"/>
      <c r="S845" s="223"/>
      <c r="T845" s="223"/>
      <c r="U845" s="223"/>
      <c r="V845" s="223"/>
      <c r="W845" s="223"/>
      <c r="X845" s="223"/>
      <c r="Y845" s="223"/>
      <c r="Z845" s="213"/>
      <c r="AA845" s="213"/>
      <c r="AB845" s="213"/>
      <c r="AC845" s="213"/>
      <c r="AD845" s="213"/>
      <c r="AE845" s="213"/>
      <c r="AF845" s="213"/>
      <c r="AG845" s="213" t="s">
        <v>297</v>
      </c>
      <c r="AH845" s="213">
        <v>0</v>
      </c>
      <c r="AI845" s="213"/>
      <c r="AJ845" s="213"/>
      <c r="AK845" s="213"/>
      <c r="AL845" s="213"/>
      <c r="AM845" s="213"/>
      <c r="AN845" s="213"/>
      <c r="AO845" s="213"/>
      <c r="AP845" s="213"/>
      <c r="AQ845" s="213"/>
      <c r="AR845" s="213"/>
      <c r="AS845" s="213"/>
      <c r="AT845" s="213"/>
      <c r="AU845" s="213"/>
      <c r="AV845" s="213"/>
      <c r="AW845" s="213"/>
      <c r="AX845" s="213"/>
      <c r="AY845" s="213"/>
      <c r="AZ845" s="213"/>
      <c r="BA845" s="213"/>
      <c r="BB845" s="213"/>
      <c r="BC845" s="213"/>
      <c r="BD845" s="213"/>
      <c r="BE845" s="213"/>
      <c r="BF845" s="213"/>
      <c r="BG845" s="213"/>
      <c r="BH845" s="213"/>
    </row>
    <row r="846" spans="1:60" outlineLevel="3" x14ac:dyDescent="0.2">
      <c r="A846" s="220"/>
      <c r="B846" s="221"/>
      <c r="C846" s="266" t="s">
        <v>1184</v>
      </c>
      <c r="D846" s="258"/>
      <c r="E846" s="259"/>
      <c r="F846" s="223"/>
      <c r="G846" s="223"/>
      <c r="H846" s="223"/>
      <c r="I846" s="223"/>
      <c r="J846" s="223"/>
      <c r="K846" s="223"/>
      <c r="L846" s="223"/>
      <c r="M846" s="223"/>
      <c r="N846" s="222"/>
      <c r="O846" s="222"/>
      <c r="P846" s="222"/>
      <c r="Q846" s="222"/>
      <c r="R846" s="223"/>
      <c r="S846" s="223"/>
      <c r="T846" s="223"/>
      <c r="U846" s="223"/>
      <c r="V846" s="223"/>
      <c r="W846" s="223"/>
      <c r="X846" s="223"/>
      <c r="Y846" s="223"/>
      <c r="Z846" s="213"/>
      <c r="AA846" s="213"/>
      <c r="AB846" s="213"/>
      <c r="AC846" s="213"/>
      <c r="AD846" s="213"/>
      <c r="AE846" s="213"/>
      <c r="AF846" s="213"/>
      <c r="AG846" s="213" t="s">
        <v>297</v>
      </c>
      <c r="AH846" s="213">
        <v>0</v>
      </c>
      <c r="AI846" s="213"/>
      <c r="AJ846" s="213"/>
      <c r="AK846" s="213"/>
      <c r="AL846" s="213"/>
      <c r="AM846" s="213"/>
      <c r="AN846" s="213"/>
      <c r="AO846" s="213"/>
      <c r="AP846" s="213"/>
      <c r="AQ846" s="213"/>
      <c r="AR846" s="213"/>
      <c r="AS846" s="213"/>
      <c r="AT846" s="213"/>
      <c r="AU846" s="213"/>
      <c r="AV846" s="213"/>
      <c r="AW846" s="213"/>
      <c r="AX846" s="213"/>
      <c r="AY846" s="213"/>
      <c r="AZ846" s="213"/>
      <c r="BA846" s="213"/>
      <c r="BB846" s="213"/>
      <c r="BC846" s="213"/>
      <c r="BD846" s="213"/>
      <c r="BE846" s="213"/>
      <c r="BF846" s="213"/>
      <c r="BG846" s="213"/>
      <c r="BH846" s="213"/>
    </row>
    <row r="847" spans="1:60" outlineLevel="3" x14ac:dyDescent="0.2">
      <c r="A847" s="220"/>
      <c r="B847" s="221"/>
      <c r="C847" s="266" t="s">
        <v>1185</v>
      </c>
      <c r="D847" s="258"/>
      <c r="E847" s="259"/>
      <c r="F847" s="223"/>
      <c r="G847" s="223"/>
      <c r="H847" s="223"/>
      <c r="I847" s="223"/>
      <c r="J847" s="223"/>
      <c r="K847" s="223"/>
      <c r="L847" s="223"/>
      <c r="M847" s="223"/>
      <c r="N847" s="222"/>
      <c r="O847" s="222"/>
      <c r="P847" s="222"/>
      <c r="Q847" s="222"/>
      <c r="R847" s="223"/>
      <c r="S847" s="223"/>
      <c r="T847" s="223"/>
      <c r="U847" s="223"/>
      <c r="V847" s="223"/>
      <c r="W847" s="223"/>
      <c r="X847" s="223"/>
      <c r="Y847" s="223"/>
      <c r="Z847" s="213"/>
      <c r="AA847" s="213"/>
      <c r="AB847" s="213"/>
      <c r="AC847" s="213"/>
      <c r="AD847" s="213"/>
      <c r="AE847" s="213"/>
      <c r="AF847" s="213"/>
      <c r="AG847" s="213" t="s">
        <v>297</v>
      </c>
      <c r="AH847" s="213">
        <v>0</v>
      </c>
      <c r="AI847" s="213"/>
      <c r="AJ847" s="213"/>
      <c r="AK847" s="213"/>
      <c r="AL847" s="213"/>
      <c r="AM847" s="213"/>
      <c r="AN847" s="213"/>
      <c r="AO847" s="213"/>
      <c r="AP847" s="213"/>
      <c r="AQ847" s="213"/>
      <c r="AR847" s="213"/>
      <c r="AS847" s="213"/>
      <c r="AT847" s="213"/>
      <c r="AU847" s="213"/>
      <c r="AV847" s="213"/>
      <c r="AW847" s="213"/>
      <c r="AX847" s="213"/>
      <c r="AY847" s="213"/>
      <c r="AZ847" s="213"/>
      <c r="BA847" s="213"/>
      <c r="BB847" s="213"/>
      <c r="BC847" s="213"/>
      <c r="BD847" s="213"/>
      <c r="BE847" s="213"/>
      <c r="BF847" s="213"/>
      <c r="BG847" s="213"/>
      <c r="BH847" s="213"/>
    </row>
    <row r="848" spans="1:60" outlineLevel="3" x14ac:dyDescent="0.2">
      <c r="A848" s="220"/>
      <c r="B848" s="221"/>
      <c r="C848" s="266" t="s">
        <v>1099</v>
      </c>
      <c r="D848" s="258"/>
      <c r="E848" s="259"/>
      <c r="F848" s="223"/>
      <c r="G848" s="223"/>
      <c r="H848" s="223"/>
      <c r="I848" s="223"/>
      <c r="J848" s="223"/>
      <c r="K848" s="223"/>
      <c r="L848" s="223"/>
      <c r="M848" s="223"/>
      <c r="N848" s="222"/>
      <c r="O848" s="222"/>
      <c r="P848" s="222"/>
      <c r="Q848" s="222"/>
      <c r="R848" s="223"/>
      <c r="S848" s="223"/>
      <c r="T848" s="223"/>
      <c r="U848" s="223"/>
      <c r="V848" s="223"/>
      <c r="W848" s="223"/>
      <c r="X848" s="223"/>
      <c r="Y848" s="223"/>
      <c r="Z848" s="213"/>
      <c r="AA848" s="213"/>
      <c r="AB848" s="213"/>
      <c r="AC848" s="213"/>
      <c r="AD848" s="213"/>
      <c r="AE848" s="213"/>
      <c r="AF848" s="213"/>
      <c r="AG848" s="213" t="s">
        <v>297</v>
      </c>
      <c r="AH848" s="213">
        <v>0</v>
      </c>
      <c r="AI848" s="213"/>
      <c r="AJ848" s="213"/>
      <c r="AK848" s="213"/>
      <c r="AL848" s="213"/>
      <c r="AM848" s="213"/>
      <c r="AN848" s="213"/>
      <c r="AO848" s="213"/>
      <c r="AP848" s="213"/>
      <c r="AQ848" s="213"/>
      <c r="AR848" s="213"/>
      <c r="AS848" s="213"/>
      <c r="AT848" s="213"/>
      <c r="AU848" s="213"/>
      <c r="AV848" s="213"/>
      <c r="AW848" s="213"/>
      <c r="AX848" s="213"/>
      <c r="AY848" s="213"/>
      <c r="AZ848" s="213"/>
      <c r="BA848" s="213"/>
      <c r="BB848" s="213"/>
      <c r="BC848" s="213"/>
      <c r="BD848" s="213"/>
      <c r="BE848" s="213"/>
      <c r="BF848" s="213"/>
      <c r="BG848" s="213"/>
      <c r="BH848" s="213"/>
    </row>
    <row r="849" spans="1:60" outlineLevel="3" x14ac:dyDescent="0.2">
      <c r="A849" s="220"/>
      <c r="B849" s="221"/>
      <c r="C849" s="266" t="s">
        <v>1186</v>
      </c>
      <c r="D849" s="258"/>
      <c r="E849" s="259"/>
      <c r="F849" s="223"/>
      <c r="G849" s="223"/>
      <c r="H849" s="223"/>
      <c r="I849" s="223"/>
      <c r="J849" s="223"/>
      <c r="K849" s="223"/>
      <c r="L849" s="223"/>
      <c r="M849" s="223"/>
      <c r="N849" s="222"/>
      <c r="O849" s="222"/>
      <c r="P849" s="222"/>
      <c r="Q849" s="222"/>
      <c r="R849" s="223"/>
      <c r="S849" s="223"/>
      <c r="T849" s="223"/>
      <c r="U849" s="223"/>
      <c r="V849" s="223"/>
      <c r="W849" s="223"/>
      <c r="X849" s="223"/>
      <c r="Y849" s="223"/>
      <c r="Z849" s="213"/>
      <c r="AA849" s="213"/>
      <c r="AB849" s="213"/>
      <c r="AC849" s="213"/>
      <c r="AD849" s="213"/>
      <c r="AE849" s="213"/>
      <c r="AF849" s="213"/>
      <c r="AG849" s="213" t="s">
        <v>297</v>
      </c>
      <c r="AH849" s="213">
        <v>0</v>
      </c>
      <c r="AI849" s="213"/>
      <c r="AJ849" s="213"/>
      <c r="AK849" s="213"/>
      <c r="AL849" s="213"/>
      <c r="AM849" s="213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</row>
    <row r="850" spans="1:60" outlineLevel="3" x14ac:dyDescent="0.2">
      <c r="A850" s="220"/>
      <c r="B850" s="221"/>
      <c r="C850" s="266" t="s">
        <v>1187</v>
      </c>
      <c r="D850" s="258"/>
      <c r="E850" s="259"/>
      <c r="F850" s="223"/>
      <c r="G850" s="223"/>
      <c r="H850" s="223"/>
      <c r="I850" s="223"/>
      <c r="J850" s="223"/>
      <c r="K850" s="223"/>
      <c r="L850" s="223"/>
      <c r="M850" s="223"/>
      <c r="N850" s="222"/>
      <c r="O850" s="222"/>
      <c r="P850" s="222"/>
      <c r="Q850" s="222"/>
      <c r="R850" s="223"/>
      <c r="S850" s="223"/>
      <c r="T850" s="223"/>
      <c r="U850" s="223"/>
      <c r="V850" s="223"/>
      <c r="W850" s="223"/>
      <c r="X850" s="223"/>
      <c r="Y850" s="223"/>
      <c r="Z850" s="213"/>
      <c r="AA850" s="213"/>
      <c r="AB850" s="213"/>
      <c r="AC850" s="213"/>
      <c r="AD850" s="213"/>
      <c r="AE850" s="213"/>
      <c r="AF850" s="213"/>
      <c r="AG850" s="213" t="s">
        <v>297</v>
      </c>
      <c r="AH850" s="213">
        <v>0</v>
      </c>
      <c r="AI850" s="213"/>
      <c r="AJ850" s="213"/>
      <c r="AK850" s="213"/>
      <c r="AL850" s="213"/>
      <c r="AM850" s="213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</row>
    <row r="851" spans="1:60" outlineLevel="3" x14ac:dyDescent="0.2">
      <c r="A851" s="220"/>
      <c r="B851" s="221"/>
      <c r="C851" s="266" t="s">
        <v>1101</v>
      </c>
      <c r="D851" s="258"/>
      <c r="E851" s="259"/>
      <c r="F851" s="223"/>
      <c r="G851" s="223"/>
      <c r="H851" s="223"/>
      <c r="I851" s="223"/>
      <c r="J851" s="223"/>
      <c r="K851" s="223"/>
      <c r="L851" s="223"/>
      <c r="M851" s="223"/>
      <c r="N851" s="222"/>
      <c r="O851" s="222"/>
      <c r="P851" s="222"/>
      <c r="Q851" s="222"/>
      <c r="R851" s="223"/>
      <c r="S851" s="223"/>
      <c r="T851" s="223"/>
      <c r="U851" s="223"/>
      <c r="V851" s="223"/>
      <c r="W851" s="223"/>
      <c r="X851" s="223"/>
      <c r="Y851" s="223"/>
      <c r="Z851" s="213"/>
      <c r="AA851" s="213"/>
      <c r="AB851" s="213"/>
      <c r="AC851" s="213"/>
      <c r="AD851" s="213"/>
      <c r="AE851" s="213"/>
      <c r="AF851" s="213"/>
      <c r="AG851" s="213" t="s">
        <v>297</v>
      </c>
      <c r="AH851" s="213">
        <v>0</v>
      </c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</row>
    <row r="852" spans="1:60" outlineLevel="3" x14ac:dyDescent="0.2">
      <c r="A852" s="220"/>
      <c r="B852" s="221"/>
      <c r="C852" s="266" t="s">
        <v>1188</v>
      </c>
      <c r="D852" s="258"/>
      <c r="E852" s="259"/>
      <c r="F852" s="223"/>
      <c r="G852" s="223"/>
      <c r="H852" s="223"/>
      <c r="I852" s="223"/>
      <c r="J852" s="223"/>
      <c r="K852" s="223"/>
      <c r="L852" s="223"/>
      <c r="M852" s="223"/>
      <c r="N852" s="222"/>
      <c r="O852" s="222"/>
      <c r="P852" s="222"/>
      <c r="Q852" s="222"/>
      <c r="R852" s="223"/>
      <c r="S852" s="223"/>
      <c r="T852" s="223"/>
      <c r="U852" s="223"/>
      <c r="V852" s="223"/>
      <c r="W852" s="223"/>
      <c r="X852" s="223"/>
      <c r="Y852" s="223"/>
      <c r="Z852" s="213"/>
      <c r="AA852" s="213"/>
      <c r="AB852" s="213"/>
      <c r="AC852" s="213"/>
      <c r="AD852" s="213"/>
      <c r="AE852" s="213"/>
      <c r="AF852" s="213"/>
      <c r="AG852" s="213" t="s">
        <v>297</v>
      </c>
      <c r="AH852" s="213">
        <v>0</v>
      </c>
      <c r="AI852" s="213"/>
      <c r="AJ852" s="213"/>
      <c r="AK852" s="213"/>
      <c r="AL852" s="213"/>
      <c r="AM852" s="213"/>
      <c r="AN852" s="213"/>
      <c r="AO852" s="213"/>
      <c r="AP852" s="213"/>
      <c r="AQ852" s="213"/>
      <c r="AR852" s="213"/>
      <c r="AS852" s="213"/>
      <c r="AT852" s="213"/>
      <c r="AU852" s="213"/>
      <c r="AV852" s="213"/>
      <c r="AW852" s="213"/>
      <c r="AX852" s="213"/>
      <c r="AY852" s="213"/>
      <c r="AZ852" s="213"/>
      <c r="BA852" s="213"/>
      <c r="BB852" s="213"/>
      <c r="BC852" s="213"/>
      <c r="BD852" s="213"/>
      <c r="BE852" s="213"/>
      <c r="BF852" s="213"/>
      <c r="BG852" s="213"/>
      <c r="BH852" s="213"/>
    </row>
    <row r="853" spans="1:60" outlineLevel="3" x14ac:dyDescent="0.2">
      <c r="A853" s="220"/>
      <c r="B853" s="221"/>
      <c r="C853" s="266" t="s">
        <v>1103</v>
      </c>
      <c r="D853" s="258"/>
      <c r="E853" s="259"/>
      <c r="F853" s="223"/>
      <c r="G853" s="223"/>
      <c r="H853" s="223"/>
      <c r="I853" s="223"/>
      <c r="J853" s="223"/>
      <c r="K853" s="223"/>
      <c r="L853" s="223"/>
      <c r="M853" s="223"/>
      <c r="N853" s="222"/>
      <c r="O853" s="222"/>
      <c r="P853" s="222"/>
      <c r="Q853" s="222"/>
      <c r="R853" s="223"/>
      <c r="S853" s="223"/>
      <c r="T853" s="223"/>
      <c r="U853" s="223"/>
      <c r="V853" s="223"/>
      <c r="W853" s="223"/>
      <c r="X853" s="223"/>
      <c r="Y853" s="223"/>
      <c r="Z853" s="213"/>
      <c r="AA853" s="213"/>
      <c r="AB853" s="213"/>
      <c r="AC853" s="213"/>
      <c r="AD853" s="213"/>
      <c r="AE853" s="213"/>
      <c r="AF853" s="213"/>
      <c r="AG853" s="213" t="s">
        <v>297</v>
      </c>
      <c r="AH853" s="213">
        <v>0</v>
      </c>
      <c r="AI853" s="213"/>
      <c r="AJ853" s="213"/>
      <c r="AK853" s="213"/>
      <c r="AL853" s="213"/>
      <c r="AM853" s="213"/>
      <c r="AN853" s="213"/>
      <c r="AO853" s="213"/>
      <c r="AP853" s="213"/>
      <c r="AQ853" s="213"/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</row>
    <row r="854" spans="1:60" outlineLevel="3" x14ac:dyDescent="0.2">
      <c r="A854" s="220"/>
      <c r="B854" s="221"/>
      <c r="C854" s="266" t="s">
        <v>1189</v>
      </c>
      <c r="D854" s="258"/>
      <c r="E854" s="259"/>
      <c r="F854" s="223"/>
      <c r="G854" s="223"/>
      <c r="H854" s="223"/>
      <c r="I854" s="223"/>
      <c r="J854" s="223"/>
      <c r="K854" s="223"/>
      <c r="L854" s="223"/>
      <c r="M854" s="223"/>
      <c r="N854" s="222"/>
      <c r="O854" s="222"/>
      <c r="P854" s="222"/>
      <c r="Q854" s="222"/>
      <c r="R854" s="223"/>
      <c r="S854" s="223"/>
      <c r="T854" s="223"/>
      <c r="U854" s="223"/>
      <c r="V854" s="223"/>
      <c r="W854" s="223"/>
      <c r="X854" s="223"/>
      <c r="Y854" s="223"/>
      <c r="Z854" s="213"/>
      <c r="AA854" s="213"/>
      <c r="AB854" s="213"/>
      <c r="AC854" s="213"/>
      <c r="AD854" s="213"/>
      <c r="AE854" s="213"/>
      <c r="AF854" s="213"/>
      <c r="AG854" s="213" t="s">
        <v>297</v>
      </c>
      <c r="AH854" s="213">
        <v>0</v>
      </c>
      <c r="AI854" s="213"/>
      <c r="AJ854" s="213"/>
      <c r="AK854" s="213"/>
      <c r="AL854" s="213"/>
      <c r="AM854" s="213"/>
      <c r="AN854" s="213"/>
      <c r="AO854" s="213"/>
      <c r="AP854" s="213"/>
      <c r="AQ854" s="213"/>
      <c r="AR854" s="213"/>
      <c r="AS854" s="213"/>
      <c r="AT854" s="213"/>
      <c r="AU854" s="213"/>
      <c r="AV854" s="213"/>
      <c r="AW854" s="213"/>
      <c r="AX854" s="213"/>
      <c r="AY854" s="213"/>
      <c r="AZ854" s="213"/>
      <c r="BA854" s="213"/>
      <c r="BB854" s="213"/>
      <c r="BC854" s="213"/>
      <c r="BD854" s="213"/>
      <c r="BE854" s="213"/>
      <c r="BF854" s="213"/>
      <c r="BG854" s="213"/>
      <c r="BH854" s="213"/>
    </row>
    <row r="855" spans="1:60" outlineLevel="3" x14ac:dyDescent="0.2">
      <c r="A855" s="220"/>
      <c r="B855" s="221"/>
      <c r="C855" s="266" t="s">
        <v>1190</v>
      </c>
      <c r="D855" s="258"/>
      <c r="E855" s="259"/>
      <c r="F855" s="223"/>
      <c r="G855" s="223"/>
      <c r="H855" s="223"/>
      <c r="I855" s="223"/>
      <c r="J855" s="223"/>
      <c r="K855" s="223"/>
      <c r="L855" s="223"/>
      <c r="M855" s="223"/>
      <c r="N855" s="222"/>
      <c r="O855" s="222"/>
      <c r="P855" s="222"/>
      <c r="Q855" s="222"/>
      <c r="R855" s="223"/>
      <c r="S855" s="223"/>
      <c r="T855" s="223"/>
      <c r="U855" s="223"/>
      <c r="V855" s="223"/>
      <c r="W855" s="223"/>
      <c r="X855" s="223"/>
      <c r="Y855" s="223"/>
      <c r="Z855" s="213"/>
      <c r="AA855" s="213"/>
      <c r="AB855" s="213"/>
      <c r="AC855" s="213"/>
      <c r="AD855" s="213"/>
      <c r="AE855" s="213"/>
      <c r="AF855" s="213"/>
      <c r="AG855" s="213" t="s">
        <v>297</v>
      </c>
      <c r="AH855" s="213">
        <v>0</v>
      </c>
      <c r="AI855" s="213"/>
      <c r="AJ855" s="213"/>
      <c r="AK855" s="213"/>
      <c r="AL855" s="213"/>
      <c r="AM855" s="213"/>
      <c r="AN855" s="213"/>
      <c r="AO855" s="213"/>
      <c r="AP855" s="213"/>
      <c r="AQ855" s="213"/>
      <c r="AR855" s="213"/>
      <c r="AS855" s="213"/>
      <c r="AT855" s="213"/>
      <c r="AU855" s="213"/>
      <c r="AV855" s="213"/>
      <c r="AW855" s="213"/>
      <c r="AX855" s="213"/>
      <c r="AY855" s="213"/>
      <c r="AZ855" s="213"/>
      <c r="BA855" s="213"/>
      <c r="BB855" s="213"/>
      <c r="BC855" s="213"/>
      <c r="BD855" s="213"/>
      <c r="BE855" s="213"/>
      <c r="BF855" s="213"/>
      <c r="BG855" s="213"/>
      <c r="BH855" s="213"/>
    </row>
    <row r="856" spans="1:60" outlineLevel="3" x14ac:dyDescent="0.2">
      <c r="A856" s="220"/>
      <c r="B856" s="221"/>
      <c r="C856" s="266" t="s">
        <v>1105</v>
      </c>
      <c r="D856" s="258"/>
      <c r="E856" s="259"/>
      <c r="F856" s="223"/>
      <c r="G856" s="223"/>
      <c r="H856" s="223"/>
      <c r="I856" s="223"/>
      <c r="J856" s="223"/>
      <c r="K856" s="223"/>
      <c r="L856" s="223"/>
      <c r="M856" s="223"/>
      <c r="N856" s="222"/>
      <c r="O856" s="222"/>
      <c r="P856" s="222"/>
      <c r="Q856" s="222"/>
      <c r="R856" s="223"/>
      <c r="S856" s="223"/>
      <c r="T856" s="223"/>
      <c r="U856" s="223"/>
      <c r="V856" s="223"/>
      <c r="W856" s="223"/>
      <c r="X856" s="223"/>
      <c r="Y856" s="223"/>
      <c r="Z856" s="213"/>
      <c r="AA856" s="213"/>
      <c r="AB856" s="213"/>
      <c r="AC856" s="213"/>
      <c r="AD856" s="213"/>
      <c r="AE856" s="213"/>
      <c r="AF856" s="213"/>
      <c r="AG856" s="213" t="s">
        <v>297</v>
      </c>
      <c r="AH856" s="213">
        <v>0</v>
      </c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</row>
    <row r="857" spans="1:60" outlineLevel="3" x14ac:dyDescent="0.2">
      <c r="A857" s="220"/>
      <c r="B857" s="221"/>
      <c r="C857" s="266" t="s">
        <v>1191</v>
      </c>
      <c r="D857" s="258"/>
      <c r="E857" s="259"/>
      <c r="F857" s="223"/>
      <c r="G857" s="223"/>
      <c r="H857" s="223"/>
      <c r="I857" s="223"/>
      <c r="J857" s="223"/>
      <c r="K857" s="223"/>
      <c r="L857" s="223"/>
      <c r="M857" s="223"/>
      <c r="N857" s="222"/>
      <c r="O857" s="222"/>
      <c r="P857" s="222"/>
      <c r="Q857" s="222"/>
      <c r="R857" s="223"/>
      <c r="S857" s="223"/>
      <c r="T857" s="223"/>
      <c r="U857" s="223"/>
      <c r="V857" s="223"/>
      <c r="W857" s="223"/>
      <c r="X857" s="223"/>
      <c r="Y857" s="223"/>
      <c r="Z857" s="213"/>
      <c r="AA857" s="213"/>
      <c r="AB857" s="213"/>
      <c r="AC857" s="213"/>
      <c r="AD857" s="213"/>
      <c r="AE857" s="213"/>
      <c r="AF857" s="213"/>
      <c r="AG857" s="213" t="s">
        <v>297</v>
      </c>
      <c r="AH857" s="213">
        <v>0</v>
      </c>
      <c r="AI857" s="213"/>
      <c r="AJ857" s="213"/>
      <c r="AK857" s="213"/>
      <c r="AL857" s="213"/>
      <c r="AM857" s="213"/>
      <c r="AN857" s="213"/>
      <c r="AO857" s="213"/>
      <c r="AP857" s="213"/>
      <c r="AQ857" s="213"/>
      <c r="AR857" s="213"/>
      <c r="AS857" s="213"/>
      <c r="AT857" s="213"/>
      <c r="AU857" s="213"/>
      <c r="AV857" s="213"/>
      <c r="AW857" s="213"/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  <c r="BH857" s="213"/>
    </row>
    <row r="858" spans="1:60" outlineLevel="3" x14ac:dyDescent="0.2">
      <c r="A858" s="220"/>
      <c r="B858" s="221"/>
      <c r="C858" s="266" t="s">
        <v>1192</v>
      </c>
      <c r="D858" s="258"/>
      <c r="E858" s="259"/>
      <c r="F858" s="223"/>
      <c r="G858" s="223"/>
      <c r="H858" s="223"/>
      <c r="I858" s="223"/>
      <c r="J858" s="223"/>
      <c r="K858" s="223"/>
      <c r="L858" s="223"/>
      <c r="M858" s="223"/>
      <c r="N858" s="222"/>
      <c r="O858" s="222"/>
      <c r="P858" s="222"/>
      <c r="Q858" s="222"/>
      <c r="R858" s="223"/>
      <c r="S858" s="223"/>
      <c r="T858" s="223"/>
      <c r="U858" s="223"/>
      <c r="V858" s="223"/>
      <c r="W858" s="223"/>
      <c r="X858" s="223"/>
      <c r="Y858" s="223"/>
      <c r="Z858" s="213"/>
      <c r="AA858" s="213"/>
      <c r="AB858" s="213"/>
      <c r="AC858" s="213"/>
      <c r="AD858" s="213"/>
      <c r="AE858" s="213"/>
      <c r="AF858" s="213"/>
      <c r="AG858" s="213" t="s">
        <v>297</v>
      </c>
      <c r="AH858" s="213">
        <v>0</v>
      </c>
      <c r="AI858" s="213"/>
      <c r="AJ858" s="213"/>
      <c r="AK858" s="213"/>
      <c r="AL858" s="213"/>
      <c r="AM858" s="213"/>
      <c r="AN858" s="213"/>
      <c r="AO858" s="213"/>
      <c r="AP858" s="213"/>
      <c r="AQ858" s="213"/>
      <c r="AR858" s="213"/>
      <c r="AS858" s="213"/>
      <c r="AT858" s="213"/>
      <c r="AU858" s="213"/>
      <c r="AV858" s="213"/>
      <c r="AW858" s="213"/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  <c r="BH858" s="213"/>
    </row>
    <row r="859" spans="1:60" outlineLevel="3" x14ac:dyDescent="0.2">
      <c r="A859" s="220"/>
      <c r="B859" s="221"/>
      <c r="C859" s="266" t="s">
        <v>1107</v>
      </c>
      <c r="D859" s="258"/>
      <c r="E859" s="259"/>
      <c r="F859" s="223"/>
      <c r="G859" s="223"/>
      <c r="H859" s="223"/>
      <c r="I859" s="223"/>
      <c r="J859" s="223"/>
      <c r="K859" s="223"/>
      <c r="L859" s="223"/>
      <c r="M859" s="223"/>
      <c r="N859" s="222"/>
      <c r="O859" s="222"/>
      <c r="P859" s="222"/>
      <c r="Q859" s="222"/>
      <c r="R859" s="223"/>
      <c r="S859" s="223"/>
      <c r="T859" s="223"/>
      <c r="U859" s="223"/>
      <c r="V859" s="223"/>
      <c r="W859" s="223"/>
      <c r="X859" s="223"/>
      <c r="Y859" s="223"/>
      <c r="Z859" s="213"/>
      <c r="AA859" s="213"/>
      <c r="AB859" s="213"/>
      <c r="AC859" s="213"/>
      <c r="AD859" s="213"/>
      <c r="AE859" s="213"/>
      <c r="AF859" s="213"/>
      <c r="AG859" s="213" t="s">
        <v>297</v>
      </c>
      <c r="AH859" s="213">
        <v>0</v>
      </c>
      <c r="AI859" s="213"/>
      <c r="AJ859" s="213"/>
      <c r="AK859" s="213"/>
      <c r="AL859" s="213"/>
      <c r="AM859" s="213"/>
      <c r="AN859" s="213"/>
      <c r="AO859" s="213"/>
      <c r="AP859" s="213"/>
      <c r="AQ859" s="213"/>
      <c r="AR859" s="213"/>
      <c r="AS859" s="213"/>
      <c r="AT859" s="213"/>
      <c r="AU859" s="213"/>
      <c r="AV859" s="213"/>
      <c r="AW859" s="213"/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  <c r="BH859" s="213"/>
    </row>
    <row r="860" spans="1:60" outlineLevel="3" x14ac:dyDescent="0.2">
      <c r="A860" s="220"/>
      <c r="B860" s="221"/>
      <c r="C860" s="266" t="s">
        <v>1193</v>
      </c>
      <c r="D860" s="258"/>
      <c r="E860" s="259"/>
      <c r="F860" s="223"/>
      <c r="G860" s="223"/>
      <c r="H860" s="223"/>
      <c r="I860" s="223"/>
      <c r="J860" s="223"/>
      <c r="K860" s="223"/>
      <c r="L860" s="223"/>
      <c r="M860" s="223"/>
      <c r="N860" s="222"/>
      <c r="O860" s="222"/>
      <c r="P860" s="222"/>
      <c r="Q860" s="222"/>
      <c r="R860" s="223"/>
      <c r="S860" s="223"/>
      <c r="T860" s="223"/>
      <c r="U860" s="223"/>
      <c r="V860" s="223"/>
      <c r="W860" s="223"/>
      <c r="X860" s="223"/>
      <c r="Y860" s="223"/>
      <c r="Z860" s="213"/>
      <c r="AA860" s="213"/>
      <c r="AB860" s="213"/>
      <c r="AC860" s="213"/>
      <c r="AD860" s="213"/>
      <c r="AE860" s="213"/>
      <c r="AF860" s="213"/>
      <c r="AG860" s="213" t="s">
        <v>297</v>
      </c>
      <c r="AH860" s="213">
        <v>0</v>
      </c>
      <c r="AI860" s="213"/>
      <c r="AJ860" s="213"/>
      <c r="AK860" s="213"/>
      <c r="AL860" s="213"/>
      <c r="AM860" s="213"/>
      <c r="AN860" s="213"/>
      <c r="AO860" s="213"/>
      <c r="AP860" s="213"/>
      <c r="AQ860" s="213"/>
      <c r="AR860" s="213"/>
      <c r="AS860" s="213"/>
      <c r="AT860" s="213"/>
      <c r="AU860" s="213"/>
      <c r="AV860" s="213"/>
      <c r="AW860" s="213"/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  <c r="BH860" s="213"/>
    </row>
    <row r="861" spans="1:60" outlineLevel="3" x14ac:dyDescent="0.2">
      <c r="A861" s="220"/>
      <c r="B861" s="221"/>
      <c r="C861" s="266" t="s">
        <v>1109</v>
      </c>
      <c r="D861" s="258"/>
      <c r="E861" s="259"/>
      <c r="F861" s="223"/>
      <c r="G861" s="223"/>
      <c r="H861" s="223"/>
      <c r="I861" s="223"/>
      <c r="J861" s="223"/>
      <c r="K861" s="223"/>
      <c r="L861" s="223"/>
      <c r="M861" s="223"/>
      <c r="N861" s="222"/>
      <c r="O861" s="222"/>
      <c r="P861" s="222"/>
      <c r="Q861" s="222"/>
      <c r="R861" s="223"/>
      <c r="S861" s="223"/>
      <c r="T861" s="223"/>
      <c r="U861" s="223"/>
      <c r="V861" s="223"/>
      <c r="W861" s="223"/>
      <c r="X861" s="223"/>
      <c r="Y861" s="223"/>
      <c r="Z861" s="213"/>
      <c r="AA861" s="213"/>
      <c r="AB861" s="213"/>
      <c r="AC861" s="213"/>
      <c r="AD861" s="213"/>
      <c r="AE861" s="213"/>
      <c r="AF861" s="213"/>
      <c r="AG861" s="213" t="s">
        <v>297</v>
      </c>
      <c r="AH861" s="213">
        <v>0</v>
      </c>
      <c r="AI861" s="213"/>
      <c r="AJ861" s="213"/>
      <c r="AK861" s="213"/>
      <c r="AL861" s="213"/>
      <c r="AM861" s="213"/>
      <c r="AN861" s="213"/>
      <c r="AO861" s="213"/>
      <c r="AP861" s="213"/>
      <c r="AQ861" s="213"/>
      <c r="AR861" s="213"/>
      <c r="AS861" s="213"/>
      <c r="AT861" s="213"/>
      <c r="AU861" s="213"/>
      <c r="AV861" s="213"/>
      <c r="AW861" s="213"/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  <c r="BH861" s="213"/>
    </row>
    <row r="862" spans="1:60" outlineLevel="3" x14ac:dyDescent="0.2">
      <c r="A862" s="220"/>
      <c r="B862" s="221"/>
      <c r="C862" s="266" t="s">
        <v>1194</v>
      </c>
      <c r="D862" s="258"/>
      <c r="E862" s="259"/>
      <c r="F862" s="223"/>
      <c r="G862" s="223"/>
      <c r="H862" s="223"/>
      <c r="I862" s="223"/>
      <c r="J862" s="223"/>
      <c r="K862" s="223"/>
      <c r="L862" s="223"/>
      <c r="M862" s="223"/>
      <c r="N862" s="222"/>
      <c r="O862" s="222"/>
      <c r="P862" s="222"/>
      <c r="Q862" s="222"/>
      <c r="R862" s="223"/>
      <c r="S862" s="223"/>
      <c r="T862" s="223"/>
      <c r="U862" s="223"/>
      <c r="V862" s="223"/>
      <c r="W862" s="223"/>
      <c r="X862" s="223"/>
      <c r="Y862" s="223"/>
      <c r="Z862" s="213"/>
      <c r="AA862" s="213"/>
      <c r="AB862" s="213"/>
      <c r="AC862" s="213"/>
      <c r="AD862" s="213"/>
      <c r="AE862" s="213"/>
      <c r="AF862" s="213"/>
      <c r="AG862" s="213" t="s">
        <v>297</v>
      </c>
      <c r="AH862" s="213">
        <v>0</v>
      </c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</row>
    <row r="863" spans="1:60" outlineLevel="3" x14ac:dyDescent="0.2">
      <c r="A863" s="220"/>
      <c r="B863" s="221"/>
      <c r="C863" s="266" t="s">
        <v>1111</v>
      </c>
      <c r="D863" s="258"/>
      <c r="E863" s="259"/>
      <c r="F863" s="223"/>
      <c r="G863" s="223"/>
      <c r="H863" s="223"/>
      <c r="I863" s="223"/>
      <c r="J863" s="223"/>
      <c r="K863" s="223"/>
      <c r="L863" s="223"/>
      <c r="M863" s="223"/>
      <c r="N863" s="222"/>
      <c r="O863" s="222"/>
      <c r="P863" s="222"/>
      <c r="Q863" s="222"/>
      <c r="R863" s="223"/>
      <c r="S863" s="223"/>
      <c r="T863" s="223"/>
      <c r="U863" s="223"/>
      <c r="V863" s="223"/>
      <c r="W863" s="223"/>
      <c r="X863" s="223"/>
      <c r="Y863" s="223"/>
      <c r="Z863" s="213"/>
      <c r="AA863" s="213"/>
      <c r="AB863" s="213"/>
      <c r="AC863" s="213"/>
      <c r="AD863" s="213"/>
      <c r="AE863" s="213"/>
      <c r="AF863" s="213"/>
      <c r="AG863" s="213" t="s">
        <v>297</v>
      </c>
      <c r="AH863" s="213">
        <v>0</v>
      </c>
      <c r="AI863" s="213"/>
      <c r="AJ863" s="213"/>
      <c r="AK863" s="213"/>
      <c r="AL863" s="213"/>
      <c r="AM863" s="213"/>
      <c r="AN863" s="213"/>
      <c r="AO863" s="213"/>
      <c r="AP863" s="213"/>
      <c r="AQ863" s="213"/>
      <c r="AR863" s="213"/>
      <c r="AS863" s="213"/>
      <c r="AT863" s="213"/>
      <c r="AU863" s="213"/>
      <c r="AV863" s="213"/>
      <c r="AW863" s="213"/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  <c r="BH863" s="213"/>
    </row>
    <row r="864" spans="1:60" outlineLevel="3" x14ac:dyDescent="0.2">
      <c r="A864" s="220"/>
      <c r="B864" s="221"/>
      <c r="C864" s="266" t="s">
        <v>1195</v>
      </c>
      <c r="D864" s="258"/>
      <c r="E864" s="259"/>
      <c r="F864" s="223"/>
      <c r="G864" s="223"/>
      <c r="H864" s="223"/>
      <c r="I864" s="223"/>
      <c r="J864" s="223"/>
      <c r="K864" s="223"/>
      <c r="L864" s="223"/>
      <c r="M864" s="223"/>
      <c r="N864" s="222"/>
      <c r="O864" s="222"/>
      <c r="P864" s="222"/>
      <c r="Q864" s="222"/>
      <c r="R864" s="223"/>
      <c r="S864" s="223"/>
      <c r="T864" s="223"/>
      <c r="U864" s="223"/>
      <c r="V864" s="223"/>
      <c r="W864" s="223"/>
      <c r="X864" s="223"/>
      <c r="Y864" s="223"/>
      <c r="Z864" s="213"/>
      <c r="AA864" s="213"/>
      <c r="AB864" s="213"/>
      <c r="AC864" s="213"/>
      <c r="AD864" s="213"/>
      <c r="AE864" s="213"/>
      <c r="AF864" s="213"/>
      <c r="AG864" s="213" t="s">
        <v>297</v>
      </c>
      <c r="AH864" s="213">
        <v>0</v>
      </c>
      <c r="AI864" s="213"/>
      <c r="AJ864" s="213"/>
      <c r="AK864" s="213"/>
      <c r="AL864" s="213"/>
      <c r="AM864" s="213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</row>
    <row r="865" spans="1:60" outlineLevel="3" x14ac:dyDescent="0.2">
      <c r="A865" s="220"/>
      <c r="B865" s="221"/>
      <c r="C865" s="266" t="s">
        <v>1113</v>
      </c>
      <c r="D865" s="258"/>
      <c r="E865" s="259"/>
      <c r="F865" s="223"/>
      <c r="G865" s="223"/>
      <c r="H865" s="223"/>
      <c r="I865" s="223"/>
      <c r="J865" s="223"/>
      <c r="K865" s="223"/>
      <c r="L865" s="223"/>
      <c r="M865" s="223"/>
      <c r="N865" s="222"/>
      <c r="O865" s="222"/>
      <c r="P865" s="222"/>
      <c r="Q865" s="222"/>
      <c r="R865" s="223"/>
      <c r="S865" s="223"/>
      <c r="T865" s="223"/>
      <c r="U865" s="223"/>
      <c r="V865" s="223"/>
      <c r="W865" s="223"/>
      <c r="X865" s="223"/>
      <c r="Y865" s="223"/>
      <c r="Z865" s="213"/>
      <c r="AA865" s="213"/>
      <c r="AB865" s="213"/>
      <c r="AC865" s="213"/>
      <c r="AD865" s="213"/>
      <c r="AE865" s="213"/>
      <c r="AF865" s="213"/>
      <c r="AG865" s="213" t="s">
        <v>297</v>
      </c>
      <c r="AH865" s="213">
        <v>0</v>
      </c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</row>
    <row r="866" spans="1:60" outlineLevel="3" x14ac:dyDescent="0.2">
      <c r="A866" s="220"/>
      <c r="B866" s="221"/>
      <c r="C866" s="266" t="s">
        <v>1196</v>
      </c>
      <c r="D866" s="258"/>
      <c r="E866" s="259"/>
      <c r="F866" s="223"/>
      <c r="G866" s="223"/>
      <c r="H866" s="223"/>
      <c r="I866" s="223"/>
      <c r="J866" s="223"/>
      <c r="K866" s="223"/>
      <c r="L866" s="223"/>
      <c r="M866" s="223"/>
      <c r="N866" s="222"/>
      <c r="O866" s="222"/>
      <c r="P866" s="222"/>
      <c r="Q866" s="222"/>
      <c r="R866" s="223"/>
      <c r="S866" s="223"/>
      <c r="T866" s="223"/>
      <c r="U866" s="223"/>
      <c r="V866" s="223"/>
      <c r="W866" s="223"/>
      <c r="X866" s="223"/>
      <c r="Y866" s="223"/>
      <c r="Z866" s="213"/>
      <c r="AA866" s="213"/>
      <c r="AB866" s="213"/>
      <c r="AC866" s="213"/>
      <c r="AD866" s="213"/>
      <c r="AE866" s="213"/>
      <c r="AF866" s="213"/>
      <c r="AG866" s="213" t="s">
        <v>297</v>
      </c>
      <c r="AH866" s="213">
        <v>0</v>
      </c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</row>
    <row r="867" spans="1:60" outlineLevel="3" x14ac:dyDescent="0.2">
      <c r="A867" s="220"/>
      <c r="B867" s="221"/>
      <c r="C867" s="266" t="s">
        <v>1115</v>
      </c>
      <c r="D867" s="258"/>
      <c r="E867" s="259"/>
      <c r="F867" s="223"/>
      <c r="G867" s="223"/>
      <c r="H867" s="223"/>
      <c r="I867" s="223"/>
      <c r="J867" s="223"/>
      <c r="K867" s="223"/>
      <c r="L867" s="223"/>
      <c r="M867" s="223"/>
      <c r="N867" s="222"/>
      <c r="O867" s="222"/>
      <c r="P867" s="222"/>
      <c r="Q867" s="222"/>
      <c r="R867" s="223"/>
      <c r="S867" s="223"/>
      <c r="T867" s="223"/>
      <c r="U867" s="223"/>
      <c r="V867" s="223"/>
      <c r="W867" s="223"/>
      <c r="X867" s="223"/>
      <c r="Y867" s="223"/>
      <c r="Z867" s="213"/>
      <c r="AA867" s="213"/>
      <c r="AB867" s="213"/>
      <c r="AC867" s="213"/>
      <c r="AD867" s="213"/>
      <c r="AE867" s="213"/>
      <c r="AF867" s="213"/>
      <c r="AG867" s="213" t="s">
        <v>297</v>
      </c>
      <c r="AH867" s="213">
        <v>0</v>
      </c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</row>
    <row r="868" spans="1:60" outlineLevel="3" x14ac:dyDescent="0.2">
      <c r="A868" s="220"/>
      <c r="B868" s="221"/>
      <c r="C868" s="266" t="s">
        <v>1116</v>
      </c>
      <c r="D868" s="258"/>
      <c r="E868" s="259"/>
      <c r="F868" s="223"/>
      <c r="G868" s="223"/>
      <c r="H868" s="223"/>
      <c r="I868" s="223"/>
      <c r="J868" s="223"/>
      <c r="K868" s="223"/>
      <c r="L868" s="223"/>
      <c r="M868" s="223"/>
      <c r="N868" s="222"/>
      <c r="O868" s="222"/>
      <c r="P868" s="222"/>
      <c r="Q868" s="222"/>
      <c r="R868" s="223"/>
      <c r="S868" s="223"/>
      <c r="T868" s="223"/>
      <c r="U868" s="223"/>
      <c r="V868" s="223"/>
      <c r="W868" s="223"/>
      <c r="X868" s="223"/>
      <c r="Y868" s="223"/>
      <c r="Z868" s="213"/>
      <c r="AA868" s="213"/>
      <c r="AB868" s="213"/>
      <c r="AC868" s="213"/>
      <c r="AD868" s="213"/>
      <c r="AE868" s="213"/>
      <c r="AF868" s="213"/>
      <c r="AG868" s="213" t="s">
        <v>297</v>
      </c>
      <c r="AH868" s="213">
        <v>0</v>
      </c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</row>
    <row r="869" spans="1:60" outlineLevel="3" x14ac:dyDescent="0.2">
      <c r="A869" s="220"/>
      <c r="B869" s="221"/>
      <c r="C869" s="266" t="s">
        <v>352</v>
      </c>
      <c r="D869" s="258"/>
      <c r="E869" s="259"/>
      <c r="F869" s="223"/>
      <c r="G869" s="223"/>
      <c r="H869" s="223"/>
      <c r="I869" s="223"/>
      <c r="J869" s="223"/>
      <c r="K869" s="223"/>
      <c r="L869" s="223"/>
      <c r="M869" s="223"/>
      <c r="N869" s="222"/>
      <c r="O869" s="222"/>
      <c r="P869" s="222"/>
      <c r="Q869" s="222"/>
      <c r="R869" s="223"/>
      <c r="S869" s="223"/>
      <c r="T869" s="223"/>
      <c r="U869" s="223"/>
      <c r="V869" s="223"/>
      <c r="W869" s="223"/>
      <c r="X869" s="223"/>
      <c r="Y869" s="223"/>
      <c r="Z869" s="213"/>
      <c r="AA869" s="213"/>
      <c r="AB869" s="213"/>
      <c r="AC869" s="213"/>
      <c r="AD869" s="213"/>
      <c r="AE869" s="213"/>
      <c r="AF869" s="213"/>
      <c r="AG869" s="213" t="s">
        <v>297</v>
      </c>
      <c r="AH869" s="213">
        <v>0</v>
      </c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</row>
    <row r="870" spans="1:60" outlineLevel="3" x14ac:dyDescent="0.2">
      <c r="A870" s="220"/>
      <c r="B870" s="221"/>
      <c r="C870" s="266" t="s">
        <v>296</v>
      </c>
      <c r="D870" s="258"/>
      <c r="E870" s="259"/>
      <c r="F870" s="223"/>
      <c r="G870" s="223"/>
      <c r="H870" s="223"/>
      <c r="I870" s="223"/>
      <c r="J870" s="223"/>
      <c r="K870" s="223"/>
      <c r="L870" s="223"/>
      <c r="M870" s="223"/>
      <c r="N870" s="222"/>
      <c r="O870" s="222"/>
      <c r="P870" s="222"/>
      <c r="Q870" s="222"/>
      <c r="R870" s="223"/>
      <c r="S870" s="223"/>
      <c r="T870" s="223"/>
      <c r="U870" s="223"/>
      <c r="V870" s="223"/>
      <c r="W870" s="223"/>
      <c r="X870" s="223"/>
      <c r="Y870" s="223"/>
      <c r="Z870" s="213"/>
      <c r="AA870" s="213"/>
      <c r="AB870" s="213"/>
      <c r="AC870" s="213"/>
      <c r="AD870" s="213"/>
      <c r="AE870" s="213"/>
      <c r="AF870" s="213"/>
      <c r="AG870" s="213" t="s">
        <v>297</v>
      </c>
      <c r="AH870" s="213">
        <v>0</v>
      </c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</row>
    <row r="871" spans="1:60" outlineLevel="3" x14ac:dyDescent="0.2">
      <c r="A871" s="220"/>
      <c r="B871" s="221"/>
      <c r="C871" s="266" t="s">
        <v>1554</v>
      </c>
      <c r="D871" s="258"/>
      <c r="E871" s="259"/>
      <c r="F871" s="223"/>
      <c r="G871" s="223"/>
      <c r="H871" s="223"/>
      <c r="I871" s="223"/>
      <c r="J871" s="223"/>
      <c r="K871" s="223"/>
      <c r="L871" s="223"/>
      <c r="M871" s="223"/>
      <c r="N871" s="222"/>
      <c r="O871" s="222"/>
      <c r="P871" s="222"/>
      <c r="Q871" s="222"/>
      <c r="R871" s="223"/>
      <c r="S871" s="223"/>
      <c r="T871" s="223"/>
      <c r="U871" s="223"/>
      <c r="V871" s="223"/>
      <c r="W871" s="223"/>
      <c r="X871" s="223"/>
      <c r="Y871" s="223"/>
      <c r="Z871" s="213"/>
      <c r="AA871" s="213"/>
      <c r="AB871" s="213"/>
      <c r="AC871" s="213"/>
      <c r="AD871" s="213"/>
      <c r="AE871" s="213"/>
      <c r="AF871" s="213"/>
      <c r="AG871" s="213" t="s">
        <v>297</v>
      </c>
      <c r="AH871" s="213">
        <v>0</v>
      </c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</row>
    <row r="872" spans="1:60" outlineLevel="3" x14ac:dyDescent="0.2">
      <c r="A872" s="220"/>
      <c r="B872" s="221"/>
      <c r="C872" s="266" t="s">
        <v>1555</v>
      </c>
      <c r="D872" s="258"/>
      <c r="E872" s="259"/>
      <c r="F872" s="223"/>
      <c r="G872" s="223"/>
      <c r="H872" s="223"/>
      <c r="I872" s="223"/>
      <c r="J872" s="223"/>
      <c r="K872" s="223"/>
      <c r="L872" s="223"/>
      <c r="M872" s="223"/>
      <c r="N872" s="222"/>
      <c r="O872" s="222"/>
      <c r="P872" s="222"/>
      <c r="Q872" s="222"/>
      <c r="R872" s="223"/>
      <c r="S872" s="223"/>
      <c r="T872" s="223"/>
      <c r="U872" s="223"/>
      <c r="V872" s="223"/>
      <c r="W872" s="223"/>
      <c r="X872" s="223"/>
      <c r="Y872" s="223"/>
      <c r="Z872" s="213"/>
      <c r="AA872" s="213"/>
      <c r="AB872" s="213"/>
      <c r="AC872" s="213"/>
      <c r="AD872" s="213"/>
      <c r="AE872" s="213"/>
      <c r="AF872" s="213"/>
      <c r="AG872" s="213" t="s">
        <v>297</v>
      </c>
      <c r="AH872" s="213">
        <v>0</v>
      </c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</row>
    <row r="873" spans="1:60" outlineLevel="3" x14ac:dyDescent="0.2">
      <c r="A873" s="220"/>
      <c r="B873" s="221"/>
      <c r="C873" s="266" t="s">
        <v>1556</v>
      </c>
      <c r="D873" s="258"/>
      <c r="E873" s="259"/>
      <c r="F873" s="223"/>
      <c r="G873" s="223"/>
      <c r="H873" s="223"/>
      <c r="I873" s="223"/>
      <c r="J873" s="223"/>
      <c r="K873" s="223"/>
      <c r="L873" s="223"/>
      <c r="M873" s="223"/>
      <c r="N873" s="222"/>
      <c r="O873" s="222"/>
      <c r="P873" s="222"/>
      <c r="Q873" s="222"/>
      <c r="R873" s="223"/>
      <c r="S873" s="223"/>
      <c r="T873" s="223"/>
      <c r="U873" s="223"/>
      <c r="V873" s="223"/>
      <c r="W873" s="223"/>
      <c r="X873" s="223"/>
      <c r="Y873" s="223"/>
      <c r="Z873" s="213"/>
      <c r="AA873" s="213"/>
      <c r="AB873" s="213"/>
      <c r="AC873" s="213"/>
      <c r="AD873" s="213"/>
      <c r="AE873" s="213"/>
      <c r="AF873" s="213"/>
      <c r="AG873" s="213" t="s">
        <v>297</v>
      </c>
      <c r="AH873" s="213">
        <v>0</v>
      </c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</row>
    <row r="874" spans="1:60" outlineLevel="3" x14ac:dyDescent="0.2">
      <c r="A874" s="220"/>
      <c r="B874" s="221"/>
      <c r="C874" s="266" t="s">
        <v>1557</v>
      </c>
      <c r="D874" s="258"/>
      <c r="E874" s="259"/>
      <c r="F874" s="223"/>
      <c r="G874" s="223"/>
      <c r="H874" s="223"/>
      <c r="I874" s="223"/>
      <c r="J874" s="223"/>
      <c r="K874" s="223"/>
      <c r="L874" s="223"/>
      <c r="M874" s="223"/>
      <c r="N874" s="222"/>
      <c r="O874" s="222"/>
      <c r="P874" s="222"/>
      <c r="Q874" s="222"/>
      <c r="R874" s="223"/>
      <c r="S874" s="223"/>
      <c r="T874" s="223"/>
      <c r="U874" s="223"/>
      <c r="V874" s="223"/>
      <c r="W874" s="223"/>
      <c r="X874" s="223"/>
      <c r="Y874" s="223"/>
      <c r="Z874" s="213"/>
      <c r="AA874" s="213"/>
      <c r="AB874" s="213"/>
      <c r="AC874" s="213"/>
      <c r="AD874" s="213"/>
      <c r="AE874" s="213"/>
      <c r="AF874" s="213"/>
      <c r="AG874" s="213" t="s">
        <v>297</v>
      </c>
      <c r="AH874" s="213">
        <v>0</v>
      </c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</row>
    <row r="875" spans="1:60" outlineLevel="3" x14ac:dyDescent="0.2">
      <c r="A875" s="220"/>
      <c r="B875" s="221"/>
      <c r="C875" s="266" t="s">
        <v>352</v>
      </c>
      <c r="D875" s="258"/>
      <c r="E875" s="259"/>
      <c r="F875" s="223"/>
      <c r="G875" s="223"/>
      <c r="H875" s="223"/>
      <c r="I875" s="223"/>
      <c r="J875" s="223"/>
      <c r="K875" s="223"/>
      <c r="L875" s="223"/>
      <c r="M875" s="223"/>
      <c r="N875" s="222"/>
      <c r="O875" s="222"/>
      <c r="P875" s="222"/>
      <c r="Q875" s="222"/>
      <c r="R875" s="223"/>
      <c r="S875" s="223"/>
      <c r="T875" s="223"/>
      <c r="U875" s="223"/>
      <c r="V875" s="223"/>
      <c r="W875" s="223"/>
      <c r="X875" s="223"/>
      <c r="Y875" s="223"/>
      <c r="Z875" s="213"/>
      <c r="AA875" s="213"/>
      <c r="AB875" s="213"/>
      <c r="AC875" s="213"/>
      <c r="AD875" s="213"/>
      <c r="AE875" s="213"/>
      <c r="AF875" s="213"/>
      <c r="AG875" s="213" t="s">
        <v>297</v>
      </c>
      <c r="AH875" s="213">
        <v>0</v>
      </c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</row>
    <row r="876" spans="1:60" outlineLevel="3" x14ac:dyDescent="0.2">
      <c r="A876" s="220"/>
      <c r="B876" s="221"/>
      <c r="C876" s="266" t="s">
        <v>1551</v>
      </c>
      <c r="D876" s="258"/>
      <c r="E876" s="259">
        <v>747.05139999999994</v>
      </c>
      <c r="F876" s="223"/>
      <c r="G876" s="223"/>
      <c r="H876" s="223"/>
      <c r="I876" s="223"/>
      <c r="J876" s="223"/>
      <c r="K876" s="223"/>
      <c r="L876" s="223"/>
      <c r="M876" s="223"/>
      <c r="N876" s="222"/>
      <c r="O876" s="222"/>
      <c r="P876" s="222"/>
      <c r="Q876" s="222"/>
      <c r="R876" s="223"/>
      <c r="S876" s="223"/>
      <c r="T876" s="223"/>
      <c r="U876" s="223"/>
      <c r="V876" s="223"/>
      <c r="W876" s="223"/>
      <c r="X876" s="223"/>
      <c r="Y876" s="223"/>
      <c r="Z876" s="213"/>
      <c r="AA876" s="213"/>
      <c r="AB876" s="213"/>
      <c r="AC876" s="213"/>
      <c r="AD876" s="213"/>
      <c r="AE876" s="213"/>
      <c r="AF876" s="213"/>
      <c r="AG876" s="213" t="s">
        <v>297</v>
      </c>
      <c r="AH876" s="213">
        <v>0</v>
      </c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</row>
    <row r="877" spans="1:60" outlineLevel="1" x14ac:dyDescent="0.2">
      <c r="A877" s="235">
        <v>167</v>
      </c>
      <c r="B877" s="236" t="s">
        <v>1558</v>
      </c>
      <c r="C877" s="252" t="s">
        <v>1559</v>
      </c>
      <c r="D877" s="237" t="s">
        <v>292</v>
      </c>
      <c r="E877" s="238">
        <v>747.05139999999994</v>
      </c>
      <c r="F877" s="239"/>
      <c r="G877" s="240">
        <f>ROUND(E877*F877,2)</f>
        <v>0</v>
      </c>
      <c r="H877" s="239"/>
      <c r="I877" s="240">
        <f>ROUND(E877*H877,2)</f>
        <v>0</v>
      </c>
      <c r="J877" s="239"/>
      <c r="K877" s="240">
        <f>ROUND(E877*J877,2)</f>
        <v>0</v>
      </c>
      <c r="L877" s="240">
        <v>21</v>
      </c>
      <c r="M877" s="240">
        <f>G877*(1+L877/100)</f>
        <v>0</v>
      </c>
      <c r="N877" s="238">
        <v>0</v>
      </c>
      <c r="O877" s="238">
        <f>ROUND(E877*N877,2)</f>
        <v>0</v>
      </c>
      <c r="P877" s="238">
        <v>0</v>
      </c>
      <c r="Q877" s="238">
        <f>ROUND(E877*P877,2)</f>
        <v>0</v>
      </c>
      <c r="R877" s="240" t="s">
        <v>1549</v>
      </c>
      <c r="S877" s="240" t="s">
        <v>250</v>
      </c>
      <c r="T877" s="241" t="s">
        <v>250</v>
      </c>
      <c r="U877" s="223">
        <v>7.0000000000000001E-3</v>
      </c>
      <c r="V877" s="223">
        <f>ROUND(E877*U877,2)</f>
        <v>5.23</v>
      </c>
      <c r="W877" s="223"/>
      <c r="X877" s="223" t="s">
        <v>294</v>
      </c>
      <c r="Y877" s="223" t="s">
        <v>252</v>
      </c>
      <c r="Z877" s="213"/>
      <c r="AA877" s="213"/>
      <c r="AB877" s="213"/>
      <c r="AC877" s="213"/>
      <c r="AD877" s="213"/>
      <c r="AE877" s="213"/>
      <c r="AF877" s="213"/>
      <c r="AG877" s="213" t="s">
        <v>571</v>
      </c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</row>
    <row r="878" spans="1:60" outlineLevel="2" x14ac:dyDescent="0.2">
      <c r="A878" s="220"/>
      <c r="B878" s="221"/>
      <c r="C878" s="266" t="s">
        <v>1550</v>
      </c>
      <c r="D878" s="258"/>
      <c r="E878" s="259"/>
      <c r="F878" s="223"/>
      <c r="G878" s="223"/>
      <c r="H878" s="223"/>
      <c r="I878" s="223"/>
      <c r="J878" s="223"/>
      <c r="K878" s="223"/>
      <c r="L878" s="223"/>
      <c r="M878" s="223"/>
      <c r="N878" s="222"/>
      <c r="O878" s="222"/>
      <c r="P878" s="222"/>
      <c r="Q878" s="222"/>
      <c r="R878" s="223"/>
      <c r="S878" s="223"/>
      <c r="T878" s="223"/>
      <c r="U878" s="223"/>
      <c r="V878" s="223"/>
      <c r="W878" s="223"/>
      <c r="X878" s="223"/>
      <c r="Y878" s="223"/>
      <c r="Z878" s="213"/>
      <c r="AA878" s="213"/>
      <c r="AB878" s="213"/>
      <c r="AC878" s="213"/>
      <c r="AD878" s="213"/>
      <c r="AE878" s="213"/>
      <c r="AF878" s="213"/>
      <c r="AG878" s="213" t="s">
        <v>297</v>
      </c>
      <c r="AH878" s="213">
        <v>0</v>
      </c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</row>
    <row r="879" spans="1:60" outlineLevel="3" x14ac:dyDescent="0.2">
      <c r="A879" s="220"/>
      <c r="B879" s="221"/>
      <c r="C879" s="266" t="s">
        <v>1551</v>
      </c>
      <c r="D879" s="258"/>
      <c r="E879" s="259">
        <v>747.05139999999994</v>
      </c>
      <c r="F879" s="223"/>
      <c r="G879" s="223"/>
      <c r="H879" s="223"/>
      <c r="I879" s="223"/>
      <c r="J879" s="223"/>
      <c r="K879" s="223"/>
      <c r="L879" s="223"/>
      <c r="M879" s="223"/>
      <c r="N879" s="222"/>
      <c r="O879" s="222"/>
      <c r="P879" s="222"/>
      <c r="Q879" s="222"/>
      <c r="R879" s="223"/>
      <c r="S879" s="223"/>
      <c r="T879" s="223"/>
      <c r="U879" s="223"/>
      <c r="V879" s="223"/>
      <c r="W879" s="223"/>
      <c r="X879" s="223"/>
      <c r="Y879" s="223"/>
      <c r="Z879" s="213"/>
      <c r="AA879" s="213"/>
      <c r="AB879" s="213"/>
      <c r="AC879" s="213"/>
      <c r="AD879" s="213"/>
      <c r="AE879" s="213"/>
      <c r="AF879" s="213"/>
      <c r="AG879" s="213" t="s">
        <v>297</v>
      </c>
      <c r="AH879" s="213">
        <v>0</v>
      </c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</row>
    <row r="880" spans="1:60" outlineLevel="1" x14ac:dyDescent="0.2">
      <c r="A880" s="244">
        <v>168</v>
      </c>
      <c r="B880" s="245" t="s">
        <v>1560</v>
      </c>
      <c r="C880" s="254" t="s">
        <v>1561</v>
      </c>
      <c r="D880" s="246" t="s">
        <v>420</v>
      </c>
      <c r="E880" s="247">
        <v>85</v>
      </c>
      <c r="F880" s="248"/>
      <c r="G880" s="249">
        <f>ROUND(E880*F880,2)</f>
        <v>0</v>
      </c>
      <c r="H880" s="248"/>
      <c r="I880" s="249">
        <f>ROUND(E880*H880,2)</f>
        <v>0</v>
      </c>
      <c r="J880" s="248"/>
      <c r="K880" s="249">
        <f>ROUND(E880*J880,2)</f>
        <v>0</v>
      </c>
      <c r="L880" s="249">
        <v>21</v>
      </c>
      <c r="M880" s="249">
        <f>G880*(1+L880/100)</f>
        <v>0</v>
      </c>
      <c r="N880" s="247">
        <v>0</v>
      </c>
      <c r="O880" s="247">
        <f>ROUND(E880*N880,2)</f>
        <v>0</v>
      </c>
      <c r="P880" s="247">
        <v>0</v>
      </c>
      <c r="Q880" s="247">
        <f>ROUND(E880*P880,2)</f>
        <v>0</v>
      </c>
      <c r="R880" s="249" t="s">
        <v>1549</v>
      </c>
      <c r="S880" s="249" t="s">
        <v>250</v>
      </c>
      <c r="T880" s="250" t="s">
        <v>250</v>
      </c>
      <c r="U880" s="223">
        <v>2.375E-2</v>
      </c>
      <c r="V880" s="223">
        <f>ROUND(E880*U880,2)</f>
        <v>2.02</v>
      </c>
      <c r="W880" s="223"/>
      <c r="X880" s="223" t="s">
        <v>294</v>
      </c>
      <c r="Y880" s="223" t="s">
        <v>252</v>
      </c>
      <c r="Z880" s="213"/>
      <c r="AA880" s="213"/>
      <c r="AB880" s="213"/>
      <c r="AC880" s="213"/>
      <c r="AD880" s="213"/>
      <c r="AE880" s="213"/>
      <c r="AF880" s="213"/>
      <c r="AG880" s="213" t="s">
        <v>571</v>
      </c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</row>
    <row r="881" spans="1:60" outlineLevel="1" x14ac:dyDescent="0.2">
      <c r="A881" s="244">
        <v>169</v>
      </c>
      <c r="B881" s="245" t="s">
        <v>1562</v>
      </c>
      <c r="C881" s="254" t="s">
        <v>1563</v>
      </c>
      <c r="D881" s="246" t="s">
        <v>292</v>
      </c>
      <c r="E881" s="247">
        <v>55</v>
      </c>
      <c r="F881" s="248"/>
      <c r="G881" s="249">
        <f>ROUND(E881*F881,2)</f>
        <v>0</v>
      </c>
      <c r="H881" s="248"/>
      <c r="I881" s="249">
        <f>ROUND(E881*H881,2)</f>
        <v>0</v>
      </c>
      <c r="J881" s="248"/>
      <c r="K881" s="249">
        <f>ROUND(E881*J881,2)</f>
        <v>0</v>
      </c>
      <c r="L881" s="249">
        <v>21</v>
      </c>
      <c r="M881" s="249">
        <f>G881*(1+L881/100)</f>
        <v>0</v>
      </c>
      <c r="N881" s="247">
        <v>1.0000000000000001E-5</v>
      </c>
      <c r="O881" s="247">
        <f>ROUND(E881*N881,2)</f>
        <v>0</v>
      </c>
      <c r="P881" s="247">
        <v>0</v>
      </c>
      <c r="Q881" s="247">
        <f>ROUND(E881*P881,2)</f>
        <v>0</v>
      </c>
      <c r="R881" s="249" t="s">
        <v>1549</v>
      </c>
      <c r="S881" s="249" t="s">
        <v>250</v>
      </c>
      <c r="T881" s="250" t="s">
        <v>250</v>
      </c>
      <c r="U881" s="223">
        <v>2.9000000000000001E-2</v>
      </c>
      <c r="V881" s="223">
        <f>ROUND(E881*U881,2)</f>
        <v>1.6</v>
      </c>
      <c r="W881" s="223"/>
      <c r="X881" s="223" t="s">
        <v>294</v>
      </c>
      <c r="Y881" s="223" t="s">
        <v>252</v>
      </c>
      <c r="Z881" s="213"/>
      <c r="AA881" s="213"/>
      <c r="AB881" s="213"/>
      <c r="AC881" s="213"/>
      <c r="AD881" s="213"/>
      <c r="AE881" s="213"/>
      <c r="AF881" s="213"/>
      <c r="AG881" s="213" t="s">
        <v>571</v>
      </c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</row>
    <row r="882" spans="1:60" outlineLevel="1" x14ac:dyDescent="0.2">
      <c r="A882" s="235">
        <v>170</v>
      </c>
      <c r="B882" s="236" t="s">
        <v>1564</v>
      </c>
      <c r="C882" s="252" t="s">
        <v>1565</v>
      </c>
      <c r="D882" s="237" t="s">
        <v>292</v>
      </c>
      <c r="E882" s="238">
        <v>129.11000000000001</v>
      </c>
      <c r="F882" s="239"/>
      <c r="G882" s="240">
        <f>ROUND(E882*F882,2)</f>
        <v>0</v>
      </c>
      <c r="H882" s="239"/>
      <c r="I882" s="240">
        <f>ROUND(E882*H882,2)</f>
        <v>0</v>
      </c>
      <c r="J882" s="239"/>
      <c r="K882" s="240">
        <f>ROUND(E882*J882,2)</f>
        <v>0</v>
      </c>
      <c r="L882" s="240">
        <v>21</v>
      </c>
      <c r="M882" s="240">
        <f>G882*(1+L882/100)</f>
        <v>0</v>
      </c>
      <c r="N882" s="238">
        <v>3.5E-4</v>
      </c>
      <c r="O882" s="238">
        <f>ROUND(E882*N882,2)</f>
        <v>0.05</v>
      </c>
      <c r="P882" s="238">
        <v>0</v>
      </c>
      <c r="Q882" s="238">
        <f>ROUND(E882*P882,2)</f>
        <v>0</v>
      </c>
      <c r="R882" s="240" t="s">
        <v>1549</v>
      </c>
      <c r="S882" s="240" t="s">
        <v>250</v>
      </c>
      <c r="T882" s="241" t="s">
        <v>250</v>
      </c>
      <c r="U882" s="223">
        <v>1.35E-2</v>
      </c>
      <c r="V882" s="223">
        <f>ROUND(E882*U882,2)</f>
        <v>1.74</v>
      </c>
      <c r="W882" s="223"/>
      <c r="X882" s="223" t="s">
        <v>294</v>
      </c>
      <c r="Y882" s="223" t="s">
        <v>252</v>
      </c>
      <c r="Z882" s="213"/>
      <c r="AA882" s="213"/>
      <c r="AB882" s="213"/>
      <c r="AC882" s="213"/>
      <c r="AD882" s="213"/>
      <c r="AE882" s="213"/>
      <c r="AF882" s="213"/>
      <c r="AG882" s="213" t="s">
        <v>571</v>
      </c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</row>
    <row r="883" spans="1:60" outlineLevel="2" x14ac:dyDescent="0.2">
      <c r="A883" s="220"/>
      <c r="B883" s="221"/>
      <c r="C883" s="266" t="s">
        <v>1316</v>
      </c>
      <c r="D883" s="258"/>
      <c r="E883" s="259"/>
      <c r="F883" s="223"/>
      <c r="G883" s="223"/>
      <c r="H883" s="223"/>
      <c r="I883" s="223"/>
      <c r="J883" s="223"/>
      <c r="K883" s="223"/>
      <c r="L883" s="223"/>
      <c r="M883" s="223"/>
      <c r="N883" s="222"/>
      <c r="O883" s="222"/>
      <c r="P883" s="222"/>
      <c r="Q883" s="222"/>
      <c r="R883" s="223"/>
      <c r="S883" s="223"/>
      <c r="T883" s="223"/>
      <c r="U883" s="223"/>
      <c r="V883" s="223"/>
      <c r="W883" s="223"/>
      <c r="X883" s="223"/>
      <c r="Y883" s="223"/>
      <c r="Z883" s="213"/>
      <c r="AA883" s="213"/>
      <c r="AB883" s="213"/>
      <c r="AC883" s="213"/>
      <c r="AD883" s="213"/>
      <c r="AE883" s="213"/>
      <c r="AF883" s="213"/>
      <c r="AG883" s="213" t="s">
        <v>297</v>
      </c>
      <c r="AH883" s="213">
        <v>0</v>
      </c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</row>
    <row r="884" spans="1:60" outlineLevel="3" x14ac:dyDescent="0.2">
      <c r="A884" s="220"/>
      <c r="B884" s="221"/>
      <c r="C884" s="266" t="s">
        <v>1318</v>
      </c>
      <c r="D884" s="258"/>
      <c r="E884" s="259"/>
      <c r="F884" s="223"/>
      <c r="G884" s="223"/>
      <c r="H884" s="223"/>
      <c r="I884" s="223"/>
      <c r="J884" s="223"/>
      <c r="K884" s="223"/>
      <c r="L884" s="223"/>
      <c r="M884" s="223"/>
      <c r="N884" s="222"/>
      <c r="O884" s="222"/>
      <c r="P884" s="222"/>
      <c r="Q884" s="222"/>
      <c r="R884" s="223"/>
      <c r="S884" s="223"/>
      <c r="T884" s="223"/>
      <c r="U884" s="223"/>
      <c r="V884" s="223"/>
      <c r="W884" s="223"/>
      <c r="X884" s="223"/>
      <c r="Y884" s="223"/>
      <c r="Z884" s="213"/>
      <c r="AA884" s="213"/>
      <c r="AB884" s="213"/>
      <c r="AC884" s="213"/>
      <c r="AD884" s="213"/>
      <c r="AE884" s="213"/>
      <c r="AF884" s="213"/>
      <c r="AG884" s="213" t="s">
        <v>297</v>
      </c>
      <c r="AH884" s="213">
        <v>0</v>
      </c>
      <c r="AI884" s="213"/>
      <c r="AJ884" s="213"/>
      <c r="AK884" s="213"/>
      <c r="AL884" s="213"/>
      <c r="AM884" s="213"/>
      <c r="AN884" s="213"/>
      <c r="AO884" s="213"/>
      <c r="AP884" s="213"/>
      <c r="AQ884" s="213"/>
      <c r="AR884" s="213"/>
      <c r="AS884" s="213"/>
      <c r="AT884" s="213"/>
      <c r="AU884" s="213"/>
      <c r="AV884" s="213"/>
      <c r="AW884" s="213"/>
      <c r="AX884" s="213"/>
      <c r="AY884" s="213"/>
      <c r="AZ884" s="213"/>
      <c r="BA884" s="213"/>
      <c r="BB884" s="213"/>
      <c r="BC884" s="213"/>
      <c r="BD884" s="213"/>
      <c r="BE884" s="213"/>
      <c r="BF884" s="213"/>
      <c r="BG884" s="213"/>
      <c r="BH884" s="213"/>
    </row>
    <row r="885" spans="1:60" outlineLevel="3" x14ac:dyDescent="0.2">
      <c r="A885" s="220"/>
      <c r="B885" s="221"/>
      <c r="C885" s="266" t="s">
        <v>1029</v>
      </c>
      <c r="D885" s="258"/>
      <c r="E885" s="259"/>
      <c r="F885" s="223"/>
      <c r="G885" s="223"/>
      <c r="H885" s="223"/>
      <c r="I885" s="223"/>
      <c r="J885" s="223"/>
      <c r="K885" s="223"/>
      <c r="L885" s="223"/>
      <c r="M885" s="223"/>
      <c r="N885" s="222"/>
      <c r="O885" s="222"/>
      <c r="P885" s="222"/>
      <c r="Q885" s="222"/>
      <c r="R885" s="223"/>
      <c r="S885" s="223"/>
      <c r="T885" s="223"/>
      <c r="U885" s="223"/>
      <c r="V885" s="223"/>
      <c r="W885" s="223"/>
      <c r="X885" s="223"/>
      <c r="Y885" s="223"/>
      <c r="Z885" s="213"/>
      <c r="AA885" s="213"/>
      <c r="AB885" s="213"/>
      <c r="AC885" s="213"/>
      <c r="AD885" s="213"/>
      <c r="AE885" s="213"/>
      <c r="AF885" s="213"/>
      <c r="AG885" s="213" t="s">
        <v>297</v>
      </c>
      <c r="AH885" s="213">
        <v>0</v>
      </c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213"/>
      <c r="BB885" s="213"/>
      <c r="BC885" s="213"/>
      <c r="BD885" s="213"/>
      <c r="BE885" s="213"/>
      <c r="BF885" s="213"/>
      <c r="BG885" s="213"/>
      <c r="BH885" s="213"/>
    </row>
    <row r="886" spans="1:60" outlineLevel="3" x14ac:dyDescent="0.2">
      <c r="A886" s="220"/>
      <c r="B886" s="221"/>
      <c r="C886" s="266" t="s">
        <v>1212</v>
      </c>
      <c r="D886" s="258"/>
      <c r="E886" s="259">
        <v>129.11000000000001</v>
      </c>
      <c r="F886" s="223"/>
      <c r="G886" s="223"/>
      <c r="H886" s="223"/>
      <c r="I886" s="223"/>
      <c r="J886" s="223"/>
      <c r="K886" s="223"/>
      <c r="L886" s="223"/>
      <c r="M886" s="223"/>
      <c r="N886" s="222"/>
      <c r="O886" s="222"/>
      <c r="P886" s="222"/>
      <c r="Q886" s="222"/>
      <c r="R886" s="223"/>
      <c r="S886" s="223"/>
      <c r="T886" s="223"/>
      <c r="U886" s="223"/>
      <c r="V886" s="223"/>
      <c r="W886" s="223"/>
      <c r="X886" s="223"/>
      <c r="Y886" s="223"/>
      <c r="Z886" s="213"/>
      <c r="AA886" s="213"/>
      <c r="AB886" s="213"/>
      <c r="AC886" s="213"/>
      <c r="AD886" s="213"/>
      <c r="AE886" s="213"/>
      <c r="AF886" s="213"/>
      <c r="AG886" s="213" t="s">
        <v>297</v>
      </c>
      <c r="AH886" s="213">
        <v>0</v>
      </c>
      <c r="AI886" s="213"/>
      <c r="AJ886" s="213"/>
      <c r="AK886" s="213"/>
      <c r="AL886" s="213"/>
      <c r="AM886" s="213"/>
      <c r="AN886" s="213"/>
      <c r="AO886" s="213"/>
      <c r="AP886" s="213"/>
      <c r="AQ886" s="213"/>
      <c r="AR886" s="213"/>
      <c r="AS886" s="213"/>
      <c r="AT886" s="213"/>
      <c r="AU886" s="213"/>
      <c r="AV886" s="213"/>
      <c r="AW886" s="213"/>
      <c r="AX886" s="213"/>
      <c r="AY886" s="213"/>
      <c r="AZ886" s="213"/>
      <c r="BA886" s="213"/>
      <c r="BB886" s="213"/>
      <c r="BC886" s="213"/>
      <c r="BD886" s="213"/>
      <c r="BE886" s="213"/>
      <c r="BF886" s="213"/>
      <c r="BG886" s="213"/>
      <c r="BH886" s="213"/>
    </row>
    <row r="887" spans="1:60" x14ac:dyDescent="0.2">
      <c r="A887" s="228" t="s">
        <v>245</v>
      </c>
      <c r="B887" s="229" t="s">
        <v>199</v>
      </c>
      <c r="C887" s="251" t="s">
        <v>200</v>
      </c>
      <c r="D887" s="230"/>
      <c r="E887" s="231"/>
      <c r="F887" s="232"/>
      <c r="G887" s="232">
        <f>SUMIF(AG888:AG888,"&lt;&gt;NOR",G888:G888)</f>
        <v>0</v>
      </c>
      <c r="H887" s="232"/>
      <c r="I887" s="232">
        <f>SUM(I888:I888)</f>
        <v>0</v>
      </c>
      <c r="J887" s="232"/>
      <c r="K887" s="232">
        <f>SUM(K888:K888)</f>
        <v>0</v>
      </c>
      <c r="L887" s="232"/>
      <c r="M887" s="232">
        <f>SUM(M888:M888)</f>
        <v>0</v>
      </c>
      <c r="N887" s="231"/>
      <c r="O887" s="231">
        <f>SUM(O888:O888)</f>
        <v>0</v>
      </c>
      <c r="P887" s="231"/>
      <c r="Q887" s="231">
        <f>SUM(Q888:Q888)</f>
        <v>0</v>
      </c>
      <c r="R887" s="232"/>
      <c r="S887" s="232"/>
      <c r="T887" s="233"/>
      <c r="U887" s="227"/>
      <c r="V887" s="227">
        <f>SUM(V888:V888)</f>
        <v>56</v>
      </c>
      <c r="W887" s="227"/>
      <c r="X887" s="227"/>
      <c r="Y887" s="227"/>
      <c r="AG887" t="s">
        <v>246</v>
      </c>
    </row>
    <row r="888" spans="1:60" outlineLevel="1" x14ac:dyDescent="0.2">
      <c r="A888" s="244">
        <v>171</v>
      </c>
      <c r="B888" s="245" t="s">
        <v>1566</v>
      </c>
      <c r="C888" s="254" t="s">
        <v>1567</v>
      </c>
      <c r="D888" s="246" t="s">
        <v>1568</v>
      </c>
      <c r="E888" s="247">
        <v>56</v>
      </c>
      <c r="F888" s="248"/>
      <c r="G888" s="249">
        <f>ROUND(E888*F888,2)</f>
        <v>0</v>
      </c>
      <c r="H888" s="248"/>
      <c r="I888" s="249">
        <f>ROUND(E888*H888,2)</f>
        <v>0</v>
      </c>
      <c r="J888" s="248"/>
      <c r="K888" s="249">
        <f>ROUND(E888*J888,2)</f>
        <v>0</v>
      </c>
      <c r="L888" s="249">
        <v>21</v>
      </c>
      <c r="M888" s="249">
        <f>G888*(1+L888/100)</f>
        <v>0</v>
      </c>
      <c r="N888" s="247">
        <v>0</v>
      </c>
      <c r="O888" s="247">
        <f>ROUND(E888*N888,2)</f>
        <v>0</v>
      </c>
      <c r="P888" s="247">
        <v>0</v>
      </c>
      <c r="Q888" s="247">
        <f>ROUND(E888*P888,2)</f>
        <v>0</v>
      </c>
      <c r="R888" s="249" t="s">
        <v>1569</v>
      </c>
      <c r="S888" s="249" t="s">
        <v>250</v>
      </c>
      <c r="T888" s="250" t="s">
        <v>250</v>
      </c>
      <c r="U888" s="223">
        <v>1</v>
      </c>
      <c r="V888" s="223">
        <f>ROUND(E888*U888,2)</f>
        <v>56</v>
      </c>
      <c r="W888" s="223"/>
      <c r="X888" s="223" t="s">
        <v>1570</v>
      </c>
      <c r="Y888" s="223" t="s">
        <v>252</v>
      </c>
      <c r="Z888" s="213"/>
      <c r="AA888" s="213"/>
      <c r="AB888" s="213"/>
      <c r="AC888" s="213"/>
      <c r="AD888" s="213"/>
      <c r="AE888" s="213"/>
      <c r="AF888" s="213"/>
      <c r="AG888" s="213" t="s">
        <v>1571</v>
      </c>
      <c r="AH888" s="213"/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</row>
    <row r="889" spans="1:60" x14ac:dyDescent="0.2">
      <c r="A889" s="228" t="s">
        <v>245</v>
      </c>
      <c r="B889" s="229" t="s">
        <v>201</v>
      </c>
      <c r="C889" s="251" t="s">
        <v>203</v>
      </c>
      <c r="D889" s="230"/>
      <c r="E889" s="231"/>
      <c r="F889" s="232"/>
      <c r="G889" s="232">
        <f>SUMIF(AG890:AG895,"&lt;&gt;NOR",G890:G895)</f>
        <v>0</v>
      </c>
      <c r="H889" s="232"/>
      <c r="I889" s="232">
        <f>SUM(I890:I895)</f>
        <v>0</v>
      </c>
      <c r="J889" s="232"/>
      <c r="K889" s="232">
        <f>SUM(K890:K895)</f>
        <v>0</v>
      </c>
      <c r="L889" s="232"/>
      <c r="M889" s="232">
        <f>SUM(M890:M895)</f>
        <v>0</v>
      </c>
      <c r="N889" s="231"/>
      <c r="O889" s="231">
        <f>SUM(O890:O895)</f>
        <v>0.04</v>
      </c>
      <c r="P889" s="231"/>
      <c r="Q889" s="231">
        <f>SUM(Q890:Q895)</f>
        <v>0</v>
      </c>
      <c r="R889" s="232"/>
      <c r="S889" s="232"/>
      <c r="T889" s="233"/>
      <c r="U889" s="227"/>
      <c r="V889" s="227">
        <f>SUM(V890:V895)</f>
        <v>4.75</v>
      </c>
      <c r="W889" s="227"/>
      <c r="X889" s="227"/>
      <c r="Y889" s="227"/>
      <c r="AG889" t="s">
        <v>246</v>
      </c>
    </row>
    <row r="890" spans="1:60" ht="22.5" outlineLevel="1" x14ac:dyDescent="0.2">
      <c r="A890" s="235">
        <v>172</v>
      </c>
      <c r="B890" s="236" t="s">
        <v>1572</v>
      </c>
      <c r="C890" s="252" t="s">
        <v>1573</v>
      </c>
      <c r="D890" s="237" t="s">
        <v>420</v>
      </c>
      <c r="E890" s="238">
        <v>36.5</v>
      </c>
      <c r="F890" s="239"/>
      <c r="G890" s="240">
        <f>ROUND(E890*F890,2)</f>
        <v>0</v>
      </c>
      <c r="H890" s="239"/>
      <c r="I890" s="240">
        <f>ROUND(E890*H890,2)</f>
        <v>0</v>
      </c>
      <c r="J890" s="239"/>
      <c r="K890" s="240">
        <f>ROUND(E890*J890,2)</f>
        <v>0</v>
      </c>
      <c r="L890" s="240">
        <v>21</v>
      </c>
      <c r="M890" s="240">
        <f>G890*(1+L890/100)</f>
        <v>0</v>
      </c>
      <c r="N890" s="238">
        <v>1E-3</v>
      </c>
      <c r="O890" s="238">
        <f>ROUND(E890*N890,2)</f>
        <v>0.04</v>
      </c>
      <c r="P890" s="238">
        <v>0</v>
      </c>
      <c r="Q890" s="238">
        <f>ROUND(E890*P890,2)</f>
        <v>0</v>
      </c>
      <c r="R890" s="240" t="s">
        <v>201</v>
      </c>
      <c r="S890" s="240" t="s">
        <v>250</v>
      </c>
      <c r="T890" s="241" t="s">
        <v>250</v>
      </c>
      <c r="U890" s="223">
        <v>0.13</v>
      </c>
      <c r="V890" s="223">
        <f>ROUND(E890*U890,2)</f>
        <v>4.75</v>
      </c>
      <c r="W890" s="223"/>
      <c r="X890" s="223" t="s">
        <v>294</v>
      </c>
      <c r="Y890" s="223" t="s">
        <v>252</v>
      </c>
      <c r="Z890" s="213"/>
      <c r="AA890" s="213"/>
      <c r="AB890" s="213"/>
      <c r="AC890" s="213"/>
      <c r="AD890" s="213"/>
      <c r="AE890" s="213"/>
      <c r="AF890" s="213"/>
      <c r="AG890" s="213" t="s">
        <v>660</v>
      </c>
      <c r="AH890" s="213"/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</row>
    <row r="891" spans="1:60" outlineLevel="2" x14ac:dyDescent="0.2">
      <c r="A891" s="220"/>
      <c r="B891" s="221"/>
      <c r="C891" s="253" t="s">
        <v>1574</v>
      </c>
      <c r="D891" s="243"/>
      <c r="E891" s="243"/>
      <c r="F891" s="243"/>
      <c r="G891" s="243"/>
      <c r="H891" s="223"/>
      <c r="I891" s="223"/>
      <c r="J891" s="223"/>
      <c r="K891" s="223"/>
      <c r="L891" s="223"/>
      <c r="M891" s="223"/>
      <c r="N891" s="222"/>
      <c r="O891" s="222"/>
      <c r="P891" s="222"/>
      <c r="Q891" s="222"/>
      <c r="R891" s="223"/>
      <c r="S891" s="223"/>
      <c r="T891" s="223"/>
      <c r="U891" s="223"/>
      <c r="V891" s="223"/>
      <c r="W891" s="223"/>
      <c r="X891" s="223"/>
      <c r="Y891" s="223"/>
      <c r="Z891" s="213"/>
      <c r="AA891" s="213"/>
      <c r="AB891" s="213"/>
      <c r="AC891" s="213"/>
      <c r="AD891" s="213"/>
      <c r="AE891" s="213"/>
      <c r="AF891" s="213"/>
      <c r="AG891" s="213" t="s">
        <v>255</v>
      </c>
      <c r="AH891" s="213"/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</row>
    <row r="892" spans="1:60" outlineLevel="2" x14ac:dyDescent="0.2">
      <c r="A892" s="220"/>
      <c r="B892" s="221"/>
      <c r="C892" s="266" t="s">
        <v>296</v>
      </c>
      <c r="D892" s="258"/>
      <c r="E892" s="259"/>
      <c r="F892" s="223"/>
      <c r="G892" s="223"/>
      <c r="H892" s="223"/>
      <c r="I892" s="223"/>
      <c r="J892" s="223"/>
      <c r="K892" s="223"/>
      <c r="L892" s="223"/>
      <c r="M892" s="223"/>
      <c r="N892" s="222"/>
      <c r="O892" s="222"/>
      <c r="P892" s="222"/>
      <c r="Q892" s="222"/>
      <c r="R892" s="223"/>
      <c r="S892" s="223"/>
      <c r="T892" s="223"/>
      <c r="U892" s="223"/>
      <c r="V892" s="223"/>
      <c r="W892" s="223"/>
      <c r="X892" s="223"/>
      <c r="Y892" s="223"/>
      <c r="Z892" s="213"/>
      <c r="AA892" s="213"/>
      <c r="AB892" s="213"/>
      <c r="AC892" s="213"/>
      <c r="AD892" s="213"/>
      <c r="AE892" s="213"/>
      <c r="AF892" s="213"/>
      <c r="AG892" s="213" t="s">
        <v>297</v>
      </c>
      <c r="AH892" s="213">
        <v>0</v>
      </c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</row>
    <row r="893" spans="1:60" outlineLevel="3" x14ac:dyDescent="0.2">
      <c r="A893" s="220"/>
      <c r="B893" s="221"/>
      <c r="C893" s="266" t="s">
        <v>1575</v>
      </c>
      <c r="D893" s="258"/>
      <c r="E893" s="259"/>
      <c r="F893" s="223"/>
      <c r="G893" s="223"/>
      <c r="H893" s="223"/>
      <c r="I893" s="223"/>
      <c r="J893" s="223"/>
      <c r="K893" s="223"/>
      <c r="L893" s="223"/>
      <c r="M893" s="223"/>
      <c r="N893" s="222"/>
      <c r="O893" s="222"/>
      <c r="P893" s="222"/>
      <c r="Q893" s="222"/>
      <c r="R893" s="223"/>
      <c r="S893" s="223"/>
      <c r="T893" s="223"/>
      <c r="U893" s="223"/>
      <c r="V893" s="223"/>
      <c r="W893" s="223"/>
      <c r="X893" s="223"/>
      <c r="Y893" s="223"/>
      <c r="Z893" s="213"/>
      <c r="AA893" s="213"/>
      <c r="AB893" s="213"/>
      <c r="AC893" s="213"/>
      <c r="AD893" s="213"/>
      <c r="AE893" s="213"/>
      <c r="AF893" s="213"/>
      <c r="AG893" s="213" t="s">
        <v>297</v>
      </c>
      <c r="AH893" s="213">
        <v>0</v>
      </c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</row>
    <row r="894" spans="1:60" outlineLevel="3" x14ac:dyDescent="0.2">
      <c r="A894" s="220"/>
      <c r="B894" s="221"/>
      <c r="C894" s="266" t="s">
        <v>1576</v>
      </c>
      <c r="D894" s="258"/>
      <c r="E894" s="259"/>
      <c r="F894" s="223"/>
      <c r="G894" s="223"/>
      <c r="H894" s="223"/>
      <c r="I894" s="223"/>
      <c r="J894" s="223"/>
      <c r="K894" s="223"/>
      <c r="L894" s="223"/>
      <c r="M894" s="223"/>
      <c r="N894" s="222"/>
      <c r="O894" s="222"/>
      <c r="P894" s="222"/>
      <c r="Q894" s="222"/>
      <c r="R894" s="223"/>
      <c r="S894" s="223"/>
      <c r="T894" s="223"/>
      <c r="U894" s="223"/>
      <c r="V894" s="223"/>
      <c r="W894" s="223"/>
      <c r="X894" s="223"/>
      <c r="Y894" s="223"/>
      <c r="Z894" s="213"/>
      <c r="AA894" s="213"/>
      <c r="AB894" s="213"/>
      <c r="AC894" s="213"/>
      <c r="AD894" s="213"/>
      <c r="AE894" s="213"/>
      <c r="AF894" s="213"/>
      <c r="AG894" s="213" t="s">
        <v>297</v>
      </c>
      <c r="AH894" s="213">
        <v>0</v>
      </c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</row>
    <row r="895" spans="1:60" outlineLevel="3" x14ac:dyDescent="0.2">
      <c r="A895" s="220"/>
      <c r="B895" s="221"/>
      <c r="C895" s="266" t="s">
        <v>1577</v>
      </c>
      <c r="D895" s="258"/>
      <c r="E895" s="259">
        <v>36.5</v>
      </c>
      <c r="F895" s="223"/>
      <c r="G895" s="223"/>
      <c r="H895" s="223"/>
      <c r="I895" s="223"/>
      <c r="J895" s="223"/>
      <c r="K895" s="223"/>
      <c r="L895" s="223"/>
      <c r="M895" s="223"/>
      <c r="N895" s="222"/>
      <c r="O895" s="222"/>
      <c r="P895" s="222"/>
      <c r="Q895" s="222"/>
      <c r="R895" s="223"/>
      <c r="S895" s="223"/>
      <c r="T895" s="223"/>
      <c r="U895" s="223"/>
      <c r="V895" s="223"/>
      <c r="W895" s="223"/>
      <c r="X895" s="223"/>
      <c r="Y895" s="223"/>
      <c r="Z895" s="213"/>
      <c r="AA895" s="213"/>
      <c r="AB895" s="213"/>
      <c r="AC895" s="213"/>
      <c r="AD895" s="213"/>
      <c r="AE895" s="213"/>
      <c r="AF895" s="213"/>
      <c r="AG895" s="213" t="s">
        <v>297</v>
      </c>
      <c r="AH895" s="213">
        <v>0</v>
      </c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</row>
    <row r="896" spans="1:60" x14ac:dyDescent="0.2">
      <c r="A896" s="3"/>
      <c r="B896" s="4"/>
      <c r="C896" s="255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AE896">
        <v>12</v>
      </c>
      <c r="AF896">
        <v>21</v>
      </c>
      <c r="AG896" t="s">
        <v>231</v>
      </c>
    </row>
    <row r="897" spans="1:33" x14ac:dyDescent="0.2">
      <c r="A897" s="216"/>
      <c r="B897" s="217" t="s">
        <v>29</v>
      </c>
      <c r="C897" s="256"/>
      <c r="D897" s="218"/>
      <c r="E897" s="219"/>
      <c r="F897" s="219"/>
      <c r="G897" s="234">
        <f>G8+G72+G134+G220+G229+G259+G335+G487+G493+G505+G509+G511+G513+G515+G524+G527+G602+G646+G655+G670+G693+G726+G760+G770+G840+G887+G889</f>
        <v>0</v>
      </c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AE897">
        <f>SUMIF(L7:L895,AE896,G7:G895)</f>
        <v>0</v>
      </c>
      <c r="AF897">
        <f>SUMIF(L7:L895,AF896,G7:G895)</f>
        <v>0</v>
      </c>
      <c r="AG897" t="s">
        <v>287</v>
      </c>
    </row>
    <row r="898" spans="1:33" x14ac:dyDescent="0.2">
      <c r="C898" s="257"/>
      <c r="D898" s="10"/>
      <c r="AG898" t="s">
        <v>288</v>
      </c>
    </row>
    <row r="899" spans="1:33" x14ac:dyDescent="0.2">
      <c r="D899" s="10"/>
    </row>
    <row r="900" spans="1:33" x14ac:dyDescent="0.2">
      <c r="D900" s="10"/>
    </row>
    <row r="901" spans="1:33" x14ac:dyDescent="0.2">
      <c r="D901" s="10"/>
    </row>
    <row r="902" spans="1:33" x14ac:dyDescent="0.2">
      <c r="D902" s="10"/>
    </row>
    <row r="903" spans="1:33" x14ac:dyDescent="0.2">
      <c r="D903" s="10"/>
    </row>
    <row r="904" spans="1:33" x14ac:dyDescent="0.2">
      <c r="D904" s="10"/>
    </row>
    <row r="905" spans="1:33" x14ac:dyDescent="0.2">
      <c r="D905" s="10"/>
    </row>
    <row r="906" spans="1:33" x14ac:dyDescent="0.2">
      <c r="D906" s="10"/>
    </row>
    <row r="907" spans="1:33" x14ac:dyDescent="0.2">
      <c r="D907" s="10"/>
    </row>
    <row r="908" spans="1:33" x14ac:dyDescent="0.2">
      <c r="D908" s="10"/>
    </row>
    <row r="909" spans="1:33" x14ac:dyDescent="0.2">
      <c r="D909" s="10"/>
    </row>
    <row r="910" spans="1:33" x14ac:dyDescent="0.2">
      <c r="D910" s="10"/>
    </row>
    <row r="911" spans="1:33" x14ac:dyDescent="0.2">
      <c r="D911" s="10"/>
    </row>
    <row r="912" spans="1:33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qakNmS64bYqTAS7+7+yvv+qHJ+Ibedlc576tdWVVp81u+7wCb3xoa0ELiZnyifqBiKXARdEvbTfJ1JQx5z4+g==" saltValue="O3x+PWXzXF46rknNIsMEhQ==" spinCount="100000" sheet="1" formatRows="0"/>
  <mergeCells count="98">
    <mergeCell ref="C795:G795"/>
    <mergeCell ref="C891:G891"/>
    <mergeCell ref="C762:G762"/>
    <mergeCell ref="C764:G764"/>
    <mergeCell ref="C765:G765"/>
    <mergeCell ref="C769:G769"/>
    <mergeCell ref="C772:G772"/>
    <mergeCell ref="C782:G782"/>
    <mergeCell ref="C710:G710"/>
    <mergeCell ref="C725:G725"/>
    <mergeCell ref="C733:G733"/>
    <mergeCell ref="C736:G736"/>
    <mergeCell ref="C739:G739"/>
    <mergeCell ref="C759:G759"/>
    <mergeCell ref="C625:G625"/>
    <mergeCell ref="C645:G645"/>
    <mergeCell ref="C648:G648"/>
    <mergeCell ref="C654:G654"/>
    <mergeCell ref="C657:G657"/>
    <mergeCell ref="C687:G687"/>
    <mergeCell ref="C521:G521"/>
    <mergeCell ref="C526:G526"/>
    <mergeCell ref="C574:G574"/>
    <mergeCell ref="C575:G575"/>
    <mergeCell ref="C601:G601"/>
    <mergeCell ref="C604:G604"/>
    <mergeCell ref="C428:G428"/>
    <mergeCell ref="C489:G489"/>
    <mergeCell ref="C499:G499"/>
    <mergeCell ref="C507:G507"/>
    <mergeCell ref="C517:G517"/>
    <mergeCell ref="C519:G519"/>
    <mergeCell ref="C379:G379"/>
    <mergeCell ref="C381:G381"/>
    <mergeCell ref="C383:G383"/>
    <mergeCell ref="C385:G385"/>
    <mergeCell ref="C387:G387"/>
    <mergeCell ref="C413:G413"/>
    <mergeCell ref="C339:G339"/>
    <mergeCell ref="C341:G341"/>
    <mergeCell ref="C343:G343"/>
    <mergeCell ref="C345:G345"/>
    <mergeCell ref="C350:G350"/>
    <mergeCell ref="C355:G355"/>
    <mergeCell ref="C268:G268"/>
    <mergeCell ref="C277:G277"/>
    <mergeCell ref="C284:G284"/>
    <mergeCell ref="C312:G312"/>
    <mergeCell ref="C319:G319"/>
    <mergeCell ref="C337:G337"/>
    <mergeCell ref="C247:G247"/>
    <mergeCell ref="C249:G249"/>
    <mergeCell ref="C257:G257"/>
    <mergeCell ref="C261:G261"/>
    <mergeCell ref="C262:G262"/>
    <mergeCell ref="C267:G267"/>
    <mergeCell ref="C233:G233"/>
    <mergeCell ref="C236:G236"/>
    <mergeCell ref="C238:G238"/>
    <mergeCell ref="C241:G241"/>
    <mergeCell ref="C243:G243"/>
    <mergeCell ref="C245:G245"/>
    <mergeCell ref="C204:G204"/>
    <mergeCell ref="C209:G209"/>
    <mergeCell ref="C222:G222"/>
    <mergeCell ref="C223:G223"/>
    <mergeCell ref="C224:G224"/>
    <mergeCell ref="C225:G225"/>
    <mergeCell ref="C173:G173"/>
    <mergeCell ref="C175:G175"/>
    <mergeCell ref="C180:G180"/>
    <mergeCell ref="C192:G192"/>
    <mergeCell ref="C193:G193"/>
    <mergeCell ref="C197:G197"/>
    <mergeCell ref="C108:G108"/>
    <mergeCell ref="C110:G110"/>
    <mergeCell ref="C123:G123"/>
    <mergeCell ref="C148:G148"/>
    <mergeCell ref="C160:G160"/>
    <mergeCell ref="C165:G165"/>
    <mergeCell ref="C58:G58"/>
    <mergeCell ref="C66:G66"/>
    <mergeCell ref="C85:G85"/>
    <mergeCell ref="C97:G97"/>
    <mergeCell ref="C104:G104"/>
    <mergeCell ref="C106:G106"/>
    <mergeCell ref="C21:G21"/>
    <mergeCell ref="C36:G36"/>
    <mergeCell ref="C41:G41"/>
    <mergeCell ref="C49:G49"/>
    <mergeCell ref="C53:G53"/>
    <mergeCell ref="C54:G54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EEB3E-4C01-47DF-A7A0-8E6F1F0B5A8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56</v>
      </c>
      <c r="C3" s="202" t="s">
        <v>57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58</v>
      </c>
      <c r="C4" s="205" t="s">
        <v>59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136</v>
      </c>
      <c r="C8" s="251" t="s">
        <v>137</v>
      </c>
      <c r="D8" s="230"/>
      <c r="E8" s="231"/>
      <c r="F8" s="232"/>
      <c r="G8" s="232">
        <f>SUMIF(AG9:AG11,"&lt;&gt;NOR",G9:G11)</f>
        <v>0</v>
      </c>
      <c r="H8" s="232"/>
      <c r="I8" s="232">
        <f>SUM(I9:I11)</f>
        <v>0</v>
      </c>
      <c r="J8" s="232"/>
      <c r="K8" s="232">
        <f>SUM(K9:K11)</f>
        <v>0</v>
      </c>
      <c r="L8" s="232"/>
      <c r="M8" s="232">
        <f>SUM(M9:M11)</f>
        <v>0</v>
      </c>
      <c r="N8" s="231"/>
      <c r="O8" s="231">
        <f>SUM(O9:O11)</f>
        <v>0.25</v>
      </c>
      <c r="P8" s="231"/>
      <c r="Q8" s="231">
        <f>SUM(Q9:Q11)</f>
        <v>0</v>
      </c>
      <c r="R8" s="232"/>
      <c r="S8" s="232"/>
      <c r="T8" s="233"/>
      <c r="U8" s="227"/>
      <c r="V8" s="227">
        <f>SUM(V9:V11)</f>
        <v>19.3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1579</v>
      </c>
      <c r="C9" s="254" t="s">
        <v>1580</v>
      </c>
      <c r="D9" s="246" t="s">
        <v>292</v>
      </c>
      <c r="E9" s="247">
        <v>30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1.2099999999999999E-3</v>
      </c>
      <c r="O9" s="247">
        <f>ROUND(E9*N9,2)</f>
        <v>0.04</v>
      </c>
      <c r="P9" s="247">
        <v>0</v>
      </c>
      <c r="Q9" s="247">
        <f>ROUND(E9*P9,2)</f>
        <v>0</v>
      </c>
      <c r="R9" s="249" t="s">
        <v>310</v>
      </c>
      <c r="S9" s="249" t="s">
        <v>250</v>
      </c>
      <c r="T9" s="250" t="s">
        <v>250</v>
      </c>
      <c r="U9" s="223">
        <v>0.17699999999999999</v>
      </c>
      <c r="V9" s="223">
        <f>ROUND(E9*U9,2)</f>
        <v>5.31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1581</v>
      </c>
      <c r="C10" s="254" t="s">
        <v>1582</v>
      </c>
      <c r="D10" s="246" t="s">
        <v>292</v>
      </c>
      <c r="E10" s="247">
        <v>35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1.58E-3</v>
      </c>
      <c r="O10" s="247">
        <f>ROUND(E10*N10,2)</f>
        <v>0.06</v>
      </c>
      <c r="P10" s="247">
        <v>0</v>
      </c>
      <c r="Q10" s="247">
        <f>ROUND(E10*P10,2)</f>
        <v>0</v>
      </c>
      <c r="R10" s="249" t="s">
        <v>310</v>
      </c>
      <c r="S10" s="249" t="s">
        <v>250</v>
      </c>
      <c r="T10" s="250" t="s">
        <v>250</v>
      </c>
      <c r="U10" s="223">
        <v>0.214</v>
      </c>
      <c r="V10" s="223">
        <f>ROUND(E10*U10,2)</f>
        <v>7.49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295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outlineLevel="1" x14ac:dyDescent="0.2">
      <c r="A11" s="244">
        <v>3</v>
      </c>
      <c r="B11" s="245" t="s">
        <v>308</v>
      </c>
      <c r="C11" s="254" t="s">
        <v>309</v>
      </c>
      <c r="D11" s="246" t="s">
        <v>292</v>
      </c>
      <c r="E11" s="247">
        <v>25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7">
        <v>5.9100000000000003E-3</v>
      </c>
      <c r="O11" s="247">
        <f>ROUND(E11*N11,2)</f>
        <v>0.15</v>
      </c>
      <c r="P11" s="247">
        <v>0</v>
      </c>
      <c r="Q11" s="247">
        <f>ROUND(E11*P11,2)</f>
        <v>0</v>
      </c>
      <c r="R11" s="249" t="s">
        <v>310</v>
      </c>
      <c r="S11" s="249" t="s">
        <v>250</v>
      </c>
      <c r="T11" s="250" t="s">
        <v>250</v>
      </c>
      <c r="U11" s="223">
        <v>0.26</v>
      </c>
      <c r="V11" s="223">
        <f>ROUND(E11*U11,2)</f>
        <v>6.5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295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x14ac:dyDescent="0.2">
      <c r="A12" s="228" t="s">
        <v>245</v>
      </c>
      <c r="B12" s="229" t="s">
        <v>140</v>
      </c>
      <c r="C12" s="251" t="s">
        <v>141</v>
      </c>
      <c r="D12" s="230"/>
      <c r="E12" s="231"/>
      <c r="F12" s="232"/>
      <c r="G12" s="232">
        <f>SUMIF(AG13:AG115,"&lt;&gt;NOR",G13:G115)</f>
        <v>0</v>
      </c>
      <c r="H12" s="232"/>
      <c r="I12" s="232">
        <f>SUM(I13:I115)</f>
        <v>0</v>
      </c>
      <c r="J12" s="232"/>
      <c r="K12" s="232">
        <f>SUM(K13:K115)</f>
        <v>0</v>
      </c>
      <c r="L12" s="232"/>
      <c r="M12" s="232">
        <f>SUM(M13:M115)</f>
        <v>0</v>
      </c>
      <c r="N12" s="231"/>
      <c r="O12" s="231">
        <f>SUM(O13:O115)</f>
        <v>0.10999999999999999</v>
      </c>
      <c r="P12" s="231"/>
      <c r="Q12" s="231">
        <f>SUM(Q13:Q115)</f>
        <v>63.13000000000001</v>
      </c>
      <c r="R12" s="232"/>
      <c r="S12" s="232"/>
      <c r="T12" s="233"/>
      <c r="U12" s="227"/>
      <c r="V12" s="227">
        <f>SUM(V13:V115)</f>
        <v>193.4</v>
      </c>
      <c r="W12" s="227"/>
      <c r="X12" s="227"/>
      <c r="Y12" s="227"/>
      <c r="AG12" t="s">
        <v>246</v>
      </c>
    </row>
    <row r="13" spans="1:60" outlineLevel="1" x14ac:dyDescent="0.2">
      <c r="A13" s="235">
        <v>4</v>
      </c>
      <c r="B13" s="236" t="s">
        <v>344</v>
      </c>
      <c r="C13" s="252" t="s">
        <v>345</v>
      </c>
      <c r="D13" s="237" t="s">
        <v>292</v>
      </c>
      <c r="E13" s="238">
        <v>29.75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6.7000000000000002E-4</v>
      </c>
      <c r="O13" s="238">
        <f>ROUND(E13*N13,2)</f>
        <v>0.02</v>
      </c>
      <c r="P13" s="238">
        <v>0.154</v>
      </c>
      <c r="Q13" s="238">
        <f>ROUND(E13*P13,2)</f>
        <v>4.58</v>
      </c>
      <c r="R13" s="240" t="s">
        <v>325</v>
      </c>
      <c r="S13" s="240" t="s">
        <v>250</v>
      </c>
      <c r="T13" s="241" t="s">
        <v>250</v>
      </c>
      <c r="U13" s="223">
        <v>0.21</v>
      </c>
      <c r="V13" s="223">
        <f>ROUND(E13*U13,2)</f>
        <v>6.25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ht="22.5" outlineLevel="2" x14ac:dyDescent="0.2">
      <c r="A14" s="220"/>
      <c r="B14" s="221"/>
      <c r="C14" s="267" t="s">
        <v>346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42" t="str">
        <f>C14</f>
        <v>nebo vybourání otvorů průřezové plochy přes 4 m2 v příčkách, včetně pomocného lešení o výšce podlahy do 1900 mm a pro zatížení do 1,5 kPa  (150 kg/m2),</v>
      </c>
      <c r="BB14" s="213"/>
      <c r="BC14" s="213"/>
      <c r="BD14" s="213"/>
      <c r="BE14" s="213"/>
      <c r="BF14" s="213"/>
      <c r="BG14" s="213"/>
      <c r="BH14" s="213"/>
    </row>
    <row r="15" spans="1:60" outlineLevel="2" x14ac:dyDescent="0.2">
      <c r="A15" s="220"/>
      <c r="B15" s="221"/>
      <c r="C15" s="266" t="s">
        <v>347</v>
      </c>
      <c r="D15" s="258"/>
      <c r="E15" s="259"/>
      <c r="F15" s="223"/>
      <c r="G15" s="223"/>
      <c r="H15" s="223"/>
      <c r="I15" s="223"/>
      <c r="J15" s="223"/>
      <c r="K15" s="223"/>
      <c r="L15" s="223"/>
      <c r="M15" s="223"/>
      <c r="N15" s="222"/>
      <c r="O15" s="222"/>
      <c r="P15" s="222"/>
      <c r="Q15" s="222"/>
      <c r="R15" s="223"/>
      <c r="S15" s="223"/>
      <c r="T15" s="223"/>
      <c r="U15" s="223"/>
      <c r="V15" s="223"/>
      <c r="W15" s="223"/>
      <c r="X15" s="223"/>
      <c r="Y15" s="223"/>
      <c r="Z15" s="213"/>
      <c r="AA15" s="213"/>
      <c r="AB15" s="213"/>
      <c r="AC15" s="213"/>
      <c r="AD15" s="213"/>
      <c r="AE15" s="213"/>
      <c r="AF15" s="213"/>
      <c r="AG15" s="213" t="s">
        <v>297</v>
      </c>
      <c r="AH15" s="213">
        <v>0</v>
      </c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3" x14ac:dyDescent="0.2">
      <c r="A16" s="220"/>
      <c r="B16" s="221"/>
      <c r="C16" s="266" t="s">
        <v>1583</v>
      </c>
      <c r="D16" s="258"/>
      <c r="E16" s="259"/>
      <c r="F16" s="223"/>
      <c r="G16" s="223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297</v>
      </c>
      <c r="AH16" s="213">
        <v>0</v>
      </c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3" x14ac:dyDescent="0.2">
      <c r="A17" s="220"/>
      <c r="B17" s="221"/>
      <c r="C17" s="266" t="s">
        <v>1584</v>
      </c>
      <c r="D17" s="258"/>
      <c r="E17" s="259">
        <v>29.75</v>
      </c>
      <c r="F17" s="223"/>
      <c r="G17" s="223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297</v>
      </c>
      <c r="AH17" s="213">
        <v>0</v>
      </c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1" x14ac:dyDescent="0.2">
      <c r="A18" s="235">
        <v>5</v>
      </c>
      <c r="B18" s="236" t="s">
        <v>354</v>
      </c>
      <c r="C18" s="252" t="s">
        <v>355</v>
      </c>
      <c r="D18" s="237" t="s">
        <v>292</v>
      </c>
      <c r="E18" s="238">
        <v>67.069999999999993</v>
      </c>
      <c r="F18" s="239"/>
      <c r="G18" s="240">
        <f>ROUND(E18*F18,2)</f>
        <v>0</v>
      </c>
      <c r="H18" s="239"/>
      <c r="I18" s="240">
        <f>ROUND(E18*H18,2)</f>
        <v>0</v>
      </c>
      <c r="J18" s="239"/>
      <c r="K18" s="240">
        <f>ROUND(E18*J18,2)</f>
        <v>0</v>
      </c>
      <c r="L18" s="240">
        <v>21</v>
      </c>
      <c r="M18" s="240">
        <f>G18*(1+L18/100)</f>
        <v>0</v>
      </c>
      <c r="N18" s="238">
        <v>6.7000000000000002E-4</v>
      </c>
      <c r="O18" s="238">
        <f>ROUND(E18*N18,2)</f>
        <v>0.04</v>
      </c>
      <c r="P18" s="238">
        <v>0.20399999999999999</v>
      </c>
      <c r="Q18" s="238">
        <f>ROUND(E18*P18,2)</f>
        <v>13.68</v>
      </c>
      <c r="R18" s="240" t="s">
        <v>325</v>
      </c>
      <c r="S18" s="240" t="s">
        <v>250</v>
      </c>
      <c r="T18" s="241" t="s">
        <v>250</v>
      </c>
      <c r="U18" s="223">
        <v>0.254</v>
      </c>
      <c r="V18" s="223">
        <f>ROUND(E18*U18,2)</f>
        <v>17.04</v>
      </c>
      <c r="W18" s="223"/>
      <c r="X18" s="223" t="s">
        <v>294</v>
      </c>
      <c r="Y18" s="223" t="s">
        <v>252</v>
      </c>
      <c r="Z18" s="213"/>
      <c r="AA18" s="213"/>
      <c r="AB18" s="213"/>
      <c r="AC18" s="213"/>
      <c r="AD18" s="213"/>
      <c r="AE18" s="213"/>
      <c r="AF18" s="213"/>
      <c r="AG18" s="213" t="s">
        <v>295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ht="22.5" outlineLevel="2" x14ac:dyDescent="0.2">
      <c r="A19" s="220"/>
      <c r="B19" s="221"/>
      <c r="C19" s="267" t="s">
        <v>346</v>
      </c>
      <c r="D19" s="264"/>
      <c r="E19" s="264"/>
      <c r="F19" s="264"/>
      <c r="G19" s="264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305</v>
      </c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42" t="str">
        <f>C19</f>
        <v>nebo vybourání otvorů průřezové plochy přes 4 m2 v příčkách, včetně pomocného lešení o výšce podlahy do 1900 mm a pro zatížení do 1,5 kPa  (150 kg/m2),</v>
      </c>
      <c r="BB19" s="213"/>
      <c r="BC19" s="213"/>
      <c r="BD19" s="213"/>
      <c r="BE19" s="213"/>
      <c r="BF19" s="213"/>
      <c r="BG19" s="213"/>
      <c r="BH19" s="213"/>
    </row>
    <row r="20" spans="1:60" outlineLevel="2" x14ac:dyDescent="0.2">
      <c r="A20" s="220"/>
      <c r="B20" s="221"/>
      <c r="C20" s="266" t="s">
        <v>347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1585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1586</v>
      </c>
      <c r="D22" s="258"/>
      <c r="E22" s="259"/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3" x14ac:dyDescent="0.2">
      <c r="A23" s="220"/>
      <c r="B23" s="221"/>
      <c r="C23" s="266" t="s">
        <v>1587</v>
      </c>
      <c r="D23" s="258"/>
      <c r="E23" s="259"/>
      <c r="F23" s="223"/>
      <c r="G23" s="223"/>
      <c r="H23" s="223"/>
      <c r="I23" s="223"/>
      <c r="J23" s="223"/>
      <c r="K23" s="223"/>
      <c r="L23" s="223"/>
      <c r="M23" s="223"/>
      <c r="N23" s="222"/>
      <c r="O23" s="222"/>
      <c r="P23" s="222"/>
      <c r="Q23" s="222"/>
      <c r="R23" s="223"/>
      <c r="S23" s="223"/>
      <c r="T23" s="223"/>
      <c r="U23" s="223"/>
      <c r="V23" s="223"/>
      <c r="W23" s="223"/>
      <c r="X23" s="223"/>
      <c r="Y23" s="223"/>
      <c r="Z23" s="213"/>
      <c r="AA23" s="213"/>
      <c r="AB23" s="213"/>
      <c r="AC23" s="213"/>
      <c r="AD23" s="213"/>
      <c r="AE23" s="213"/>
      <c r="AF23" s="213"/>
      <c r="AG23" s="213" t="s">
        <v>297</v>
      </c>
      <c r="AH23" s="213">
        <v>0</v>
      </c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3" x14ac:dyDescent="0.2">
      <c r="A24" s="220"/>
      <c r="B24" s="221"/>
      <c r="C24" s="266" t="s">
        <v>1588</v>
      </c>
      <c r="D24" s="258"/>
      <c r="E24" s="259">
        <v>67.069999999999993</v>
      </c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ht="22.5" outlineLevel="1" x14ac:dyDescent="0.2">
      <c r="A25" s="235">
        <v>6</v>
      </c>
      <c r="B25" s="236" t="s">
        <v>361</v>
      </c>
      <c r="C25" s="252" t="s">
        <v>362</v>
      </c>
      <c r="D25" s="237" t="s">
        <v>302</v>
      </c>
      <c r="E25" s="238">
        <v>4.7414699999999996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1.1000000000000001E-3</v>
      </c>
      <c r="O25" s="238">
        <f>ROUND(E25*N25,2)</f>
        <v>0.01</v>
      </c>
      <c r="P25" s="238">
        <v>1.175</v>
      </c>
      <c r="Q25" s="238">
        <f>ROUND(E25*P25,2)</f>
        <v>5.57</v>
      </c>
      <c r="R25" s="240" t="s">
        <v>325</v>
      </c>
      <c r="S25" s="240" t="s">
        <v>250</v>
      </c>
      <c r="T25" s="241" t="s">
        <v>250</v>
      </c>
      <c r="U25" s="223">
        <v>1.2829999999999999</v>
      </c>
      <c r="V25" s="223">
        <f>ROUND(E25*U25,2)</f>
        <v>6.08</v>
      </c>
      <c r="W25" s="223"/>
      <c r="X25" s="223" t="s">
        <v>294</v>
      </c>
      <c r="Y25" s="223" t="s">
        <v>252</v>
      </c>
      <c r="Z25" s="213"/>
      <c r="AA25" s="213"/>
      <c r="AB25" s="213"/>
      <c r="AC25" s="213"/>
      <c r="AD25" s="213"/>
      <c r="AE25" s="213"/>
      <c r="AF25" s="213"/>
      <c r="AG25" s="213" t="s">
        <v>295</v>
      </c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ht="22.5" outlineLevel="2" x14ac:dyDescent="0.2">
      <c r="A26" s="220"/>
      <c r="B26" s="221"/>
      <c r="C26" s="267" t="s">
        <v>363</v>
      </c>
      <c r="D26" s="264"/>
      <c r="E26" s="264"/>
      <c r="F26" s="264"/>
      <c r="G26" s="264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305</v>
      </c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42" t="str">
        <f>C26</f>
        <v>nebo vybourání otvorů průřezové plochy přes 4 m2 ve zdivu nadzákladovém, včetně pomocného lešení o výšce podlahy do 1900 mm a pro zatížení do 1,5 kPa  (150 kg/m2)</v>
      </c>
      <c r="BB26" s="213"/>
      <c r="BC26" s="213"/>
      <c r="BD26" s="213"/>
      <c r="BE26" s="213"/>
      <c r="BF26" s="213"/>
      <c r="BG26" s="213"/>
      <c r="BH26" s="213"/>
    </row>
    <row r="27" spans="1:60" outlineLevel="2" x14ac:dyDescent="0.2">
      <c r="A27" s="220"/>
      <c r="B27" s="221"/>
      <c r="C27" s="266" t="s">
        <v>347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1589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1590</v>
      </c>
      <c r="D29" s="258"/>
      <c r="E29" s="259"/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3" x14ac:dyDescent="0.2">
      <c r="A30" s="220"/>
      <c r="B30" s="221"/>
      <c r="C30" s="266" t="s">
        <v>1591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1592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1593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1594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1595</v>
      </c>
      <c r="D34" s="258"/>
      <c r="E34" s="259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6" t="s">
        <v>1596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1597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1598</v>
      </c>
      <c r="D37" s="258"/>
      <c r="E37" s="259"/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3" x14ac:dyDescent="0.2">
      <c r="A38" s="220"/>
      <c r="B38" s="221"/>
      <c r="C38" s="266" t="s">
        <v>1599</v>
      </c>
      <c r="D38" s="258"/>
      <c r="E38" s="259"/>
      <c r="F38" s="223"/>
      <c r="G38" s="223"/>
      <c r="H38" s="223"/>
      <c r="I38" s="223"/>
      <c r="J38" s="223"/>
      <c r="K38" s="223"/>
      <c r="L38" s="223"/>
      <c r="M38" s="223"/>
      <c r="N38" s="222"/>
      <c r="O38" s="222"/>
      <c r="P38" s="222"/>
      <c r="Q38" s="222"/>
      <c r="R38" s="223"/>
      <c r="S38" s="223"/>
      <c r="T38" s="223"/>
      <c r="U38" s="223"/>
      <c r="V38" s="223"/>
      <c r="W38" s="223"/>
      <c r="X38" s="223"/>
      <c r="Y38" s="223"/>
      <c r="Z38" s="213"/>
      <c r="AA38" s="213"/>
      <c r="AB38" s="213"/>
      <c r="AC38" s="213"/>
      <c r="AD38" s="213"/>
      <c r="AE38" s="213"/>
      <c r="AF38" s="213"/>
      <c r="AG38" s="213" t="s">
        <v>297</v>
      </c>
      <c r="AH38" s="213">
        <v>0</v>
      </c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3" x14ac:dyDescent="0.2">
      <c r="A39" s="220"/>
      <c r="B39" s="221"/>
      <c r="C39" s="266" t="s">
        <v>1600</v>
      </c>
      <c r="D39" s="258"/>
      <c r="E39" s="259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6" t="s">
        <v>1601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6" t="s">
        <v>1602</v>
      </c>
      <c r="D41" s="258"/>
      <c r="E41" s="259">
        <v>4.7414699999999996</v>
      </c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ht="22.5" outlineLevel="1" x14ac:dyDescent="0.2">
      <c r="A42" s="235">
        <v>7</v>
      </c>
      <c r="B42" s="236" t="s">
        <v>400</v>
      </c>
      <c r="C42" s="252" t="s">
        <v>401</v>
      </c>
      <c r="D42" s="237" t="s">
        <v>302</v>
      </c>
      <c r="E42" s="238">
        <v>12.172000000000001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2.2000000000000002</v>
      </c>
      <c r="Q42" s="238">
        <f>ROUND(E42*P42,2)</f>
        <v>26.78</v>
      </c>
      <c r="R42" s="240" t="s">
        <v>325</v>
      </c>
      <c r="S42" s="240" t="s">
        <v>250</v>
      </c>
      <c r="T42" s="241" t="s">
        <v>250</v>
      </c>
      <c r="U42" s="223">
        <v>5.23</v>
      </c>
      <c r="V42" s="223">
        <f>ROUND(E42*U42,2)</f>
        <v>63.66</v>
      </c>
      <c r="W42" s="223"/>
      <c r="X42" s="223" t="s">
        <v>294</v>
      </c>
      <c r="Y42" s="223" t="s">
        <v>252</v>
      </c>
      <c r="Z42" s="213"/>
      <c r="AA42" s="213"/>
      <c r="AB42" s="213"/>
      <c r="AC42" s="213"/>
      <c r="AD42" s="213"/>
      <c r="AE42" s="213"/>
      <c r="AF42" s="213"/>
      <c r="AG42" s="213" t="s">
        <v>295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66" t="s">
        <v>347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9" t="s">
        <v>333</v>
      </c>
      <c r="D44" s="260"/>
      <c r="E44" s="261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70" t="s">
        <v>1603</v>
      </c>
      <c r="D45" s="260"/>
      <c r="E45" s="261">
        <v>142.79</v>
      </c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2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70" t="s">
        <v>1604</v>
      </c>
      <c r="D46" s="260"/>
      <c r="E46" s="261">
        <v>9.36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2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71" t="s">
        <v>338</v>
      </c>
      <c r="D47" s="262"/>
      <c r="E47" s="263">
        <v>152.15</v>
      </c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3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9" t="s">
        <v>339</v>
      </c>
      <c r="D48" s="260"/>
      <c r="E48" s="261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66" t="s">
        <v>1605</v>
      </c>
      <c r="D49" s="258"/>
      <c r="E49" s="259">
        <v>12.172000000000001</v>
      </c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1" x14ac:dyDescent="0.2">
      <c r="A50" s="235">
        <v>8</v>
      </c>
      <c r="B50" s="236" t="s">
        <v>406</v>
      </c>
      <c r="C50" s="252" t="s">
        <v>407</v>
      </c>
      <c r="D50" s="237" t="s">
        <v>292</v>
      </c>
      <c r="E50" s="238">
        <v>7.37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0.02</v>
      </c>
      <c r="Q50" s="238">
        <f>ROUND(E50*P50,2)</f>
        <v>0.15</v>
      </c>
      <c r="R50" s="240" t="s">
        <v>325</v>
      </c>
      <c r="S50" s="240" t="s">
        <v>250</v>
      </c>
      <c r="T50" s="241" t="s">
        <v>250</v>
      </c>
      <c r="U50" s="223">
        <v>7.8E-2</v>
      </c>
      <c r="V50" s="223">
        <f>ROUND(E50*U50,2)</f>
        <v>0.56999999999999995</v>
      </c>
      <c r="W50" s="223"/>
      <c r="X50" s="223" t="s">
        <v>294</v>
      </c>
      <c r="Y50" s="223" t="s">
        <v>252</v>
      </c>
      <c r="Z50" s="213"/>
      <c r="AA50" s="213"/>
      <c r="AB50" s="213"/>
      <c r="AC50" s="213"/>
      <c r="AD50" s="213"/>
      <c r="AE50" s="213"/>
      <c r="AF50" s="213"/>
      <c r="AG50" s="213" t="s">
        <v>295</v>
      </c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2" x14ac:dyDescent="0.2">
      <c r="A51" s="220"/>
      <c r="B51" s="221"/>
      <c r="C51" s="267" t="s">
        <v>408</v>
      </c>
      <c r="D51" s="264"/>
      <c r="E51" s="264"/>
      <c r="F51" s="264"/>
      <c r="G51" s="264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305</v>
      </c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2" x14ac:dyDescent="0.2">
      <c r="A52" s="220"/>
      <c r="B52" s="221"/>
      <c r="C52" s="266" t="s">
        <v>347</v>
      </c>
      <c r="D52" s="258"/>
      <c r="E52" s="259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6" t="s">
        <v>1606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1607</v>
      </c>
      <c r="D54" s="258"/>
      <c r="E54" s="259">
        <v>7.37</v>
      </c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1" x14ac:dyDescent="0.2">
      <c r="A55" s="235">
        <v>9</v>
      </c>
      <c r="B55" s="236" t="s">
        <v>449</v>
      </c>
      <c r="C55" s="252" t="s">
        <v>450</v>
      </c>
      <c r="D55" s="237" t="s">
        <v>292</v>
      </c>
      <c r="E55" s="238">
        <v>36.9</v>
      </c>
      <c r="F55" s="239"/>
      <c r="G55" s="240">
        <f>ROUND(E55*F55,2)</f>
        <v>0</v>
      </c>
      <c r="H55" s="239"/>
      <c r="I55" s="240">
        <f>ROUND(E55*H55,2)</f>
        <v>0</v>
      </c>
      <c r="J55" s="239"/>
      <c r="K55" s="240">
        <f>ROUND(E55*J55,2)</f>
        <v>0</v>
      </c>
      <c r="L55" s="240">
        <v>21</v>
      </c>
      <c r="M55" s="240">
        <f>G55*(1+L55/100)</f>
        <v>0</v>
      </c>
      <c r="N55" s="238">
        <v>0</v>
      </c>
      <c r="O55" s="238">
        <f>ROUND(E55*N55,2)</f>
        <v>0</v>
      </c>
      <c r="P55" s="238">
        <v>7.4999999999999997E-2</v>
      </c>
      <c r="Q55" s="238">
        <f>ROUND(E55*P55,2)</f>
        <v>2.77</v>
      </c>
      <c r="R55" s="240" t="s">
        <v>325</v>
      </c>
      <c r="S55" s="240" t="s">
        <v>250</v>
      </c>
      <c r="T55" s="241" t="s">
        <v>250</v>
      </c>
      <c r="U55" s="223">
        <v>0.64300000000000002</v>
      </c>
      <c r="V55" s="223">
        <f>ROUND(E55*U55,2)</f>
        <v>23.73</v>
      </c>
      <c r="W55" s="223"/>
      <c r="X55" s="223" t="s">
        <v>294</v>
      </c>
      <c r="Y55" s="223" t="s">
        <v>252</v>
      </c>
      <c r="Z55" s="213"/>
      <c r="AA55" s="213"/>
      <c r="AB55" s="213"/>
      <c r="AC55" s="213"/>
      <c r="AD55" s="213"/>
      <c r="AE55" s="213"/>
      <c r="AF55" s="213"/>
      <c r="AG55" s="213" t="s">
        <v>295</v>
      </c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2" x14ac:dyDescent="0.2">
      <c r="A56" s="220"/>
      <c r="B56" s="221"/>
      <c r="C56" s="267" t="s">
        <v>451</v>
      </c>
      <c r="D56" s="264"/>
      <c r="E56" s="264"/>
      <c r="F56" s="264"/>
      <c r="G56" s="264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305</v>
      </c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2" x14ac:dyDescent="0.2">
      <c r="A57" s="220"/>
      <c r="B57" s="221"/>
      <c r="C57" s="266" t="s">
        <v>452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453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454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455</v>
      </c>
      <c r="D60" s="258"/>
      <c r="E60" s="259">
        <v>36.9</v>
      </c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1" x14ac:dyDescent="0.2">
      <c r="A61" s="235">
        <v>10</v>
      </c>
      <c r="B61" s="236" t="s">
        <v>470</v>
      </c>
      <c r="C61" s="252" t="s">
        <v>471</v>
      </c>
      <c r="D61" s="237" t="s">
        <v>458</v>
      </c>
      <c r="E61" s="238">
        <v>3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 t="s">
        <v>325</v>
      </c>
      <c r="S61" s="240" t="s">
        <v>250</v>
      </c>
      <c r="T61" s="241" t="s">
        <v>250</v>
      </c>
      <c r="U61" s="223">
        <v>0.09</v>
      </c>
      <c r="V61" s="223">
        <f>ROUND(E61*U61,2)</f>
        <v>0.27</v>
      </c>
      <c r="W61" s="223"/>
      <c r="X61" s="223" t="s">
        <v>294</v>
      </c>
      <c r="Y61" s="223" t="s">
        <v>252</v>
      </c>
      <c r="Z61" s="213"/>
      <c r="AA61" s="213"/>
      <c r="AB61" s="213"/>
      <c r="AC61" s="213"/>
      <c r="AD61" s="213"/>
      <c r="AE61" s="213"/>
      <c r="AF61" s="213"/>
      <c r="AG61" s="213" t="s">
        <v>295</v>
      </c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outlineLevel="2" x14ac:dyDescent="0.2">
      <c r="A62" s="220"/>
      <c r="B62" s="221"/>
      <c r="C62" s="267" t="s">
        <v>459</v>
      </c>
      <c r="D62" s="264"/>
      <c r="E62" s="264"/>
      <c r="F62" s="264"/>
      <c r="G62" s="264"/>
      <c r="H62" s="223"/>
      <c r="I62" s="223"/>
      <c r="J62" s="223"/>
      <c r="K62" s="223"/>
      <c r="L62" s="223"/>
      <c r="M62" s="223"/>
      <c r="N62" s="222"/>
      <c r="O62" s="222"/>
      <c r="P62" s="222"/>
      <c r="Q62" s="222"/>
      <c r="R62" s="223"/>
      <c r="S62" s="223"/>
      <c r="T62" s="223"/>
      <c r="U62" s="223"/>
      <c r="V62" s="223"/>
      <c r="W62" s="223"/>
      <c r="X62" s="223"/>
      <c r="Y62" s="223"/>
      <c r="Z62" s="213"/>
      <c r="AA62" s="213"/>
      <c r="AB62" s="213"/>
      <c r="AC62" s="213"/>
      <c r="AD62" s="213"/>
      <c r="AE62" s="213"/>
      <c r="AF62" s="213"/>
      <c r="AG62" s="213" t="s">
        <v>305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6" t="s">
        <v>466</v>
      </c>
      <c r="D63" s="258"/>
      <c r="E63" s="259"/>
      <c r="F63" s="223"/>
      <c r="G63" s="223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297</v>
      </c>
      <c r="AH63" s="213">
        <v>0</v>
      </c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3" x14ac:dyDescent="0.2">
      <c r="A64" s="220"/>
      <c r="B64" s="221"/>
      <c r="C64" s="266" t="s">
        <v>473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1608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1609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112</v>
      </c>
      <c r="D67" s="258"/>
      <c r="E67" s="259">
        <v>3</v>
      </c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1" x14ac:dyDescent="0.2">
      <c r="A68" s="235">
        <v>11</v>
      </c>
      <c r="B68" s="236" t="s">
        <v>483</v>
      </c>
      <c r="C68" s="252" t="s">
        <v>484</v>
      </c>
      <c r="D68" s="237" t="s">
        <v>292</v>
      </c>
      <c r="E68" s="238">
        <v>7.9805999999999999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1E-3</v>
      </c>
      <c r="O68" s="238">
        <f>ROUND(E68*N68,2)</f>
        <v>0.01</v>
      </c>
      <c r="P68" s="238">
        <v>6.7000000000000004E-2</v>
      </c>
      <c r="Q68" s="238">
        <f>ROUND(E68*P68,2)</f>
        <v>0.53</v>
      </c>
      <c r="R68" s="240" t="s">
        <v>325</v>
      </c>
      <c r="S68" s="240" t="s">
        <v>250</v>
      </c>
      <c r="T68" s="241" t="s">
        <v>250</v>
      </c>
      <c r="U68" s="223">
        <v>0.53300000000000003</v>
      </c>
      <c r="V68" s="223">
        <f>ROUND(E68*U68,2)</f>
        <v>4.25</v>
      </c>
      <c r="W68" s="223"/>
      <c r="X68" s="223" t="s">
        <v>294</v>
      </c>
      <c r="Y68" s="223" t="s">
        <v>252</v>
      </c>
      <c r="Z68" s="213"/>
      <c r="AA68" s="213"/>
      <c r="AB68" s="213"/>
      <c r="AC68" s="213"/>
      <c r="AD68" s="213"/>
      <c r="AE68" s="213"/>
      <c r="AF68" s="213"/>
      <c r="AG68" s="213" t="s">
        <v>295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67" t="s">
        <v>390</v>
      </c>
      <c r="D69" s="264"/>
      <c r="E69" s="264"/>
      <c r="F69" s="264"/>
      <c r="G69" s="264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305</v>
      </c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2" x14ac:dyDescent="0.2">
      <c r="A70" s="220"/>
      <c r="B70" s="221"/>
      <c r="C70" s="266" t="s">
        <v>485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486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487</v>
      </c>
      <c r="D72" s="258"/>
      <c r="E72" s="259">
        <v>7.9805999999999999</v>
      </c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ht="33.75" outlineLevel="1" x14ac:dyDescent="0.2">
      <c r="A73" s="235">
        <v>12</v>
      </c>
      <c r="B73" s="236" t="s">
        <v>488</v>
      </c>
      <c r="C73" s="252" t="s">
        <v>489</v>
      </c>
      <c r="D73" s="237" t="s">
        <v>292</v>
      </c>
      <c r="E73" s="238">
        <v>25.708500000000001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1.17E-3</v>
      </c>
      <c r="O73" s="238">
        <f>ROUND(E73*N73,2)</f>
        <v>0.03</v>
      </c>
      <c r="P73" s="238">
        <v>7.5999999999999998E-2</v>
      </c>
      <c r="Q73" s="238">
        <f>ROUND(E73*P73,2)</f>
        <v>1.95</v>
      </c>
      <c r="R73" s="240" t="s">
        <v>325</v>
      </c>
      <c r="S73" s="240" t="s">
        <v>250</v>
      </c>
      <c r="T73" s="241" t="s">
        <v>250</v>
      </c>
      <c r="U73" s="223">
        <v>0.93899999999999995</v>
      </c>
      <c r="V73" s="223">
        <f>ROUND(E73*U73,2)</f>
        <v>24.14</v>
      </c>
      <c r="W73" s="223"/>
      <c r="X73" s="223" t="s">
        <v>294</v>
      </c>
      <c r="Y73" s="223" t="s">
        <v>252</v>
      </c>
      <c r="Z73" s="213"/>
      <c r="AA73" s="213"/>
      <c r="AB73" s="213"/>
      <c r="AC73" s="213"/>
      <c r="AD73" s="213"/>
      <c r="AE73" s="213"/>
      <c r="AF73" s="213"/>
      <c r="AG73" s="213" t="s">
        <v>295</v>
      </c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2" x14ac:dyDescent="0.2">
      <c r="A74" s="220"/>
      <c r="B74" s="221"/>
      <c r="C74" s="266" t="s">
        <v>1610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1611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492</v>
      </c>
      <c r="D76" s="258"/>
      <c r="E76" s="259"/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3" x14ac:dyDescent="0.2">
      <c r="A77" s="220"/>
      <c r="B77" s="221"/>
      <c r="C77" s="266" t="s">
        <v>1612</v>
      </c>
      <c r="D77" s="258"/>
      <c r="E77" s="259"/>
      <c r="F77" s="223"/>
      <c r="G77" s="223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297</v>
      </c>
      <c r="AH77" s="213">
        <v>0</v>
      </c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3" x14ac:dyDescent="0.2">
      <c r="A78" s="220"/>
      <c r="B78" s="221"/>
      <c r="C78" s="266" t="s">
        <v>1613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1614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1615</v>
      </c>
      <c r="D80" s="258"/>
      <c r="E80" s="259">
        <v>25.708500000000001</v>
      </c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5">
        <v>13</v>
      </c>
      <c r="B81" s="236" t="s">
        <v>520</v>
      </c>
      <c r="C81" s="252" t="s">
        <v>521</v>
      </c>
      <c r="D81" s="237" t="s">
        <v>292</v>
      </c>
      <c r="E81" s="238">
        <v>9.98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0</v>
      </c>
      <c r="O81" s="238">
        <f>ROUND(E81*N81,2)</f>
        <v>0</v>
      </c>
      <c r="P81" s="238">
        <v>0.05</v>
      </c>
      <c r="Q81" s="238">
        <f>ROUND(E81*P81,2)</f>
        <v>0.5</v>
      </c>
      <c r="R81" s="240" t="s">
        <v>325</v>
      </c>
      <c r="S81" s="240" t="s">
        <v>250</v>
      </c>
      <c r="T81" s="241" t="s">
        <v>250</v>
      </c>
      <c r="U81" s="223">
        <v>0.33</v>
      </c>
      <c r="V81" s="223">
        <f>ROUND(E81*U81,2)</f>
        <v>3.29</v>
      </c>
      <c r="W81" s="223"/>
      <c r="X81" s="223" t="s">
        <v>294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295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296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1589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1616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1617</v>
      </c>
      <c r="D85" s="258"/>
      <c r="E85" s="259">
        <v>9.98</v>
      </c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ht="22.5" outlineLevel="1" x14ac:dyDescent="0.2">
      <c r="A86" s="235">
        <v>14</v>
      </c>
      <c r="B86" s="236" t="s">
        <v>1618</v>
      </c>
      <c r="C86" s="252" t="s">
        <v>1619</v>
      </c>
      <c r="D86" s="237" t="s">
        <v>292</v>
      </c>
      <c r="E86" s="238">
        <v>396.3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0.01</v>
      </c>
      <c r="Q86" s="238">
        <f>ROUND(E86*P86,2)</f>
        <v>3.96</v>
      </c>
      <c r="R86" s="240" t="s">
        <v>325</v>
      </c>
      <c r="S86" s="240" t="s">
        <v>250</v>
      </c>
      <c r="T86" s="241" t="s">
        <v>250</v>
      </c>
      <c r="U86" s="223">
        <v>0.08</v>
      </c>
      <c r="V86" s="223">
        <f>ROUND(E86*U86,2)</f>
        <v>31.7</v>
      </c>
      <c r="W86" s="223"/>
      <c r="X86" s="223" t="s">
        <v>294</v>
      </c>
      <c r="Y86" s="223" t="s">
        <v>252</v>
      </c>
      <c r="Z86" s="213"/>
      <c r="AA86" s="213"/>
      <c r="AB86" s="213"/>
      <c r="AC86" s="213"/>
      <c r="AD86" s="213"/>
      <c r="AE86" s="213"/>
      <c r="AF86" s="213"/>
      <c r="AG86" s="213" t="s">
        <v>295</v>
      </c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2" x14ac:dyDescent="0.2">
      <c r="A87" s="220"/>
      <c r="B87" s="221"/>
      <c r="C87" s="266" t="s">
        <v>347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413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1620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1621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1622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1623</v>
      </c>
      <c r="D92" s="258"/>
      <c r="E92" s="259"/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3" x14ac:dyDescent="0.2">
      <c r="A93" s="220"/>
      <c r="B93" s="221"/>
      <c r="C93" s="266" t="s">
        <v>1624</v>
      </c>
      <c r="D93" s="258"/>
      <c r="E93" s="259"/>
      <c r="F93" s="223"/>
      <c r="G93" s="223"/>
      <c r="H93" s="223"/>
      <c r="I93" s="223"/>
      <c r="J93" s="223"/>
      <c r="K93" s="223"/>
      <c r="L93" s="223"/>
      <c r="M93" s="223"/>
      <c r="N93" s="222"/>
      <c r="O93" s="222"/>
      <c r="P93" s="222"/>
      <c r="Q93" s="222"/>
      <c r="R93" s="223"/>
      <c r="S93" s="223"/>
      <c r="T93" s="223"/>
      <c r="U93" s="223"/>
      <c r="V93" s="223"/>
      <c r="W93" s="223"/>
      <c r="X93" s="223"/>
      <c r="Y93" s="223"/>
      <c r="Z93" s="213"/>
      <c r="AA93" s="213"/>
      <c r="AB93" s="213"/>
      <c r="AC93" s="213"/>
      <c r="AD93" s="213"/>
      <c r="AE93" s="213"/>
      <c r="AF93" s="213"/>
      <c r="AG93" s="213" t="s">
        <v>297</v>
      </c>
      <c r="AH93" s="213">
        <v>0</v>
      </c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3" x14ac:dyDescent="0.2">
      <c r="A94" s="220"/>
      <c r="B94" s="221"/>
      <c r="C94" s="266" t="s">
        <v>1625</v>
      </c>
      <c r="D94" s="258"/>
      <c r="E94" s="259"/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3" x14ac:dyDescent="0.2">
      <c r="A95" s="220"/>
      <c r="B95" s="221"/>
      <c r="C95" s="266" t="s">
        <v>1626</v>
      </c>
      <c r="D95" s="258"/>
      <c r="E95" s="259"/>
      <c r="F95" s="223"/>
      <c r="G95" s="223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297</v>
      </c>
      <c r="AH95" s="213">
        <v>0</v>
      </c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3" x14ac:dyDescent="0.2">
      <c r="A96" s="220"/>
      <c r="B96" s="221"/>
      <c r="C96" s="266" t="s">
        <v>1627</v>
      </c>
      <c r="D96" s="258"/>
      <c r="E96" s="259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66" t="s">
        <v>1628</v>
      </c>
      <c r="D97" s="258"/>
      <c r="E97" s="259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66" t="s">
        <v>1629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1630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352</v>
      </c>
      <c r="D100" s="258"/>
      <c r="E100" s="259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414</v>
      </c>
      <c r="D101" s="258"/>
      <c r="E101" s="259"/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1631</v>
      </c>
      <c r="D102" s="258"/>
      <c r="E102" s="259"/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3" x14ac:dyDescent="0.2">
      <c r="A103" s="220"/>
      <c r="B103" s="221"/>
      <c r="C103" s="266" t="s">
        <v>1632</v>
      </c>
      <c r="D103" s="258"/>
      <c r="E103" s="259">
        <v>396.3</v>
      </c>
      <c r="F103" s="223"/>
      <c r="G103" s="223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297</v>
      </c>
      <c r="AH103" s="213">
        <v>0</v>
      </c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ht="22.5" outlineLevel="1" x14ac:dyDescent="0.2">
      <c r="A104" s="235">
        <v>15</v>
      </c>
      <c r="B104" s="236" t="s">
        <v>531</v>
      </c>
      <c r="C104" s="252" t="s">
        <v>532</v>
      </c>
      <c r="D104" s="237" t="s">
        <v>292</v>
      </c>
      <c r="E104" s="238">
        <v>11.615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4.5999999999999999E-2</v>
      </c>
      <c r="Q104" s="238">
        <f>ROUND(E104*P104,2)</f>
        <v>0.53</v>
      </c>
      <c r="R104" s="240" t="s">
        <v>325</v>
      </c>
      <c r="S104" s="240" t="s">
        <v>250</v>
      </c>
      <c r="T104" s="241" t="s">
        <v>250</v>
      </c>
      <c r="U104" s="223">
        <v>0.26</v>
      </c>
      <c r="V104" s="223">
        <f>ROUND(E104*U104,2)</f>
        <v>3.02</v>
      </c>
      <c r="W104" s="223"/>
      <c r="X104" s="223" t="s">
        <v>294</v>
      </c>
      <c r="Y104" s="223" t="s">
        <v>252</v>
      </c>
      <c r="Z104" s="213"/>
      <c r="AA104" s="213"/>
      <c r="AB104" s="213"/>
      <c r="AC104" s="213"/>
      <c r="AD104" s="213"/>
      <c r="AE104" s="213"/>
      <c r="AF104" s="213"/>
      <c r="AG104" s="213" t="s">
        <v>295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66" t="s">
        <v>296</v>
      </c>
      <c r="D105" s="258"/>
      <c r="E105" s="259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1589</v>
      </c>
      <c r="D106" s="258"/>
      <c r="E106" s="259"/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66" t="s">
        <v>1633</v>
      </c>
      <c r="D107" s="258"/>
      <c r="E107" s="259"/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297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6" t="s">
        <v>1634</v>
      </c>
      <c r="D108" s="258"/>
      <c r="E108" s="259">
        <v>11.615</v>
      </c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ht="22.5" outlineLevel="1" x14ac:dyDescent="0.2">
      <c r="A109" s="235">
        <v>16</v>
      </c>
      <c r="B109" s="236" t="s">
        <v>545</v>
      </c>
      <c r="C109" s="252" t="s">
        <v>546</v>
      </c>
      <c r="D109" s="237" t="s">
        <v>292</v>
      </c>
      <c r="E109" s="238">
        <v>31.32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6.8000000000000005E-2</v>
      </c>
      <c r="Q109" s="238">
        <f>ROUND(E109*P109,2)</f>
        <v>2.13</v>
      </c>
      <c r="R109" s="240" t="s">
        <v>325</v>
      </c>
      <c r="S109" s="240" t="s">
        <v>250</v>
      </c>
      <c r="T109" s="241" t="s">
        <v>250</v>
      </c>
      <c r="U109" s="223">
        <v>0.3</v>
      </c>
      <c r="V109" s="223">
        <f>ROUND(E109*U109,2)</f>
        <v>9.4</v>
      </c>
      <c r="W109" s="223"/>
      <c r="X109" s="223" t="s">
        <v>294</v>
      </c>
      <c r="Y109" s="223" t="s">
        <v>252</v>
      </c>
      <c r="Z109" s="213"/>
      <c r="AA109" s="213"/>
      <c r="AB109" s="213"/>
      <c r="AC109" s="213"/>
      <c r="AD109" s="213"/>
      <c r="AE109" s="213"/>
      <c r="AF109" s="213"/>
      <c r="AG109" s="213" t="s">
        <v>295</v>
      </c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2" x14ac:dyDescent="0.2">
      <c r="A110" s="220"/>
      <c r="B110" s="221"/>
      <c r="C110" s="267" t="s">
        <v>547</v>
      </c>
      <c r="D110" s="264"/>
      <c r="E110" s="264"/>
      <c r="F110" s="264"/>
      <c r="G110" s="264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305</v>
      </c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2" x14ac:dyDescent="0.2">
      <c r="A111" s="220"/>
      <c r="B111" s="221"/>
      <c r="C111" s="266" t="s">
        <v>347</v>
      </c>
      <c r="D111" s="258"/>
      <c r="E111" s="259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6" t="s">
        <v>1635</v>
      </c>
      <c r="D112" s="258"/>
      <c r="E112" s="259"/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297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6" t="s">
        <v>1636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1637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1638</v>
      </c>
      <c r="D115" s="258"/>
      <c r="E115" s="259">
        <v>31.32</v>
      </c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x14ac:dyDescent="0.2">
      <c r="A116" s="228" t="s">
        <v>245</v>
      </c>
      <c r="B116" s="229" t="s">
        <v>142</v>
      </c>
      <c r="C116" s="251" t="s">
        <v>143</v>
      </c>
      <c r="D116" s="230"/>
      <c r="E116" s="231"/>
      <c r="F116" s="232"/>
      <c r="G116" s="232">
        <f>SUMIF(AG117:AG118,"&lt;&gt;NOR",G117:G118)</f>
        <v>0</v>
      </c>
      <c r="H116" s="232"/>
      <c r="I116" s="232">
        <f>SUM(I117:I118)</f>
        <v>0</v>
      </c>
      <c r="J116" s="232"/>
      <c r="K116" s="232">
        <f>SUM(K117:K118)</f>
        <v>0</v>
      </c>
      <c r="L116" s="232"/>
      <c r="M116" s="232">
        <f>SUM(M117:M118)</f>
        <v>0</v>
      </c>
      <c r="N116" s="231"/>
      <c r="O116" s="231">
        <f>SUM(O117:O118)</f>
        <v>0</v>
      </c>
      <c r="P116" s="231"/>
      <c r="Q116" s="231">
        <f>SUM(Q117:Q118)</f>
        <v>0</v>
      </c>
      <c r="R116" s="232"/>
      <c r="S116" s="232"/>
      <c r="T116" s="233"/>
      <c r="U116" s="227"/>
      <c r="V116" s="227">
        <f>SUM(V117:V118)</f>
        <v>0.33</v>
      </c>
      <c r="W116" s="227"/>
      <c r="X116" s="227"/>
      <c r="Y116" s="227"/>
      <c r="AG116" t="s">
        <v>246</v>
      </c>
    </row>
    <row r="117" spans="1:60" ht="22.5" outlineLevel="1" x14ac:dyDescent="0.2">
      <c r="A117" s="235">
        <v>17</v>
      </c>
      <c r="B117" s="236" t="s">
        <v>560</v>
      </c>
      <c r="C117" s="252" t="s">
        <v>561</v>
      </c>
      <c r="D117" s="237" t="s">
        <v>562</v>
      </c>
      <c r="E117" s="238">
        <v>0.34749000000000002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 t="s">
        <v>563</v>
      </c>
      <c r="S117" s="240" t="s">
        <v>250</v>
      </c>
      <c r="T117" s="241" t="s">
        <v>250</v>
      </c>
      <c r="U117" s="223">
        <v>0.9385</v>
      </c>
      <c r="V117" s="223">
        <f>ROUND(E117*U117,2)</f>
        <v>0.33</v>
      </c>
      <c r="W117" s="223"/>
      <c r="X117" s="223" t="s">
        <v>564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565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67" t="s">
        <v>566</v>
      </c>
      <c r="D118" s="264"/>
      <c r="E118" s="264"/>
      <c r="F118" s="264"/>
      <c r="G118" s="264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305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x14ac:dyDescent="0.2">
      <c r="A119" s="228" t="s">
        <v>245</v>
      </c>
      <c r="B119" s="229" t="s">
        <v>146</v>
      </c>
      <c r="C119" s="251" t="s">
        <v>147</v>
      </c>
      <c r="D119" s="230"/>
      <c r="E119" s="231"/>
      <c r="F119" s="232"/>
      <c r="G119" s="232">
        <f>SUMIF(AG120:AG125,"&lt;&gt;NOR",G120:G125)</f>
        <v>0</v>
      </c>
      <c r="H119" s="232"/>
      <c r="I119" s="232">
        <f>SUM(I120:I125)</f>
        <v>0</v>
      </c>
      <c r="J119" s="232"/>
      <c r="K119" s="232">
        <f>SUM(K120:K125)</f>
        <v>0</v>
      </c>
      <c r="L119" s="232"/>
      <c r="M119" s="232">
        <f>SUM(M120:M125)</f>
        <v>0</v>
      </c>
      <c r="N119" s="231"/>
      <c r="O119" s="231">
        <f>SUM(O120:O125)</f>
        <v>0</v>
      </c>
      <c r="P119" s="231"/>
      <c r="Q119" s="231">
        <f>SUM(Q120:Q125)</f>
        <v>26.29</v>
      </c>
      <c r="R119" s="232"/>
      <c r="S119" s="232"/>
      <c r="T119" s="233"/>
      <c r="U119" s="227"/>
      <c r="V119" s="227">
        <f>SUM(V120:V125)</f>
        <v>96.4</v>
      </c>
      <c r="W119" s="227"/>
      <c r="X119" s="227"/>
      <c r="Y119" s="227"/>
      <c r="AG119" t="s">
        <v>246</v>
      </c>
    </row>
    <row r="120" spans="1:60" ht="22.5" outlineLevel="1" x14ac:dyDescent="0.2">
      <c r="A120" s="235">
        <v>18</v>
      </c>
      <c r="B120" s="236" t="s">
        <v>1639</v>
      </c>
      <c r="C120" s="252" t="s">
        <v>1640</v>
      </c>
      <c r="D120" s="237" t="s">
        <v>292</v>
      </c>
      <c r="E120" s="238">
        <v>125.19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0.21</v>
      </c>
      <c r="Q120" s="238">
        <f>ROUND(E120*P120,2)</f>
        <v>26.29</v>
      </c>
      <c r="R120" s="240" t="s">
        <v>1312</v>
      </c>
      <c r="S120" s="240" t="s">
        <v>250</v>
      </c>
      <c r="T120" s="241" t="s">
        <v>250</v>
      </c>
      <c r="U120" s="223">
        <v>0.77</v>
      </c>
      <c r="V120" s="223">
        <f>ROUND(E120*U120,2)</f>
        <v>96.4</v>
      </c>
      <c r="W120" s="223"/>
      <c r="X120" s="223" t="s">
        <v>294</v>
      </c>
      <c r="Y120" s="223" t="s">
        <v>252</v>
      </c>
      <c r="Z120" s="213"/>
      <c r="AA120" s="213"/>
      <c r="AB120" s="213"/>
      <c r="AC120" s="213"/>
      <c r="AD120" s="213"/>
      <c r="AE120" s="213"/>
      <c r="AF120" s="213"/>
      <c r="AG120" s="213" t="s">
        <v>571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6" t="s">
        <v>1589</v>
      </c>
      <c r="D121" s="258"/>
      <c r="E121" s="259"/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3" x14ac:dyDescent="0.2">
      <c r="A122" s="220"/>
      <c r="B122" s="221"/>
      <c r="C122" s="266" t="s">
        <v>1641</v>
      </c>
      <c r="D122" s="258"/>
      <c r="E122" s="259"/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297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66" t="s">
        <v>1642</v>
      </c>
      <c r="D123" s="258"/>
      <c r="E123" s="259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6" t="s">
        <v>1643</v>
      </c>
      <c r="D124" s="258"/>
      <c r="E124" s="259"/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3" x14ac:dyDescent="0.2">
      <c r="A125" s="220"/>
      <c r="B125" s="221"/>
      <c r="C125" s="266" t="s">
        <v>1644</v>
      </c>
      <c r="D125" s="258"/>
      <c r="E125" s="259">
        <v>125.19</v>
      </c>
      <c r="F125" s="223"/>
      <c r="G125" s="223"/>
      <c r="H125" s="223"/>
      <c r="I125" s="223"/>
      <c r="J125" s="223"/>
      <c r="K125" s="223"/>
      <c r="L125" s="223"/>
      <c r="M125" s="223"/>
      <c r="N125" s="222"/>
      <c r="O125" s="222"/>
      <c r="P125" s="222"/>
      <c r="Q125" s="222"/>
      <c r="R125" s="223"/>
      <c r="S125" s="223"/>
      <c r="T125" s="223"/>
      <c r="U125" s="223"/>
      <c r="V125" s="223"/>
      <c r="W125" s="223"/>
      <c r="X125" s="223"/>
      <c r="Y125" s="223"/>
      <c r="Z125" s="213"/>
      <c r="AA125" s="213"/>
      <c r="AB125" s="213"/>
      <c r="AC125" s="213"/>
      <c r="AD125" s="213"/>
      <c r="AE125" s="213"/>
      <c r="AF125" s="213"/>
      <c r="AG125" s="213" t="s">
        <v>297</v>
      </c>
      <c r="AH125" s="213">
        <v>0</v>
      </c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x14ac:dyDescent="0.2">
      <c r="A126" s="228" t="s">
        <v>245</v>
      </c>
      <c r="B126" s="229" t="s">
        <v>152</v>
      </c>
      <c r="C126" s="251" t="s">
        <v>153</v>
      </c>
      <c r="D126" s="230"/>
      <c r="E126" s="231"/>
      <c r="F126" s="232"/>
      <c r="G126" s="232">
        <f>SUMIF(AG127:AG132,"&lt;&gt;NOR",G127:G132)</f>
        <v>0</v>
      </c>
      <c r="H126" s="232"/>
      <c r="I126" s="232">
        <f>SUM(I127:I132)</f>
        <v>0</v>
      </c>
      <c r="J126" s="232"/>
      <c r="K126" s="232">
        <f>SUM(K127:K132)</f>
        <v>0</v>
      </c>
      <c r="L126" s="232"/>
      <c r="M126" s="232">
        <f>SUM(M127:M132)</f>
        <v>0</v>
      </c>
      <c r="N126" s="231"/>
      <c r="O126" s="231">
        <f>SUM(O127:O132)</f>
        <v>0</v>
      </c>
      <c r="P126" s="231"/>
      <c r="Q126" s="231">
        <f>SUM(Q127:Q132)</f>
        <v>0.18</v>
      </c>
      <c r="R126" s="232"/>
      <c r="S126" s="232"/>
      <c r="T126" s="233"/>
      <c r="U126" s="227"/>
      <c r="V126" s="227">
        <f>SUM(V127:V132)</f>
        <v>3.43</v>
      </c>
      <c r="W126" s="227"/>
      <c r="X126" s="227"/>
      <c r="Y126" s="227"/>
      <c r="AG126" t="s">
        <v>246</v>
      </c>
    </row>
    <row r="127" spans="1:60" outlineLevel="1" x14ac:dyDescent="0.2">
      <c r="A127" s="244">
        <v>19</v>
      </c>
      <c r="B127" s="245" t="s">
        <v>567</v>
      </c>
      <c r="C127" s="254" t="s">
        <v>568</v>
      </c>
      <c r="D127" s="246" t="s">
        <v>569</v>
      </c>
      <c r="E127" s="247">
        <v>2</v>
      </c>
      <c r="F127" s="248"/>
      <c r="G127" s="249">
        <f>ROUND(E127*F127,2)</f>
        <v>0</v>
      </c>
      <c r="H127" s="248"/>
      <c r="I127" s="249">
        <f>ROUND(E127*H127,2)</f>
        <v>0</v>
      </c>
      <c r="J127" s="248"/>
      <c r="K127" s="249">
        <f>ROUND(E127*J127,2)</f>
        <v>0</v>
      </c>
      <c r="L127" s="249">
        <v>21</v>
      </c>
      <c r="M127" s="249">
        <f>G127*(1+L127/100)</f>
        <v>0</v>
      </c>
      <c r="N127" s="247">
        <v>0</v>
      </c>
      <c r="O127" s="247">
        <f>ROUND(E127*N127,2)</f>
        <v>0</v>
      </c>
      <c r="P127" s="247">
        <v>3.4200000000000001E-2</v>
      </c>
      <c r="Q127" s="247">
        <f>ROUND(E127*P127,2)</f>
        <v>7.0000000000000007E-2</v>
      </c>
      <c r="R127" s="249" t="s">
        <v>570</v>
      </c>
      <c r="S127" s="249" t="s">
        <v>250</v>
      </c>
      <c r="T127" s="250" t="s">
        <v>250</v>
      </c>
      <c r="U127" s="223">
        <v>0.46500000000000002</v>
      </c>
      <c r="V127" s="223">
        <f>ROUND(E127*U127,2)</f>
        <v>0.93</v>
      </c>
      <c r="W127" s="223"/>
      <c r="X127" s="223" t="s">
        <v>294</v>
      </c>
      <c r="Y127" s="223" t="s">
        <v>252</v>
      </c>
      <c r="Z127" s="213"/>
      <c r="AA127" s="213"/>
      <c r="AB127" s="213"/>
      <c r="AC127" s="213"/>
      <c r="AD127" s="213"/>
      <c r="AE127" s="213"/>
      <c r="AF127" s="213"/>
      <c r="AG127" s="213" t="s">
        <v>571</v>
      </c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1" x14ac:dyDescent="0.2">
      <c r="A128" s="244">
        <v>20</v>
      </c>
      <c r="B128" s="245" t="s">
        <v>572</v>
      </c>
      <c r="C128" s="254" t="s">
        <v>573</v>
      </c>
      <c r="D128" s="246" t="s">
        <v>569</v>
      </c>
      <c r="E128" s="247">
        <v>2</v>
      </c>
      <c r="F128" s="248"/>
      <c r="G128" s="249">
        <f>ROUND(E128*F128,2)</f>
        <v>0</v>
      </c>
      <c r="H128" s="248"/>
      <c r="I128" s="249">
        <f>ROUND(E128*H128,2)</f>
        <v>0</v>
      </c>
      <c r="J128" s="248"/>
      <c r="K128" s="249">
        <f>ROUND(E128*J128,2)</f>
        <v>0</v>
      </c>
      <c r="L128" s="249">
        <v>21</v>
      </c>
      <c r="M128" s="249">
        <f>G128*(1+L128/100)</f>
        <v>0</v>
      </c>
      <c r="N128" s="247">
        <v>0</v>
      </c>
      <c r="O128" s="247">
        <f>ROUND(E128*N128,2)</f>
        <v>0</v>
      </c>
      <c r="P128" s="247">
        <v>1.9460000000000002E-2</v>
      </c>
      <c r="Q128" s="247">
        <f>ROUND(E128*P128,2)</f>
        <v>0.04</v>
      </c>
      <c r="R128" s="249" t="s">
        <v>570</v>
      </c>
      <c r="S128" s="249" t="s">
        <v>250</v>
      </c>
      <c r="T128" s="250" t="s">
        <v>250</v>
      </c>
      <c r="U128" s="223">
        <v>0.38200000000000001</v>
      </c>
      <c r="V128" s="223">
        <f>ROUND(E128*U128,2)</f>
        <v>0.76</v>
      </c>
      <c r="W128" s="223"/>
      <c r="X128" s="223" t="s">
        <v>294</v>
      </c>
      <c r="Y128" s="223" t="s">
        <v>252</v>
      </c>
      <c r="Z128" s="213"/>
      <c r="AA128" s="213"/>
      <c r="AB128" s="213"/>
      <c r="AC128" s="213"/>
      <c r="AD128" s="213"/>
      <c r="AE128" s="213"/>
      <c r="AF128" s="213"/>
      <c r="AG128" s="213" t="s">
        <v>571</v>
      </c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1" x14ac:dyDescent="0.2">
      <c r="A129" s="244">
        <v>21</v>
      </c>
      <c r="B129" s="245" t="s">
        <v>574</v>
      </c>
      <c r="C129" s="254" t="s">
        <v>575</v>
      </c>
      <c r="D129" s="246" t="s">
        <v>569</v>
      </c>
      <c r="E129" s="247">
        <v>1</v>
      </c>
      <c r="F129" s="248"/>
      <c r="G129" s="249">
        <f>ROUND(E129*F129,2)</f>
        <v>0</v>
      </c>
      <c r="H129" s="248"/>
      <c r="I129" s="249">
        <f>ROUND(E129*H129,2)</f>
        <v>0</v>
      </c>
      <c r="J129" s="248"/>
      <c r="K129" s="249">
        <f>ROUND(E129*J129,2)</f>
        <v>0</v>
      </c>
      <c r="L129" s="249">
        <v>21</v>
      </c>
      <c r="M129" s="249">
        <f>G129*(1+L129/100)</f>
        <v>0</v>
      </c>
      <c r="N129" s="247">
        <v>0</v>
      </c>
      <c r="O129" s="247">
        <f>ROUND(E129*N129,2)</f>
        <v>0</v>
      </c>
      <c r="P129" s="247">
        <v>3.2899999999999999E-2</v>
      </c>
      <c r="Q129" s="247">
        <f>ROUND(E129*P129,2)</f>
        <v>0.03</v>
      </c>
      <c r="R129" s="249" t="s">
        <v>570</v>
      </c>
      <c r="S129" s="249" t="s">
        <v>250</v>
      </c>
      <c r="T129" s="250" t="s">
        <v>250</v>
      </c>
      <c r="U129" s="223">
        <v>0.432</v>
      </c>
      <c r="V129" s="223">
        <f>ROUND(E129*U129,2)</f>
        <v>0.43</v>
      </c>
      <c r="W129" s="223"/>
      <c r="X129" s="223" t="s">
        <v>294</v>
      </c>
      <c r="Y129" s="223" t="s">
        <v>252</v>
      </c>
      <c r="Z129" s="213"/>
      <c r="AA129" s="213"/>
      <c r="AB129" s="213"/>
      <c r="AC129" s="213"/>
      <c r="AD129" s="213"/>
      <c r="AE129" s="213"/>
      <c r="AF129" s="213"/>
      <c r="AG129" s="213" t="s">
        <v>571</v>
      </c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1" x14ac:dyDescent="0.2">
      <c r="A130" s="244">
        <v>22</v>
      </c>
      <c r="B130" s="245" t="s">
        <v>576</v>
      </c>
      <c r="C130" s="254" t="s">
        <v>577</v>
      </c>
      <c r="D130" s="246" t="s">
        <v>569</v>
      </c>
      <c r="E130" s="247">
        <v>1</v>
      </c>
      <c r="F130" s="248"/>
      <c r="G130" s="249">
        <f>ROUND(E130*F130,2)</f>
        <v>0</v>
      </c>
      <c r="H130" s="248"/>
      <c r="I130" s="249">
        <f>ROUND(E130*H130,2)</f>
        <v>0</v>
      </c>
      <c r="J130" s="248"/>
      <c r="K130" s="249">
        <f>ROUND(E130*J130,2)</f>
        <v>0</v>
      </c>
      <c r="L130" s="249">
        <v>21</v>
      </c>
      <c r="M130" s="249">
        <f>G130*(1+L130/100)</f>
        <v>0</v>
      </c>
      <c r="N130" s="247">
        <v>0</v>
      </c>
      <c r="O130" s="247">
        <f>ROUND(E130*N130,2)</f>
        <v>0</v>
      </c>
      <c r="P130" s="247">
        <v>2.4500000000000001E-2</v>
      </c>
      <c r="Q130" s="247">
        <f>ROUND(E130*P130,2)</f>
        <v>0.02</v>
      </c>
      <c r="R130" s="249" t="s">
        <v>570</v>
      </c>
      <c r="S130" s="249" t="s">
        <v>250</v>
      </c>
      <c r="T130" s="250" t="s">
        <v>250</v>
      </c>
      <c r="U130" s="223">
        <v>0.38300000000000001</v>
      </c>
      <c r="V130" s="223">
        <f>ROUND(E130*U130,2)</f>
        <v>0.38</v>
      </c>
      <c r="W130" s="223"/>
      <c r="X130" s="223" t="s">
        <v>294</v>
      </c>
      <c r="Y130" s="223" t="s">
        <v>252</v>
      </c>
      <c r="Z130" s="213"/>
      <c r="AA130" s="213"/>
      <c r="AB130" s="213"/>
      <c r="AC130" s="213"/>
      <c r="AD130" s="213"/>
      <c r="AE130" s="213"/>
      <c r="AF130" s="213"/>
      <c r="AG130" s="213" t="s">
        <v>571</v>
      </c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1" x14ac:dyDescent="0.2">
      <c r="A131" s="235">
        <v>23</v>
      </c>
      <c r="B131" s="236" t="s">
        <v>578</v>
      </c>
      <c r="C131" s="252" t="s">
        <v>579</v>
      </c>
      <c r="D131" s="237" t="s">
        <v>569</v>
      </c>
      <c r="E131" s="238">
        <v>2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9.1999999999999998E-3</v>
      </c>
      <c r="Q131" s="238">
        <f>ROUND(E131*P131,2)</f>
        <v>0.02</v>
      </c>
      <c r="R131" s="240" t="s">
        <v>570</v>
      </c>
      <c r="S131" s="240" t="s">
        <v>250</v>
      </c>
      <c r="T131" s="241" t="s">
        <v>250</v>
      </c>
      <c r="U131" s="223">
        <v>0.46500000000000002</v>
      </c>
      <c r="V131" s="223">
        <f>ROUND(E131*U131,2)</f>
        <v>0.93</v>
      </c>
      <c r="W131" s="223"/>
      <c r="X131" s="223" t="s">
        <v>294</v>
      </c>
      <c r="Y131" s="223" t="s">
        <v>252</v>
      </c>
      <c r="Z131" s="213"/>
      <c r="AA131" s="213"/>
      <c r="AB131" s="213"/>
      <c r="AC131" s="213"/>
      <c r="AD131" s="213"/>
      <c r="AE131" s="213"/>
      <c r="AF131" s="213"/>
      <c r="AG131" s="213" t="s">
        <v>571</v>
      </c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2" x14ac:dyDescent="0.2">
      <c r="A132" s="220"/>
      <c r="B132" s="221"/>
      <c r="C132" s="267" t="s">
        <v>580</v>
      </c>
      <c r="D132" s="264"/>
      <c r="E132" s="264"/>
      <c r="F132" s="264"/>
      <c r="G132" s="264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305</v>
      </c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x14ac:dyDescent="0.2">
      <c r="A133" s="228" t="s">
        <v>245</v>
      </c>
      <c r="B133" s="229" t="s">
        <v>156</v>
      </c>
      <c r="C133" s="251" t="s">
        <v>157</v>
      </c>
      <c r="D133" s="230"/>
      <c r="E133" s="231"/>
      <c r="F133" s="232"/>
      <c r="G133" s="232">
        <f>SUMIF(AG134:AG134,"&lt;&gt;NOR",G134:G134)</f>
        <v>0</v>
      </c>
      <c r="H133" s="232"/>
      <c r="I133" s="232">
        <f>SUM(I134:I134)</f>
        <v>0</v>
      </c>
      <c r="J133" s="232"/>
      <c r="K133" s="232">
        <f>SUM(K134:K134)</f>
        <v>0</v>
      </c>
      <c r="L133" s="232"/>
      <c r="M133" s="232">
        <f>SUM(M134:M134)</f>
        <v>0</v>
      </c>
      <c r="N133" s="231"/>
      <c r="O133" s="231">
        <f>SUM(O134:O134)</f>
        <v>0</v>
      </c>
      <c r="P133" s="231"/>
      <c r="Q133" s="231">
        <f>SUM(Q134:Q134)</f>
        <v>0.61</v>
      </c>
      <c r="R133" s="232"/>
      <c r="S133" s="232"/>
      <c r="T133" s="233"/>
      <c r="U133" s="227"/>
      <c r="V133" s="227">
        <f>SUM(V134:V134)</f>
        <v>4.9000000000000004</v>
      </c>
      <c r="W133" s="227"/>
      <c r="X133" s="227"/>
      <c r="Y133" s="227"/>
      <c r="AG133" t="s">
        <v>246</v>
      </c>
    </row>
    <row r="134" spans="1:60" outlineLevel="1" x14ac:dyDescent="0.2">
      <c r="A134" s="244">
        <v>24</v>
      </c>
      <c r="B134" s="245" t="s">
        <v>581</v>
      </c>
      <c r="C134" s="254" t="s">
        <v>582</v>
      </c>
      <c r="D134" s="246" t="s">
        <v>458</v>
      </c>
      <c r="E134" s="247">
        <v>2</v>
      </c>
      <c r="F134" s="248"/>
      <c r="G134" s="249">
        <f>ROUND(E134*F134,2)</f>
        <v>0</v>
      </c>
      <c r="H134" s="248"/>
      <c r="I134" s="249">
        <f>ROUND(E134*H134,2)</f>
        <v>0</v>
      </c>
      <c r="J134" s="248"/>
      <c r="K134" s="249">
        <f>ROUND(E134*J134,2)</f>
        <v>0</v>
      </c>
      <c r="L134" s="249">
        <v>21</v>
      </c>
      <c r="M134" s="249">
        <f>G134*(1+L134/100)</f>
        <v>0</v>
      </c>
      <c r="N134" s="247">
        <v>2.0000000000000001E-4</v>
      </c>
      <c r="O134" s="247">
        <f>ROUND(E134*N134,2)</f>
        <v>0</v>
      </c>
      <c r="P134" s="247">
        <v>0.30625000000000002</v>
      </c>
      <c r="Q134" s="247">
        <f>ROUND(E134*P134,2)</f>
        <v>0.61</v>
      </c>
      <c r="R134" s="249" t="s">
        <v>583</v>
      </c>
      <c r="S134" s="249" t="s">
        <v>250</v>
      </c>
      <c r="T134" s="250" t="s">
        <v>250</v>
      </c>
      <c r="U134" s="223">
        <v>2.4510000000000001</v>
      </c>
      <c r="V134" s="223">
        <f>ROUND(E134*U134,2)</f>
        <v>4.9000000000000004</v>
      </c>
      <c r="W134" s="223"/>
      <c r="X134" s="223" t="s">
        <v>294</v>
      </c>
      <c r="Y134" s="223" t="s">
        <v>252</v>
      </c>
      <c r="Z134" s="213"/>
      <c r="AA134" s="213"/>
      <c r="AB134" s="213"/>
      <c r="AC134" s="213"/>
      <c r="AD134" s="213"/>
      <c r="AE134" s="213"/>
      <c r="AF134" s="213"/>
      <c r="AG134" s="213" t="s">
        <v>571</v>
      </c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x14ac:dyDescent="0.2">
      <c r="A135" s="228" t="s">
        <v>245</v>
      </c>
      <c r="B135" s="229" t="s">
        <v>162</v>
      </c>
      <c r="C135" s="251" t="s">
        <v>163</v>
      </c>
      <c r="D135" s="230"/>
      <c r="E135" s="231"/>
      <c r="F135" s="232"/>
      <c r="G135" s="232">
        <f>SUMIF(AG136:AG136,"&lt;&gt;NOR",G136:G136)</f>
        <v>0</v>
      </c>
      <c r="H135" s="232"/>
      <c r="I135" s="232">
        <f>SUM(I136:I136)</f>
        <v>0</v>
      </c>
      <c r="J135" s="232"/>
      <c r="K135" s="232">
        <f>SUM(K136:K136)</f>
        <v>0</v>
      </c>
      <c r="L135" s="232"/>
      <c r="M135" s="232">
        <f>SUM(M136:M136)</f>
        <v>0</v>
      </c>
      <c r="N135" s="231"/>
      <c r="O135" s="231">
        <f>SUM(O136:O136)</f>
        <v>0</v>
      </c>
      <c r="P135" s="231"/>
      <c r="Q135" s="231">
        <f>SUM(Q136:Q136)</f>
        <v>0.25</v>
      </c>
      <c r="R135" s="232"/>
      <c r="S135" s="232"/>
      <c r="T135" s="233"/>
      <c r="U135" s="227"/>
      <c r="V135" s="227">
        <f>SUM(V136:V136)</f>
        <v>2.68</v>
      </c>
      <c r="W135" s="227"/>
      <c r="X135" s="227"/>
      <c r="Y135" s="227"/>
      <c r="AG135" t="s">
        <v>246</v>
      </c>
    </row>
    <row r="136" spans="1:60" outlineLevel="1" x14ac:dyDescent="0.2">
      <c r="A136" s="244">
        <v>25</v>
      </c>
      <c r="B136" s="245" t="s">
        <v>584</v>
      </c>
      <c r="C136" s="254" t="s">
        <v>585</v>
      </c>
      <c r="D136" s="246" t="s">
        <v>458</v>
      </c>
      <c r="E136" s="247">
        <v>10</v>
      </c>
      <c r="F136" s="248"/>
      <c r="G136" s="249">
        <f>ROUND(E136*F136,2)</f>
        <v>0</v>
      </c>
      <c r="H136" s="248"/>
      <c r="I136" s="249">
        <f>ROUND(E136*H136,2)</f>
        <v>0</v>
      </c>
      <c r="J136" s="248"/>
      <c r="K136" s="249">
        <f>ROUND(E136*J136,2)</f>
        <v>0</v>
      </c>
      <c r="L136" s="249">
        <v>21</v>
      </c>
      <c r="M136" s="249">
        <f>G136*(1+L136/100)</f>
        <v>0</v>
      </c>
      <c r="N136" s="247">
        <v>8.0000000000000007E-5</v>
      </c>
      <c r="O136" s="247">
        <f>ROUND(E136*N136,2)</f>
        <v>0</v>
      </c>
      <c r="P136" s="247">
        <v>2.4930000000000001E-2</v>
      </c>
      <c r="Q136" s="247">
        <f>ROUND(E136*P136,2)</f>
        <v>0.25</v>
      </c>
      <c r="R136" s="249" t="s">
        <v>583</v>
      </c>
      <c r="S136" s="249" t="s">
        <v>250</v>
      </c>
      <c r="T136" s="250" t="s">
        <v>250</v>
      </c>
      <c r="U136" s="223">
        <v>0.26800000000000002</v>
      </c>
      <c r="V136" s="223">
        <f>ROUND(E136*U136,2)</f>
        <v>2.68</v>
      </c>
      <c r="W136" s="223"/>
      <c r="X136" s="223" t="s">
        <v>294</v>
      </c>
      <c r="Y136" s="223" t="s">
        <v>252</v>
      </c>
      <c r="Z136" s="213"/>
      <c r="AA136" s="213"/>
      <c r="AB136" s="213"/>
      <c r="AC136" s="213"/>
      <c r="AD136" s="213"/>
      <c r="AE136" s="213"/>
      <c r="AF136" s="213"/>
      <c r="AG136" s="213" t="s">
        <v>571</v>
      </c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x14ac:dyDescent="0.2">
      <c r="A137" s="228" t="s">
        <v>245</v>
      </c>
      <c r="B137" s="229" t="s">
        <v>166</v>
      </c>
      <c r="C137" s="251" t="s">
        <v>167</v>
      </c>
      <c r="D137" s="230"/>
      <c r="E137" s="231"/>
      <c r="F137" s="232"/>
      <c r="G137" s="232">
        <f>SUMIF(AG138:AG142,"&lt;&gt;NOR",G138:G142)</f>
        <v>0</v>
      </c>
      <c r="H137" s="232"/>
      <c r="I137" s="232">
        <f>SUM(I138:I142)</f>
        <v>0</v>
      </c>
      <c r="J137" s="232"/>
      <c r="K137" s="232">
        <f>SUM(K138:K142)</f>
        <v>0</v>
      </c>
      <c r="L137" s="232"/>
      <c r="M137" s="232">
        <f>SUM(M138:M142)</f>
        <v>0</v>
      </c>
      <c r="N137" s="231"/>
      <c r="O137" s="231">
        <f>SUM(O138:O142)</f>
        <v>0</v>
      </c>
      <c r="P137" s="231"/>
      <c r="Q137" s="231">
        <f>SUM(Q138:Q142)</f>
        <v>0.03</v>
      </c>
      <c r="R137" s="232"/>
      <c r="S137" s="232"/>
      <c r="T137" s="233"/>
      <c r="U137" s="227"/>
      <c r="V137" s="227">
        <f>SUM(V138:V142)</f>
        <v>0.24</v>
      </c>
      <c r="W137" s="227"/>
      <c r="X137" s="227"/>
      <c r="Y137" s="227"/>
      <c r="AG137" t="s">
        <v>246</v>
      </c>
    </row>
    <row r="138" spans="1:60" ht="22.5" outlineLevel="1" x14ac:dyDescent="0.2">
      <c r="A138" s="235">
        <v>26</v>
      </c>
      <c r="B138" s="236" t="s">
        <v>586</v>
      </c>
      <c r="C138" s="252" t="s">
        <v>587</v>
      </c>
      <c r="D138" s="237" t="s">
        <v>292</v>
      </c>
      <c r="E138" s="238">
        <v>3.96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0</v>
      </c>
      <c r="O138" s="238">
        <f>ROUND(E138*N138,2)</f>
        <v>0</v>
      </c>
      <c r="P138" s="238">
        <v>7.0000000000000001E-3</v>
      </c>
      <c r="Q138" s="238">
        <f>ROUND(E138*P138,2)</f>
        <v>0.03</v>
      </c>
      <c r="R138" s="240" t="s">
        <v>588</v>
      </c>
      <c r="S138" s="240" t="s">
        <v>250</v>
      </c>
      <c r="T138" s="241" t="s">
        <v>250</v>
      </c>
      <c r="U138" s="223">
        <v>0.06</v>
      </c>
      <c r="V138" s="223">
        <f>ROUND(E138*U138,2)</f>
        <v>0.24</v>
      </c>
      <c r="W138" s="223"/>
      <c r="X138" s="223" t="s">
        <v>294</v>
      </c>
      <c r="Y138" s="223" t="s">
        <v>252</v>
      </c>
      <c r="Z138" s="213"/>
      <c r="AA138" s="213"/>
      <c r="AB138" s="213"/>
      <c r="AC138" s="213"/>
      <c r="AD138" s="213"/>
      <c r="AE138" s="213"/>
      <c r="AF138" s="213"/>
      <c r="AG138" s="213" t="s">
        <v>571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66" t="s">
        <v>1645</v>
      </c>
      <c r="D139" s="258"/>
      <c r="E139" s="259"/>
      <c r="F139" s="223"/>
      <c r="G139" s="223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297</v>
      </c>
      <c r="AH139" s="213">
        <v>0</v>
      </c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3" x14ac:dyDescent="0.2">
      <c r="A140" s="220"/>
      <c r="B140" s="221"/>
      <c r="C140" s="266" t="s">
        <v>1646</v>
      </c>
      <c r="D140" s="258"/>
      <c r="E140" s="259"/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3" x14ac:dyDescent="0.2">
      <c r="A141" s="220"/>
      <c r="B141" s="221"/>
      <c r="C141" s="266" t="s">
        <v>1647</v>
      </c>
      <c r="D141" s="258"/>
      <c r="E141" s="259"/>
      <c r="F141" s="223"/>
      <c r="G141" s="223"/>
      <c r="H141" s="223"/>
      <c r="I141" s="223"/>
      <c r="J141" s="223"/>
      <c r="K141" s="223"/>
      <c r="L141" s="223"/>
      <c r="M141" s="223"/>
      <c r="N141" s="222"/>
      <c r="O141" s="222"/>
      <c r="P141" s="222"/>
      <c r="Q141" s="222"/>
      <c r="R141" s="223"/>
      <c r="S141" s="223"/>
      <c r="T141" s="223"/>
      <c r="U141" s="223"/>
      <c r="V141" s="223"/>
      <c r="W141" s="223"/>
      <c r="X141" s="223"/>
      <c r="Y141" s="223"/>
      <c r="Z141" s="213"/>
      <c r="AA141" s="213"/>
      <c r="AB141" s="213"/>
      <c r="AC141" s="213"/>
      <c r="AD141" s="213"/>
      <c r="AE141" s="213"/>
      <c r="AF141" s="213"/>
      <c r="AG141" s="213" t="s">
        <v>297</v>
      </c>
      <c r="AH141" s="213">
        <v>0</v>
      </c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3" x14ac:dyDescent="0.2">
      <c r="A142" s="220"/>
      <c r="B142" s="221"/>
      <c r="C142" s="266" t="s">
        <v>1648</v>
      </c>
      <c r="D142" s="258"/>
      <c r="E142" s="259">
        <v>3.96</v>
      </c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297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x14ac:dyDescent="0.2">
      <c r="A143" s="228" t="s">
        <v>245</v>
      </c>
      <c r="B143" s="229" t="s">
        <v>170</v>
      </c>
      <c r="C143" s="251" t="s">
        <v>171</v>
      </c>
      <c r="D143" s="230"/>
      <c r="E143" s="231"/>
      <c r="F143" s="232"/>
      <c r="G143" s="232">
        <f>SUMIF(AG144:AG150,"&lt;&gt;NOR",G144:G150)</f>
        <v>0</v>
      </c>
      <c r="H143" s="232"/>
      <c r="I143" s="232">
        <f>SUM(I144:I150)</f>
        <v>0</v>
      </c>
      <c r="J143" s="232"/>
      <c r="K143" s="232">
        <f>SUM(K144:K150)</f>
        <v>0</v>
      </c>
      <c r="L143" s="232"/>
      <c r="M143" s="232">
        <f>SUM(M144:M150)</f>
        <v>0</v>
      </c>
      <c r="N143" s="231"/>
      <c r="O143" s="231">
        <f>SUM(O144:O150)</f>
        <v>0</v>
      </c>
      <c r="P143" s="231"/>
      <c r="Q143" s="231">
        <f>SUM(Q144:Q150)</f>
        <v>0.05</v>
      </c>
      <c r="R143" s="232"/>
      <c r="S143" s="232"/>
      <c r="T143" s="233"/>
      <c r="U143" s="227"/>
      <c r="V143" s="227">
        <f>SUM(V144:V150)</f>
        <v>1.22</v>
      </c>
      <c r="W143" s="227"/>
      <c r="X143" s="227"/>
      <c r="Y143" s="227"/>
      <c r="AG143" t="s">
        <v>246</v>
      </c>
    </row>
    <row r="144" spans="1:60" outlineLevel="1" x14ac:dyDescent="0.2">
      <c r="A144" s="235">
        <v>27</v>
      </c>
      <c r="B144" s="236" t="s">
        <v>608</v>
      </c>
      <c r="C144" s="252" t="s">
        <v>609</v>
      </c>
      <c r="D144" s="237" t="s">
        <v>420</v>
      </c>
      <c r="E144" s="238">
        <v>15</v>
      </c>
      <c r="F144" s="239"/>
      <c r="G144" s="240">
        <f>ROUND(E144*F144,2)</f>
        <v>0</v>
      </c>
      <c r="H144" s="239"/>
      <c r="I144" s="240">
        <f>ROUND(E144*H144,2)</f>
        <v>0</v>
      </c>
      <c r="J144" s="239"/>
      <c r="K144" s="240">
        <f>ROUND(E144*J144,2)</f>
        <v>0</v>
      </c>
      <c r="L144" s="240">
        <v>21</v>
      </c>
      <c r="M144" s="240">
        <f>G144*(1+L144/100)</f>
        <v>0</v>
      </c>
      <c r="N144" s="238">
        <v>0</v>
      </c>
      <c r="O144" s="238">
        <f>ROUND(E144*N144,2)</f>
        <v>0</v>
      </c>
      <c r="P144" s="238">
        <v>3.3600000000000001E-3</v>
      </c>
      <c r="Q144" s="238">
        <f>ROUND(E144*P144,2)</f>
        <v>0.05</v>
      </c>
      <c r="R144" s="240" t="s">
        <v>604</v>
      </c>
      <c r="S144" s="240" t="s">
        <v>250</v>
      </c>
      <c r="T144" s="241" t="s">
        <v>250</v>
      </c>
      <c r="U144" s="223">
        <v>6.9000000000000006E-2</v>
      </c>
      <c r="V144" s="223">
        <f>ROUND(E144*U144,2)</f>
        <v>1.04</v>
      </c>
      <c r="W144" s="223"/>
      <c r="X144" s="223" t="s">
        <v>294</v>
      </c>
      <c r="Y144" s="223" t="s">
        <v>252</v>
      </c>
      <c r="Z144" s="213"/>
      <c r="AA144" s="213"/>
      <c r="AB144" s="213"/>
      <c r="AC144" s="213"/>
      <c r="AD144" s="213"/>
      <c r="AE144" s="213"/>
      <c r="AF144" s="213"/>
      <c r="AG144" s="213" t="s">
        <v>571</v>
      </c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2" x14ac:dyDescent="0.2">
      <c r="A145" s="220"/>
      <c r="B145" s="221"/>
      <c r="C145" s="266" t="s">
        <v>1645</v>
      </c>
      <c r="D145" s="258"/>
      <c r="E145" s="259"/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outlineLevel="3" x14ac:dyDescent="0.2">
      <c r="A146" s="220"/>
      <c r="B146" s="221"/>
      <c r="C146" s="266" t="s">
        <v>1649</v>
      </c>
      <c r="D146" s="258"/>
      <c r="E146" s="259"/>
      <c r="F146" s="223"/>
      <c r="G146" s="223"/>
      <c r="H146" s="223"/>
      <c r="I146" s="223"/>
      <c r="J146" s="223"/>
      <c r="K146" s="223"/>
      <c r="L146" s="223"/>
      <c r="M146" s="223"/>
      <c r="N146" s="222"/>
      <c r="O146" s="222"/>
      <c r="P146" s="222"/>
      <c r="Q146" s="222"/>
      <c r="R146" s="223"/>
      <c r="S146" s="223"/>
      <c r="T146" s="223"/>
      <c r="U146" s="223"/>
      <c r="V146" s="223"/>
      <c r="W146" s="223"/>
      <c r="X146" s="223"/>
      <c r="Y146" s="223"/>
      <c r="Z146" s="213"/>
      <c r="AA146" s="213"/>
      <c r="AB146" s="213"/>
      <c r="AC146" s="213"/>
      <c r="AD146" s="213"/>
      <c r="AE146" s="213"/>
      <c r="AF146" s="213"/>
      <c r="AG146" s="213" t="s">
        <v>297</v>
      </c>
      <c r="AH146" s="213">
        <v>0</v>
      </c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</row>
    <row r="147" spans="1:60" outlineLevel="3" x14ac:dyDescent="0.2">
      <c r="A147" s="220"/>
      <c r="B147" s="221"/>
      <c r="C147" s="266" t="s">
        <v>469</v>
      </c>
      <c r="D147" s="258"/>
      <c r="E147" s="259">
        <v>15</v>
      </c>
      <c r="F147" s="223"/>
      <c r="G147" s="223"/>
      <c r="H147" s="223"/>
      <c r="I147" s="223"/>
      <c r="J147" s="223"/>
      <c r="K147" s="223"/>
      <c r="L147" s="223"/>
      <c r="M147" s="223"/>
      <c r="N147" s="222"/>
      <c r="O147" s="222"/>
      <c r="P147" s="222"/>
      <c r="Q147" s="222"/>
      <c r="R147" s="223"/>
      <c r="S147" s="223"/>
      <c r="T147" s="223"/>
      <c r="U147" s="223"/>
      <c r="V147" s="223"/>
      <c r="W147" s="223"/>
      <c r="X147" s="223"/>
      <c r="Y147" s="223"/>
      <c r="Z147" s="213"/>
      <c r="AA147" s="213"/>
      <c r="AB147" s="213"/>
      <c r="AC147" s="213"/>
      <c r="AD147" s="213"/>
      <c r="AE147" s="213"/>
      <c r="AF147" s="213"/>
      <c r="AG147" s="213" t="s">
        <v>297</v>
      </c>
      <c r="AH147" s="213">
        <v>0</v>
      </c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outlineLevel="1" x14ac:dyDescent="0.2">
      <c r="A148" s="235">
        <v>28</v>
      </c>
      <c r="B148" s="236" t="s">
        <v>611</v>
      </c>
      <c r="C148" s="252" t="s">
        <v>612</v>
      </c>
      <c r="D148" s="237" t="s">
        <v>458</v>
      </c>
      <c r="E148" s="238">
        <v>2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</v>
      </c>
      <c r="O148" s="238">
        <f>ROUND(E148*N148,2)</f>
        <v>0</v>
      </c>
      <c r="P148" s="238">
        <v>1.15E-3</v>
      </c>
      <c r="Q148" s="238">
        <f>ROUND(E148*P148,2)</f>
        <v>0</v>
      </c>
      <c r="R148" s="240" t="s">
        <v>604</v>
      </c>
      <c r="S148" s="240" t="s">
        <v>250</v>
      </c>
      <c r="T148" s="241" t="s">
        <v>250</v>
      </c>
      <c r="U148" s="223">
        <v>9.1999999999999998E-2</v>
      </c>
      <c r="V148" s="223">
        <f>ROUND(E148*U148,2)</f>
        <v>0.18</v>
      </c>
      <c r="W148" s="223"/>
      <c r="X148" s="223" t="s">
        <v>294</v>
      </c>
      <c r="Y148" s="223" t="s">
        <v>252</v>
      </c>
      <c r="Z148" s="213"/>
      <c r="AA148" s="213"/>
      <c r="AB148" s="213"/>
      <c r="AC148" s="213"/>
      <c r="AD148" s="213"/>
      <c r="AE148" s="213"/>
      <c r="AF148" s="213"/>
      <c r="AG148" s="213" t="s">
        <v>571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66" t="s">
        <v>1650</v>
      </c>
      <c r="D149" s="258"/>
      <c r="E149" s="259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110</v>
      </c>
      <c r="D150" s="258"/>
      <c r="E150" s="259">
        <v>2</v>
      </c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x14ac:dyDescent="0.2">
      <c r="A151" s="228" t="s">
        <v>245</v>
      </c>
      <c r="B151" s="229" t="s">
        <v>172</v>
      </c>
      <c r="C151" s="251" t="s">
        <v>173</v>
      </c>
      <c r="D151" s="230"/>
      <c r="E151" s="231"/>
      <c r="F151" s="232"/>
      <c r="G151" s="232">
        <f>SUMIF(AG152:AG161,"&lt;&gt;NOR",G152:G161)</f>
        <v>0</v>
      </c>
      <c r="H151" s="232"/>
      <c r="I151" s="232">
        <f>SUM(I152:I161)</f>
        <v>0</v>
      </c>
      <c r="J151" s="232"/>
      <c r="K151" s="232">
        <f>SUM(K152:K161)</f>
        <v>0</v>
      </c>
      <c r="L151" s="232"/>
      <c r="M151" s="232">
        <f>SUM(M152:M161)</f>
        <v>0</v>
      </c>
      <c r="N151" s="231"/>
      <c r="O151" s="231">
        <f>SUM(O152:O161)</f>
        <v>0</v>
      </c>
      <c r="P151" s="231"/>
      <c r="Q151" s="231">
        <f>SUM(Q152:Q161)</f>
        <v>0.08</v>
      </c>
      <c r="R151" s="232"/>
      <c r="S151" s="232"/>
      <c r="T151" s="233"/>
      <c r="U151" s="227"/>
      <c r="V151" s="227">
        <f>SUM(V152:V161)</f>
        <v>0.73</v>
      </c>
      <c r="W151" s="227"/>
      <c r="X151" s="227"/>
      <c r="Y151" s="227"/>
      <c r="AG151" t="s">
        <v>246</v>
      </c>
    </row>
    <row r="152" spans="1:60" outlineLevel="1" x14ac:dyDescent="0.2">
      <c r="A152" s="235">
        <v>29</v>
      </c>
      <c r="B152" s="236" t="s">
        <v>1651</v>
      </c>
      <c r="C152" s="252" t="s">
        <v>1652</v>
      </c>
      <c r="D152" s="237" t="s">
        <v>292</v>
      </c>
      <c r="E152" s="238">
        <v>3.96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0</v>
      </c>
      <c r="O152" s="238">
        <f>ROUND(E152*N152,2)</f>
        <v>0</v>
      </c>
      <c r="P152" s="238">
        <v>2.1000000000000001E-2</v>
      </c>
      <c r="Q152" s="238">
        <f>ROUND(E152*P152,2)</f>
        <v>0.08</v>
      </c>
      <c r="R152" s="240" t="s">
        <v>627</v>
      </c>
      <c r="S152" s="240" t="s">
        <v>250</v>
      </c>
      <c r="T152" s="241" t="s">
        <v>250</v>
      </c>
      <c r="U152" s="223">
        <v>0.154</v>
      </c>
      <c r="V152" s="223">
        <f>ROUND(E152*U152,2)</f>
        <v>0.61</v>
      </c>
      <c r="W152" s="223"/>
      <c r="X152" s="223" t="s">
        <v>294</v>
      </c>
      <c r="Y152" s="223" t="s">
        <v>252</v>
      </c>
      <c r="Z152" s="213"/>
      <c r="AA152" s="213"/>
      <c r="AB152" s="213"/>
      <c r="AC152" s="213"/>
      <c r="AD152" s="213"/>
      <c r="AE152" s="213"/>
      <c r="AF152" s="213"/>
      <c r="AG152" s="213" t="s">
        <v>571</v>
      </c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outlineLevel="2" x14ac:dyDescent="0.2">
      <c r="A153" s="220"/>
      <c r="B153" s="221"/>
      <c r="C153" s="266" t="s">
        <v>347</v>
      </c>
      <c r="D153" s="258"/>
      <c r="E153" s="259"/>
      <c r="F153" s="223"/>
      <c r="G153" s="223"/>
      <c r="H153" s="223"/>
      <c r="I153" s="223"/>
      <c r="J153" s="223"/>
      <c r="K153" s="223"/>
      <c r="L153" s="223"/>
      <c r="M153" s="223"/>
      <c r="N153" s="222"/>
      <c r="O153" s="222"/>
      <c r="P153" s="222"/>
      <c r="Q153" s="222"/>
      <c r="R153" s="223"/>
      <c r="S153" s="223"/>
      <c r="T153" s="223"/>
      <c r="U153" s="223"/>
      <c r="V153" s="223"/>
      <c r="W153" s="223"/>
      <c r="X153" s="223"/>
      <c r="Y153" s="223"/>
      <c r="Z153" s="213"/>
      <c r="AA153" s="213"/>
      <c r="AB153" s="213"/>
      <c r="AC153" s="213"/>
      <c r="AD153" s="213"/>
      <c r="AE153" s="213"/>
      <c r="AF153" s="213"/>
      <c r="AG153" s="213" t="s">
        <v>297</v>
      </c>
      <c r="AH153" s="213">
        <v>0</v>
      </c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outlineLevel="3" x14ac:dyDescent="0.2">
      <c r="A154" s="220"/>
      <c r="B154" s="221"/>
      <c r="C154" s="266" t="s">
        <v>1653</v>
      </c>
      <c r="D154" s="258"/>
      <c r="E154" s="259"/>
      <c r="F154" s="223"/>
      <c r="G154" s="223"/>
      <c r="H154" s="223"/>
      <c r="I154" s="223"/>
      <c r="J154" s="223"/>
      <c r="K154" s="223"/>
      <c r="L154" s="223"/>
      <c r="M154" s="223"/>
      <c r="N154" s="222"/>
      <c r="O154" s="222"/>
      <c r="P154" s="222"/>
      <c r="Q154" s="222"/>
      <c r="R154" s="223"/>
      <c r="S154" s="223"/>
      <c r="T154" s="223"/>
      <c r="U154" s="223"/>
      <c r="V154" s="223"/>
      <c r="W154" s="223"/>
      <c r="X154" s="223"/>
      <c r="Y154" s="223"/>
      <c r="Z154" s="213"/>
      <c r="AA154" s="213"/>
      <c r="AB154" s="213"/>
      <c r="AC154" s="213"/>
      <c r="AD154" s="213"/>
      <c r="AE154" s="213"/>
      <c r="AF154" s="213"/>
      <c r="AG154" s="213" t="s">
        <v>297</v>
      </c>
      <c r="AH154" s="213">
        <v>0</v>
      </c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3" x14ac:dyDescent="0.2">
      <c r="A155" s="220"/>
      <c r="B155" s="221"/>
      <c r="C155" s="266" t="s">
        <v>1654</v>
      </c>
      <c r="D155" s="258"/>
      <c r="E155" s="259"/>
      <c r="F155" s="223"/>
      <c r="G155" s="22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297</v>
      </c>
      <c r="AH155" s="213">
        <v>0</v>
      </c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3" x14ac:dyDescent="0.2">
      <c r="A156" s="220"/>
      <c r="B156" s="221"/>
      <c r="C156" s="266" t="s">
        <v>1648</v>
      </c>
      <c r="D156" s="258"/>
      <c r="E156" s="259">
        <v>3.96</v>
      </c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1" x14ac:dyDescent="0.2">
      <c r="A157" s="235">
        <v>30</v>
      </c>
      <c r="B157" s="236" t="s">
        <v>629</v>
      </c>
      <c r="C157" s="252" t="s">
        <v>630</v>
      </c>
      <c r="D157" s="237" t="s">
        <v>292</v>
      </c>
      <c r="E157" s="238">
        <v>3.96</v>
      </c>
      <c r="F157" s="239"/>
      <c r="G157" s="240">
        <f>ROUND(E157*F157,2)</f>
        <v>0</v>
      </c>
      <c r="H157" s="239"/>
      <c r="I157" s="240">
        <f>ROUND(E157*H157,2)</f>
        <v>0</v>
      </c>
      <c r="J157" s="239"/>
      <c r="K157" s="240">
        <f>ROUND(E157*J157,2)</f>
        <v>0</v>
      </c>
      <c r="L157" s="240">
        <v>21</v>
      </c>
      <c r="M157" s="240">
        <f>G157*(1+L157/100)</f>
        <v>0</v>
      </c>
      <c r="N157" s="238">
        <v>0</v>
      </c>
      <c r="O157" s="238">
        <f>ROUND(E157*N157,2)</f>
        <v>0</v>
      </c>
      <c r="P157" s="238">
        <v>1.8000000000000001E-4</v>
      </c>
      <c r="Q157" s="238">
        <f>ROUND(E157*P157,2)</f>
        <v>0</v>
      </c>
      <c r="R157" s="240" t="s">
        <v>627</v>
      </c>
      <c r="S157" s="240" t="s">
        <v>250</v>
      </c>
      <c r="T157" s="241" t="s">
        <v>250</v>
      </c>
      <c r="U157" s="223">
        <v>0.03</v>
      </c>
      <c r="V157" s="223">
        <f>ROUND(E157*U157,2)</f>
        <v>0.12</v>
      </c>
      <c r="W157" s="223"/>
      <c r="X157" s="223" t="s">
        <v>294</v>
      </c>
      <c r="Y157" s="223" t="s">
        <v>252</v>
      </c>
      <c r="Z157" s="213"/>
      <c r="AA157" s="213"/>
      <c r="AB157" s="213"/>
      <c r="AC157" s="213"/>
      <c r="AD157" s="213"/>
      <c r="AE157" s="213"/>
      <c r="AF157" s="213"/>
      <c r="AG157" s="213" t="s">
        <v>571</v>
      </c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2" x14ac:dyDescent="0.2">
      <c r="A158" s="220"/>
      <c r="B158" s="221"/>
      <c r="C158" s="266" t="s">
        <v>347</v>
      </c>
      <c r="D158" s="258"/>
      <c r="E158" s="259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6" t="s">
        <v>1655</v>
      </c>
      <c r="D159" s="258"/>
      <c r="E159" s="259"/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outlineLevel="3" x14ac:dyDescent="0.2">
      <c r="A160" s="220"/>
      <c r="B160" s="221"/>
      <c r="C160" s="266" t="s">
        <v>1647</v>
      </c>
      <c r="D160" s="258"/>
      <c r="E160" s="259"/>
      <c r="F160" s="223"/>
      <c r="G160" s="223"/>
      <c r="H160" s="223"/>
      <c r="I160" s="223"/>
      <c r="J160" s="223"/>
      <c r="K160" s="223"/>
      <c r="L160" s="223"/>
      <c r="M160" s="223"/>
      <c r="N160" s="222"/>
      <c r="O160" s="222"/>
      <c r="P160" s="222"/>
      <c r="Q160" s="222"/>
      <c r="R160" s="223"/>
      <c r="S160" s="223"/>
      <c r="T160" s="223"/>
      <c r="U160" s="223"/>
      <c r="V160" s="223"/>
      <c r="W160" s="223"/>
      <c r="X160" s="223"/>
      <c r="Y160" s="223"/>
      <c r="Z160" s="213"/>
      <c r="AA160" s="213"/>
      <c r="AB160" s="213"/>
      <c r="AC160" s="213"/>
      <c r="AD160" s="213"/>
      <c r="AE160" s="213"/>
      <c r="AF160" s="213"/>
      <c r="AG160" s="213" t="s">
        <v>297</v>
      </c>
      <c r="AH160" s="213">
        <v>0</v>
      </c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3" x14ac:dyDescent="0.2">
      <c r="A161" s="220"/>
      <c r="B161" s="221"/>
      <c r="C161" s="266" t="s">
        <v>1648</v>
      </c>
      <c r="D161" s="258"/>
      <c r="E161" s="259">
        <v>3.96</v>
      </c>
      <c r="F161" s="223"/>
      <c r="G161" s="22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297</v>
      </c>
      <c r="AH161" s="213">
        <v>0</v>
      </c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x14ac:dyDescent="0.2">
      <c r="A162" s="228" t="s">
        <v>245</v>
      </c>
      <c r="B162" s="229" t="s">
        <v>174</v>
      </c>
      <c r="C162" s="251" t="s">
        <v>175</v>
      </c>
      <c r="D162" s="230"/>
      <c r="E162" s="231"/>
      <c r="F162" s="232"/>
      <c r="G162" s="232">
        <f>SUMIF(AG163:AG166,"&lt;&gt;NOR",G163:G166)</f>
        <v>0</v>
      </c>
      <c r="H162" s="232"/>
      <c r="I162" s="232">
        <f>SUM(I163:I166)</f>
        <v>0</v>
      </c>
      <c r="J162" s="232"/>
      <c r="K162" s="232">
        <f>SUM(K163:K166)</f>
        <v>0</v>
      </c>
      <c r="L162" s="232"/>
      <c r="M162" s="232">
        <f>SUM(M163:M166)</f>
        <v>0</v>
      </c>
      <c r="N162" s="231"/>
      <c r="O162" s="231">
        <f>SUM(O163:O166)</f>
        <v>0</v>
      </c>
      <c r="P162" s="231"/>
      <c r="Q162" s="231">
        <f>SUM(Q163:Q166)</f>
        <v>0.8899999999999999</v>
      </c>
      <c r="R162" s="232"/>
      <c r="S162" s="232"/>
      <c r="T162" s="233"/>
      <c r="U162" s="227"/>
      <c r="V162" s="227">
        <f>SUM(V163:V166)</f>
        <v>20.8</v>
      </c>
      <c r="W162" s="227"/>
      <c r="X162" s="227"/>
      <c r="Y162" s="227"/>
      <c r="AG162" t="s">
        <v>246</v>
      </c>
    </row>
    <row r="163" spans="1:60" outlineLevel="1" x14ac:dyDescent="0.2">
      <c r="A163" s="235">
        <v>31</v>
      </c>
      <c r="B163" s="236" t="s">
        <v>1656</v>
      </c>
      <c r="C163" s="252" t="s">
        <v>1657</v>
      </c>
      <c r="D163" s="237" t="s">
        <v>458</v>
      </c>
      <c r="E163" s="238">
        <v>5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0</v>
      </c>
      <c r="O163" s="238">
        <f>ROUND(E163*N163,2)</f>
        <v>0</v>
      </c>
      <c r="P163" s="238">
        <v>3.7999999999999999E-2</v>
      </c>
      <c r="Q163" s="238">
        <f>ROUND(E163*P163,2)</f>
        <v>0.19</v>
      </c>
      <c r="R163" s="240" t="s">
        <v>633</v>
      </c>
      <c r="S163" s="240" t="s">
        <v>250</v>
      </c>
      <c r="T163" s="241" t="s">
        <v>250</v>
      </c>
      <c r="U163" s="223">
        <v>3.4</v>
      </c>
      <c r="V163" s="223">
        <f>ROUND(E163*U163,2)</f>
        <v>17</v>
      </c>
      <c r="W163" s="223"/>
      <c r="X163" s="223" t="s">
        <v>294</v>
      </c>
      <c r="Y163" s="223" t="s">
        <v>252</v>
      </c>
      <c r="Z163" s="213"/>
      <c r="AA163" s="213"/>
      <c r="AB163" s="213"/>
      <c r="AC163" s="213"/>
      <c r="AD163" s="213"/>
      <c r="AE163" s="213"/>
      <c r="AF163" s="213"/>
      <c r="AG163" s="213" t="s">
        <v>571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2" x14ac:dyDescent="0.2">
      <c r="A164" s="220"/>
      <c r="B164" s="221"/>
      <c r="C164" s="267" t="s">
        <v>1658</v>
      </c>
      <c r="D164" s="264"/>
      <c r="E164" s="264"/>
      <c r="F164" s="264"/>
      <c r="G164" s="264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305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</row>
    <row r="165" spans="1:60" outlineLevel="3" x14ac:dyDescent="0.2">
      <c r="A165" s="220"/>
      <c r="B165" s="221"/>
      <c r="C165" s="277" t="s">
        <v>1659</v>
      </c>
      <c r="D165" s="276"/>
      <c r="E165" s="276"/>
      <c r="F165" s="276"/>
      <c r="G165" s="276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305</v>
      </c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1" x14ac:dyDescent="0.2">
      <c r="A166" s="244">
        <v>32</v>
      </c>
      <c r="B166" s="245" t="s">
        <v>638</v>
      </c>
      <c r="C166" s="254" t="s">
        <v>639</v>
      </c>
      <c r="D166" s="246" t="s">
        <v>458</v>
      </c>
      <c r="E166" s="247">
        <v>4</v>
      </c>
      <c r="F166" s="248"/>
      <c r="G166" s="249">
        <f>ROUND(E166*F166,2)</f>
        <v>0</v>
      </c>
      <c r="H166" s="248"/>
      <c r="I166" s="249">
        <f>ROUND(E166*H166,2)</f>
        <v>0</v>
      </c>
      <c r="J166" s="248"/>
      <c r="K166" s="249">
        <f>ROUND(E166*J166,2)</f>
        <v>0</v>
      </c>
      <c r="L166" s="249">
        <v>21</v>
      </c>
      <c r="M166" s="249">
        <f>G166*(1+L166/100)</f>
        <v>0</v>
      </c>
      <c r="N166" s="247">
        <v>0</v>
      </c>
      <c r="O166" s="247">
        <f>ROUND(E166*N166,2)</f>
        <v>0</v>
      </c>
      <c r="P166" s="247">
        <v>0.17399999999999999</v>
      </c>
      <c r="Q166" s="247">
        <f>ROUND(E166*P166,2)</f>
        <v>0.7</v>
      </c>
      <c r="R166" s="249" t="s">
        <v>633</v>
      </c>
      <c r="S166" s="249" t="s">
        <v>250</v>
      </c>
      <c r="T166" s="250" t="s">
        <v>250</v>
      </c>
      <c r="U166" s="223">
        <v>0.95</v>
      </c>
      <c r="V166" s="223">
        <f>ROUND(E166*U166,2)</f>
        <v>3.8</v>
      </c>
      <c r="W166" s="223"/>
      <c r="X166" s="223" t="s">
        <v>294</v>
      </c>
      <c r="Y166" s="223" t="s">
        <v>252</v>
      </c>
      <c r="Z166" s="213"/>
      <c r="AA166" s="213"/>
      <c r="AB166" s="213"/>
      <c r="AC166" s="213"/>
      <c r="AD166" s="213"/>
      <c r="AE166" s="213"/>
      <c r="AF166" s="213"/>
      <c r="AG166" s="213" t="s">
        <v>571</v>
      </c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x14ac:dyDescent="0.2">
      <c r="A167" s="228" t="s">
        <v>245</v>
      </c>
      <c r="B167" s="229" t="s">
        <v>188</v>
      </c>
      <c r="C167" s="251" t="s">
        <v>190</v>
      </c>
      <c r="D167" s="230"/>
      <c r="E167" s="231"/>
      <c r="F167" s="232"/>
      <c r="G167" s="232">
        <f>SUMIF(AG168:AG189,"&lt;&gt;NOR",G168:G189)</f>
        <v>0</v>
      </c>
      <c r="H167" s="232"/>
      <c r="I167" s="232">
        <f>SUM(I168:I189)</f>
        <v>0</v>
      </c>
      <c r="J167" s="232"/>
      <c r="K167" s="232">
        <f>SUM(K168:K189)</f>
        <v>0</v>
      </c>
      <c r="L167" s="232"/>
      <c r="M167" s="232">
        <f>SUM(M168:M189)</f>
        <v>0</v>
      </c>
      <c r="N167" s="231"/>
      <c r="O167" s="231">
        <f>SUM(O168:O189)</f>
        <v>0</v>
      </c>
      <c r="P167" s="231"/>
      <c r="Q167" s="231">
        <f>SUM(Q168:Q189)</f>
        <v>0.43</v>
      </c>
      <c r="R167" s="232"/>
      <c r="S167" s="232"/>
      <c r="T167" s="233"/>
      <c r="U167" s="227"/>
      <c r="V167" s="227">
        <f>SUM(V168:V189)</f>
        <v>18.740000000000002</v>
      </c>
      <c r="W167" s="227"/>
      <c r="X167" s="227"/>
      <c r="Y167" s="227"/>
      <c r="AG167" t="s">
        <v>246</v>
      </c>
    </row>
    <row r="168" spans="1:60" ht="22.5" outlineLevel="1" x14ac:dyDescent="0.2">
      <c r="A168" s="235">
        <v>33</v>
      </c>
      <c r="B168" s="236" t="s">
        <v>640</v>
      </c>
      <c r="C168" s="252" t="s">
        <v>641</v>
      </c>
      <c r="D168" s="237" t="s">
        <v>420</v>
      </c>
      <c r="E168" s="238">
        <v>18.789000000000001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5.0000000000000001E-4</v>
      </c>
      <c r="Q168" s="238">
        <f>ROUND(E168*P168,2)</f>
        <v>0.01</v>
      </c>
      <c r="R168" s="240" t="s">
        <v>642</v>
      </c>
      <c r="S168" s="240" t="s">
        <v>250</v>
      </c>
      <c r="T168" s="241" t="s">
        <v>250</v>
      </c>
      <c r="U168" s="223">
        <v>0.08</v>
      </c>
      <c r="V168" s="223">
        <f>ROUND(E168*U168,2)</f>
        <v>1.5</v>
      </c>
      <c r="W168" s="223"/>
      <c r="X168" s="223" t="s">
        <v>294</v>
      </c>
      <c r="Y168" s="223" t="s">
        <v>252</v>
      </c>
      <c r="Z168" s="213"/>
      <c r="AA168" s="213"/>
      <c r="AB168" s="213"/>
      <c r="AC168" s="213"/>
      <c r="AD168" s="213"/>
      <c r="AE168" s="213"/>
      <c r="AF168" s="213"/>
      <c r="AG168" s="213" t="s">
        <v>571</v>
      </c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2" x14ac:dyDescent="0.2">
      <c r="A169" s="220"/>
      <c r="B169" s="221"/>
      <c r="C169" s="266" t="s">
        <v>643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6" t="s">
        <v>644</v>
      </c>
      <c r="D170" s="258"/>
      <c r="E170" s="259">
        <v>18.789000000000001</v>
      </c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1" x14ac:dyDescent="0.2">
      <c r="A171" s="235">
        <v>34</v>
      </c>
      <c r="B171" s="236" t="s">
        <v>645</v>
      </c>
      <c r="C171" s="252" t="s">
        <v>646</v>
      </c>
      <c r="D171" s="237" t="s">
        <v>420</v>
      </c>
      <c r="E171" s="238">
        <v>144.74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0</v>
      </c>
      <c r="O171" s="238">
        <f>ROUND(E171*N171,2)</f>
        <v>0</v>
      </c>
      <c r="P171" s="238">
        <v>8.0000000000000007E-5</v>
      </c>
      <c r="Q171" s="238">
        <f>ROUND(E171*P171,2)</f>
        <v>0.01</v>
      </c>
      <c r="R171" s="240" t="s">
        <v>642</v>
      </c>
      <c r="S171" s="240" t="s">
        <v>250</v>
      </c>
      <c r="T171" s="241" t="s">
        <v>250</v>
      </c>
      <c r="U171" s="223">
        <v>3.5000000000000003E-2</v>
      </c>
      <c r="V171" s="223">
        <f>ROUND(E171*U171,2)</f>
        <v>5.07</v>
      </c>
      <c r="W171" s="223"/>
      <c r="X171" s="223" t="s">
        <v>294</v>
      </c>
      <c r="Y171" s="223" t="s">
        <v>252</v>
      </c>
      <c r="Z171" s="213"/>
      <c r="AA171" s="213"/>
      <c r="AB171" s="213"/>
      <c r="AC171" s="213"/>
      <c r="AD171" s="213"/>
      <c r="AE171" s="213"/>
      <c r="AF171" s="213"/>
      <c r="AG171" s="213" t="s">
        <v>571</v>
      </c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2" x14ac:dyDescent="0.2">
      <c r="A172" s="220"/>
      <c r="B172" s="221"/>
      <c r="C172" s="266" t="s">
        <v>347</v>
      </c>
      <c r="D172" s="258"/>
      <c r="E172" s="259"/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0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3" x14ac:dyDescent="0.2">
      <c r="A173" s="220"/>
      <c r="B173" s="221"/>
      <c r="C173" s="266" t="s">
        <v>1660</v>
      </c>
      <c r="D173" s="258"/>
      <c r="E173" s="259"/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297</v>
      </c>
      <c r="AH173" s="213">
        <v>0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66" t="s">
        <v>1661</v>
      </c>
      <c r="D174" s="258"/>
      <c r="E174" s="259"/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outlineLevel="3" x14ac:dyDescent="0.2">
      <c r="A175" s="220"/>
      <c r="B175" s="221"/>
      <c r="C175" s="266" t="s">
        <v>1621</v>
      </c>
      <c r="D175" s="258"/>
      <c r="E175" s="259"/>
      <c r="F175" s="223"/>
      <c r="G175" s="223"/>
      <c r="H175" s="223"/>
      <c r="I175" s="223"/>
      <c r="J175" s="223"/>
      <c r="K175" s="223"/>
      <c r="L175" s="223"/>
      <c r="M175" s="223"/>
      <c r="N175" s="222"/>
      <c r="O175" s="222"/>
      <c r="P175" s="222"/>
      <c r="Q175" s="222"/>
      <c r="R175" s="223"/>
      <c r="S175" s="223"/>
      <c r="T175" s="223"/>
      <c r="U175" s="223"/>
      <c r="V175" s="223"/>
      <c r="W175" s="223"/>
      <c r="X175" s="223"/>
      <c r="Y175" s="223"/>
      <c r="Z175" s="213"/>
      <c r="AA175" s="213"/>
      <c r="AB175" s="213"/>
      <c r="AC175" s="213"/>
      <c r="AD175" s="213"/>
      <c r="AE175" s="213"/>
      <c r="AF175" s="213"/>
      <c r="AG175" s="213" t="s">
        <v>297</v>
      </c>
      <c r="AH175" s="213">
        <v>0</v>
      </c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</row>
    <row r="176" spans="1:60" outlineLevel="3" x14ac:dyDescent="0.2">
      <c r="A176" s="220"/>
      <c r="B176" s="221"/>
      <c r="C176" s="266" t="s">
        <v>1662</v>
      </c>
      <c r="D176" s="258"/>
      <c r="E176" s="259"/>
      <c r="F176" s="223"/>
      <c r="G176" s="223"/>
      <c r="H176" s="223"/>
      <c r="I176" s="223"/>
      <c r="J176" s="223"/>
      <c r="K176" s="223"/>
      <c r="L176" s="223"/>
      <c r="M176" s="223"/>
      <c r="N176" s="222"/>
      <c r="O176" s="222"/>
      <c r="P176" s="222"/>
      <c r="Q176" s="222"/>
      <c r="R176" s="223"/>
      <c r="S176" s="223"/>
      <c r="T176" s="223"/>
      <c r="U176" s="223"/>
      <c r="V176" s="223"/>
      <c r="W176" s="223"/>
      <c r="X176" s="223"/>
      <c r="Y176" s="223"/>
      <c r="Z176" s="213"/>
      <c r="AA176" s="213"/>
      <c r="AB176" s="213"/>
      <c r="AC176" s="213"/>
      <c r="AD176" s="213"/>
      <c r="AE176" s="213"/>
      <c r="AF176" s="213"/>
      <c r="AG176" s="213" t="s">
        <v>297</v>
      </c>
      <c r="AH176" s="213">
        <v>0</v>
      </c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3" x14ac:dyDescent="0.2">
      <c r="A177" s="220"/>
      <c r="B177" s="221"/>
      <c r="C177" s="266" t="s">
        <v>1623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1663</v>
      </c>
      <c r="D178" s="258"/>
      <c r="E178" s="259"/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3" x14ac:dyDescent="0.2">
      <c r="A179" s="220"/>
      <c r="B179" s="221"/>
      <c r="C179" s="266" t="s">
        <v>1625</v>
      </c>
      <c r="D179" s="258"/>
      <c r="E179" s="259"/>
      <c r="F179" s="223"/>
      <c r="G179" s="223"/>
      <c r="H179" s="223"/>
      <c r="I179" s="223"/>
      <c r="J179" s="223"/>
      <c r="K179" s="223"/>
      <c r="L179" s="223"/>
      <c r="M179" s="223"/>
      <c r="N179" s="222"/>
      <c r="O179" s="222"/>
      <c r="P179" s="222"/>
      <c r="Q179" s="222"/>
      <c r="R179" s="223"/>
      <c r="S179" s="223"/>
      <c r="T179" s="223"/>
      <c r="U179" s="223"/>
      <c r="V179" s="223"/>
      <c r="W179" s="223"/>
      <c r="X179" s="223"/>
      <c r="Y179" s="223"/>
      <c r="Z179" s="213"/>
      <c r="AA179" s="213"/>
      <c r="AB179" s="213"/>
      <c r="AC179" s="213"/>
      <c r="AD179" s="213"/>
      <c r="AE179" s="213"/>
      <c r="AF179" s="213"/>
      <c r="AG179" s="213" t="s">
        <v>297</v>
      </c>
      <c r="AH179" s="213">
        <v>0</v>
      </c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3" x14ac:dyDescent="0.2">
      <c r="A180" s="220"/>
      <c r="B180" s="221"/>
      <c r="C180" s="266" t="s">
        <v>1626</v>
      </c>
      <c r="D180" s="258"/>
      <c r="E180" s="259"/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297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3" x14ac:dyDescent="0.2">
      <c r="A181" s="220"/>
      <c r="B181" s="221"/>
      <c r="C181" s="266" t="s">
        <v>1627</v>
      </c>
      <c r="D181" s="258"/>
      <c r="E181" s="259"/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3" x14ac:dyDescent="0.2">
      <c r="A182" s="220"/>
      <c r="B182" s="221"/>
      <c r="C182" s="266" t="s">
        <v>1628</v>
      </c>
      <c r="D182" s="258"/>
      <c r="E182" s="259"/>
      <c r="F182" s="223"/>
      <c r="G182" s="223"/>
      <c r="H182" s="223"/>
      <c r="I182" s="223"/>
      <c r="J182" s="223"/>
      <c r="K182" s="223"/>
      <c r="L182" s="223"/>
      <c r="M182" s="223"/>
      <c r="N182" s="222"/>
      <c r="O182" s="222"/>
      <c r="P182" s="222"/>
      <c r="Q182" s="222"/>
      <c r="R182" s="223"/>
      <c r="S182" s="223"/>
      <c r="T182" s="223"/>
      <c r="U182" s="223"/>
      <c r="V182" s="223"/>
      <c r="W182" s="223"/>
      <c r="X182" s="223"/>
      <c r="Y182" s="223"/>
      <c r="Z182" s="213"/>
      <c r="AA182" s="213"/>
      <c r="AB182" s="213"/>
      <c r="AC182" s="213"/>
      <c r="AD182" s="213"/>
      <c r="AE182" s="213"/>
      <c r="AF182" s="213"/>
      <c r="AG182" s="213" t="s">
        <v>297</v>
      </c>
      <c r="AH182" s="213">
        <v>0</v>
      </c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3" x14ac:dyDescent="0.2">
      <c r="A183" s="220"/>
      <c r="B183" s="221"/>
      <c r="C183" s="266" t="s">
        <v>1629</v>
      </c>
      <c r="D183" s="258"/>
      <c r="E183" s="259"/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0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3" x14ac:dyDescent="0.2">
      <c r="A184" s="220"/>
      <c r="B184" s="221"/>
      <c r="C184" s="266" t="s">
        <v>1630</v>
      </c>
      <c r="D184" s="258"/>
      <c r="E184" s="259"/>
      <c r="F184" s="223"/>
      <c r="G184" s="223"/>
      <c r="H184" s="223"/>
      <c r="I184" s="223"/>
      <c r="J184" s="223"/>
      <c r="K184" s="223"/>
      <c r="L184" s="223"/>
      <c r="M184" s="223"/>
      <c r="N184" s="222"/>
      <c r="O184" s="222"/>
      <c r="P184" s="222"/>
      <c r="Q184" s="222"/>
      <c r="R184" s="223"/>
      <c r="S184" s="223"/>
      <c r="T184" s="223"/>
      <c r="U184" s="223"/>
      <c r="V184" s="223"/>
      <c r="W184" s="223"/>
      <c r="X184" s="223"/>
      <c r="Y184" s="223"/>
      <c r="Z184" s="213"/>
      <c r="AA184" s="213"/>
      <c r="AB184" s="213"/>
      <c r="AC184" s="213"/>
      <c r="AD184" s="213"/>
      <c r="AE184" s="213"/>
      <c r="AF184" s="213"/>
      <c r="AG184" s="213" t="s">
        <v>297</v>
      </c>
      <c r="AH184" s="213">
        <v>0</v>
      </c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3" x14ac:dyDescent="0.2">
      <c r="A185" s="220"/>
      <c r="B185" s="221"/>
      <c r="C185" s="266" t="s">
        <v>1664</v>
      </c>
      <c r="D185" s="258"/>
      <c r="E185" s="259">
        <v>144.74</v>
      </c>
      <c r="F185" s="223"/>
      <c r="G185" s="223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297</v>
      </c>
      <c r="AH185" s="213">
        <v>0</v>
      </c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ht="22.5" outlineLevel="1" x14ac:dyDescent="0.2">
      <c r="A186" s="235">
        <v>35</v>
      </c>
      <c r="B186" s="236" t="s">
        <v>652</v>
      </c>
      <c r="C186" s="252" t="s">
        <v>653</v>
      </c>
      <c r="D186" s="237" t="s">
        <v>292</v>
      </c>
      <c r="E186" s="238">
        <v>115.87</v>
      </c>
      <c r="F186" s="239"/>
      <c r="G186" s="240">
        <f>ROUND(E186*F186,2)</f>
        <v>0</v>
      </c>
      <c r="H186" s="239"/>
      <c r="I186" s="240">
        <f>ROUND(E186*H186,2)</f>
        <v>0</v>
      </c>
      <c r="J186" s="239"/>
      <c r="K186" s="240">
        <f>ROUND(E186*J186,2)</f>
        <v>0</v>
      </c>
      <c r="L186" s="240">
        <v>21</v>
      </c>
      <c r="M186" s="240">
        <f>G186*(1+L186/100)</f>
        <v>0</v>
      </c>
      <c r="N186" s="238">
        <v>0</v>
      </c>
      <c r="O186" s="238">
        <f>ROUND(E186*N186,2)</f>
        <v>0</v>
      </c>
      <c r="P186" s="238">
        <v>3.5000000000000001E-3</v>
      </c>
      <c r="Q186" s="238">
        <f>ROUND(E186*P186,2)</f>
        <v>0.41</v>
      </c>
      <c r="R186" s="240" t="s">
        <v>642</v>
      </c>
      <c r="S186" s="240" t="s">
        <v>250</v>
      </c>
      <c r="T186" s="241" t="s">
        <v>250</v>
      </c>
      <c r="U186" s="223">
        <v>0.105</v>
      </c>
      <c r="V186" s="223">
        <f>ROUND(E186*U186,2)</f>
        <v>12.17</v>
      </c>
      <c r="W186" s="223"/>
      <c r="X186" s="223" t="s">
        <v>294</v>
      </c>
      <c r="Y186" s="223" t="s">
        <v>252</v>
      </c>
      <c r="Z186" s="213"/>
      <c r="AA186" s="213"/>
      <c r="AB186" s="213"/>
      <c r="AC186" s="213"/>
      <c r="AD186" s="213"/>
      <c r="AE186" s="213"/>
      <c r="AF186" s="213"/>
      <c r="AG186" s="213" t="s">
        <v>571</v>
      </c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outlineLevel="2" x14ac:dyDescent="0.2">
      <c r="A187" s="220"/>
      <c r="B187" s="221"/>
      <c r="C187" s="266" t="s">
        <v>347</v>
      </c>
      <c r="D187" s="258"/>
      <c r="E187" s="259"/>
      <c r="F187" s="223"/>
      <c r="G187" s="223"/>
      <c r="H187" s="223"/>
      <c r="I187" s="223"/>
      <c r="J187" s="223"/>
      <c r="K187" s="223"/>
      <c r="L187" s="223"/>
      <c r="M187" s="223"/>
      <c r="N187" s="222"/>
      <c r="O187" s="222"/>
      <c r="P187" s="222"/>
      <c r="Q187" s="222"/>
      <c r="R187" s="223"/>
      <c r="S187" s="223"/>
      <c r="T187" s="223"/>
      <c r="U187" s="223"/>
      <c r="V187" s="223"/>
      <c r="W187" s="223"/>
      <c r="X187" s="223"/>
      <c r="Y187" s="223"/>
      <c r="Z187" s="213"/>
      <c r="AA187" s="213"/>
      <c r="AB187" s="213"/>
      <c r="AC187" s="213"/>
      <c r="AD187" s="213"/>
      <c r="AE187" s="213"/>
      <c r="AF187" s="213"/>
      <c r="AG187" s="213" t="s">
        <v>297</v>
      </c>
      <c r="AH187" s="213">
        <v>0</v>
      </c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</row>
    <row r="188" spans="1:60" outlineLevel="3" x14ac:dyDescent="0.2">
      <c r="A188" s="220"/>
      <c r="B188" s="221"/>
      <c r="C188" s="266" t="s">
        <v>1665</v>
      </c>
      <c r="D188" s="258"/>
      <c r="E188" s="259"/>
      <c r="F188" s="223"/>
      <c r="G188" s="223"/>
      <c r="H188" s="223"/>
      <c r="I188" s="223"/>
      <c r="J188" s="223"/>
      <c r="K188" s="223"/>
      <c r="L188" s="223"/>
      <c r="M188" s="223"/>
      <c r="N188" s="222"/>
      <c r="O188" s="222"/>
      <c r="P188" s="222"/>
      <c r="Q188" s="222"/>
      <c r="R188" s="223"/>
      <c r="S188" s="223"/>
      <c r="T188" s="223"/>
      <c r="U188" s="223"/>
      <c r="V188" s="223"/>
      <c r="W188" s="223"/>
      <c r="X188" s="223"/>
      <c r="Y188" s="223"/>
      <c r="Z188" s="213"/>
      <c r="AA188" s="213"/>
      <c r="AB188" s="213"/>
      <c r="AC188" s="213"/>
      <c r="AD188" s="213"/>
      <c r="AE188" s="213"/>
      <c r="AF188" s="213"/>
      <c r="AG188" s="213" t="s">
        <v>297</v>
      </c>
      <c r="AH188" s="213">
        <v>0</v>
      </c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3" x14ac:dyDescent="0.2">
      <c r="A189" s="220"/>
      <c r="B189" s="221"/>
      <c r="C189" s="266" t="s">
        <v>1666</v>
      </c>
      <c r="D189" s="258"/>
      <c r="E189" s="259">
        <v>115.87</v>
      </c>
      <c r="F189" s="223"/>
      <c r="G189" s="22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297</v>
      </c>
      <c r="AH189" s="213">
        <v>0</v>
      </c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x14ac:dyDescent="0.2">
      <c r="A190" s="228" t="s">
        <v>245</v>
      </c>
      <c r="B190" s="229" t="s">
        <v>199</v>
      </c>
      <c r="C190" s="251" t="s">
        <v>200</v>
      </c>
      <c r="D190" s="230"/>
      <c r="E190" s="231"/>
      <c r="F190" s="232"/>
      <c r="G190" s="232">
        <f>SUMIF(AG191:AG192,"&lt;&gt;NOR",G191:G192)</f>
        <v>0</v>
      </c>
      <c r="H190" s="232"/>
      <c r="I190" s="232">
        <f>SUM(I191:I192)</f>
        <v>0</v>
      </c>
      <c r="J190" s="232"/>
      <c r="K190" s="232">
        <f>SUM(K191:K192)</f>
        <v>0</v>
      </c>
      <c r="L190" s="232"/>
      <c r="M190" s="232">
        <f>SUM(M191:M192)</f>
        <v>0</v>
      </c>
      <c r="N190" s="231"/>
      <c r="O190" s="231">
        <f>SUM(O191:O192)</f>
        <v>0</v>
      </c>
      <c r="P190" s="231"/>
      <c r="Q190" s="231">
        <f>SUM(Q191:Q192)</f>
        <v>0</v>
      </c>
      <c r="R190" s="232"/>
      <c r="S190" s="232"/>
      <c r="T190" s="233"/>
      <c r="U190" s="227"/>
      <c r="V190" s="227">
        <f>SUM(V191:V192)</f>
        <v>48</v>
      </c>
      <c r="W190" s="227"/>
      <c r="X190" s="227"/>
      <c r="Y190" s="227"/>
      <c r="AG190" t="s">
        <v>246</v>
      </c>
    </row>
    <row r="191" spans="1:60" outlineLevel="1" x14ac:dyDescent="0.2">
      <c r="A191" s="244">
        <v>36</v>
      </c>
      <c r="B191" s="245" t="s">
        <v>1566</v>
      </c>
      <c r="C191" s="254" t="s">
        <v>1567</v>
      </c>
      <c r="D191" s="246" t="s">
        <v>1568</v>
      </c>
      <c r="E191" s="247">
        <v>48</v>
      </c>
      <c r="F191" s="248"/>
      <c r="G191" s="249">
        <f>ROUND(E191*F191,2)</f>
        <v>0</v>
      </c>
      <c r="H191" s="248"/>
      <c r="I191" s="249">
        <f>ROUND(E191*H191,2)</f>
        <v>0</v>
      </c>
      <c r="J191" s="248"/>
      <c r="K191" s="249">
        <f>ROUND(E191*J191,2)</f>
        <v>0</v>
      </c>
      <c r="L191" s="249">
        <v>21</v>
      </c>
      <c r="M191" s="249">
        <f>G191*(1+L191/100)</f>
        <v>0</v>
      </c>
      <c r="N191" s="247">
        <v>0</v>
      </c>
      <c r="O191" s="247">
        <f>ROUND(E191*N191,2)</f>
        <v>0</v>
      </c>
      <c r="P191" s="247">
        <v>0</v>
      </c>
      <c r="Q191" s="247">
        <f>ROUND(E191*P191,2)</f>
        <v>0</v>
      </c>
      <c r="R191" s="249" t="s">
        <v>1569</v>
      </c>
      <c r="S191" s="249" t="s">
        <v>250</v>
      </c>
      <c r="T191" s="250" t="s">
        <v>250</v>
      </c>
      <c r="U191" s="223">
        <v>1</v>
      </c>
      <c r="V191" s="223">
        <f>ROUND(E191*U191,2)</f>
        <v>48</v>
      </c>
      <c r="W191" s="223"/>
      <c r="X191" s="223" t="s">
        <v>1570</v>
      </c>
      <c r="Y191" s="223" t="s">
        <v>252</v>
      </c>
      <c r="Z191" s="213"/>
      <c r="AA191" s="213"/>
      <c r="AB191" s="213"/>
      <c r="AC191" s="213"/>
      <c r="AD191" s="213"/>
      <c r="AE191" s="213"/>
      <c r="AF191" s="213"/>
      <c r="AG191" s="213" t="s">
        <v>1571</v>
      </c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ht="22.5" outlineLevel="1" x14ac:dyDescent="0.2">
      <c r="A192" s="244">
        <v>37</v>
      </c>
      <c r="B192" s="245" t="s">
        <v>656</v>
      </c>
      <c r="C192" s="254" t="s">
        <v>657</v>
      </c>
      <c r="D192" s="246" t="s">
        <v>249</v>
      </c>
      <c r="E192" s="247">
        <v>1</v>
      </c>
      <c r="F192" s="248"/>
      <c r="G192" s="249">
        <f>ROUND(E192*F192,2)</f>
        <v>0</v>
      </c>
      <c r="H192" s="248"/>
      <c r="I192" s="249">
        <f>ROUND(E192*H192,2)</f>
        <v>0</v>
      </c>
      <c r="J192" s="248"/>
      <c r="K192" s="249">
        <f>ROUND(E192*J192,2)</f>
        <v>0</v>
      </c>
      <c r="L192" s="249">
        <v>21</v>
      </c>
      <c r="M192" s="249">
        <f>G192*(1+L192/100)</f>
        <v>0</v>
      </c>
      <c r="N192" s="247">
        <v>0</v>
      </c>
      <c r="O192" s="247">
        <f>ROUND(E192*N192,2)</f>
        <v>0</v>
      </c>
      <c r="P192" s="247">
        <v>0</v>
      </c>
      <c r="Q192" s="247">
        <f>ROUND(E192*P192,2)</f>
        <v>0</v>
      </c>
      <c r="R192" s="249"/>
      <c r="S192" s="249" t="s">
        <v>277</v>
      </c>
      <c r="T192" s="250" t="s">
        <v>251</v>
      </c>
      <c r="U192" s="223">
        <v>0</v>
      </c>
      <c r="V192" s="223">
        <f>ROUND(E192*U192,2)</f>
        <v>0</v>
      </c>
      <c r="W192" s="223"/>
      <c r="X192" s="223" t="s">
        <v>294</v>
      </c>
      <c r="Y192" s="223" t="s">
        <v>252</v>
      </c>
      <c r="Z192" s="213"/>
      <c r="AA192" s="213"/>
      <c r="AB192" s="213"/>
      <c r="AC192" s="213"/>
      <c r="AD192" s="213"/>
      <c r="AE192" s="213"/>
      <c r="AF192" s="213"/>
      <c r="AG192" s="213" t="s">
        <v>571</v>
      </c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x14ac:dyDescent="0.2">
      <c r="A193" s="228" t="s">
        <v>245</v>
      </c>
      <c r="B193" s="229" t="s">
        <v>210</v>
      </c>
      <c r="C193" s="251" t="s">
        <v>211</v>
      </c>
      <c r="D193" s="230"/>
      <c r="E193" s="231"/>
      <c r="F193" s="232"/>
      <c r="G193" s="232">
        <f>SUMIF(AG194:AG194,"&lt;&gt;NOR",G194:G194)</f>
        <v>0</v>
      </c>
      <c r="H193" s="232"/>
      <c r="I193" s="232">
        <f>SUM(I194:I194)</f>
        <v>0</v>
      </c>
      <c r="J193" s="232"/>
      <c r="K193" s="232">
        <f>SUM(K194:K194)</f>
        <v>0</v>
      </c>
      <c r="L193" s="232"/>
      <c r="M193" s="232">
        <f>SUM(M194:M194)</f>
        <v>0</v>
      </c>
      <c r="N193" s="231"/>
      <c r="O193" s="231">
        <f>SUM(O194:O194)</f>
        <v>0</v>
      </c>
      <c r="P193" s="231"/>
      <c r="Q193" s="231">
        <f>SUM(Q194:Q194)</f>
        <v>0</v>
      </c>
      <c r="R193" s="232"/>
      <c r="S193" s="232"/>
      <c r="T193" s="233"/>
      <c r="U193" s="227"/>
      <c r="V193" s="227">
        <f>SUM(V194:V194)</f>
        <v>2.84</v>
      </c>
      <c r="W193" s="227"/>
      <c r="X193" s="227"/>
      <c r="Y193" s="227"/>
      <c r="AG193" t="s">
        <v>246</v>
      </c>
    </row>
    <row r="194" spans="1:60" outlineLevel="1" x14ac:dyDescent="0.2">
      <c r="A194" s="244">
        <v>38</v>
      </c>
      <c r="B194" s="245" t="s">
        <v>663</v>
      </c>
      <c r="C194" s="254" t="s">
        <v>664</v>
      </c>
      <c r="D194" s="246" t="s">
        <v>458</v>
      </c>
      <c r="E194" s="247">
        <v>16</v>
      </c>
      <c r="F194" s="248"/>
      <c r="G194" s="249">
        <f>ROUND(E194*F194,2)</f>
        <v>0</v>
      </c>
      <c r="H194" s="248"/>
      <c r="I194" s="249">
        <f>ROUND(E194*H194,2)</f>
        <v>0</v>
      </c>
      <c r="J194" s="248"/>
      <c r="K194" s="249">
        <f>ROUND(E194*J194,2)</f>
        <v>0</v>
      </c>
      <c r="L194" s="249">
        <v>21</v>
      </c>
      <c r="M194" s="249">
        <f>G194*(1+L194/100)</f>
        <v>0</v>
      </c>
      <c r="N194" s="247">
        <v>0</v>
      </c>
      <c r="O194" s="247">
        <f>ROUND(E194*N194,2)</f>
        <v>0</v>
      </c>
      <c r="P194" s="247">
        <v>0</v>
      </c>
      <c r="Q194" s="247">
        <f>ROUND(E194*P194,2)</f>
        <v>0</v>
      </c>
      <c r="R194" s="249" t="s">
        <v>210</v>
      </c>
      <c r="S194" s="249" t="s">
        <v>250</v>
      </c>
      <c r="T194" s="250" t="s">
        <v>250</v>
      </c>
      <c r="U194" s="223">
        <v>0.17749999999999999</v>
      </c>
      <c r="V194" s="223">
        <f>ROUND(E194*U194,2)</f>
        <v>2.84</v>
      </c>
      <c r="W194" s="223"/>
      <c r="X194" s="223" t="s">
        <v>294</v>
      </c>
      <c r="Y194" s="223" t="s">
        <v>252</v>
      </c>
      <c r="Z194" s="213"/>
      <c r="AA194" s="213"/>
      <c r="AB194" s="213"/>
      <c r="AC194" s="213"/>
      <c r="AD194" s="213"/>
      <c r="AE194" s="213"/>
      <c r="AF194" s="213"/>
      <c r="AG194" s="213" t="s">
        <v>660</v>
      </c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x14ac:dyDescent="0.2">
      <c r="A195" s="228" t="s">
        <v>245</v>
      </c>
      <c r="B195" s="229" t="s">
        <v>212</v>
      </c>
      <c r="C195" s="251" t="s">
        <v>213</v>
      </c>
      <c r="D195" s="230"/>
      <c r="E195" s="231"/>
      <c r="F195" s="232"/>
      <c r="G195" s="232">
        <f>SUMIF(AG196:AG282,"&lt;&gt;NOR",G196:G282)</f>
        <v>0</v>
      </c>
      <c r="H195" s="232"/>
      <c r="I195" s="232">
        <f>SUM(I196:I282)</f>
        <v>0</v>
      </c>
      <c r="J195" s="232"/>
      <c r="K195" s="232">
        <f>SUM(K196:K282)</f>
        <v>0</v>
      </c>
      <c r="L195" s="232"/>
      <c r="M195" s="232">
        <f>SUM(M196:M282)</f>
        <v>0</v>
      </c>
      <c r="N195" s="231"/>
      <c r="O195" s="231">
        <f>SUM(O196:O282)</f>
        <v>0</v>
      </c>
      <c r="P195" s="231"/>
      <c r="Q195" s="231">
        <f>SUM(Q196:Q282)</f>
        <v>0</v>
      </c>
      <c r="R195" s="232"/>
      <c r="S195" s="232"/>
      <c r="T195" s="233"/>
      <c r="U195" s="227"/>
      <c r="V195" s="227">
        <f>SUM(V196:V282)</f>
        <v>208.07</v>
      </c>
      <c r="W195" s="227"/>
      <c r="X195" s="227"/>
      <c r="Y195" s="227"/>
      <c r="AG195" t="s">
        <v>246</v>
      </c>
    </row>
    <row r="196" spans="1:60" ht="22.5" outlineLevel="1" x14ac:dyDescent="0.2">
      <c r="A196" s="244">
        <v>39</v>
      </c>
      <c r="B196" s="245" t="s">
        <v>1667</v>
      </c>
      <c r="C196" s="254" t="s">
        <v>1668</v>
      </c>
      <c r="D196" s="246" t="s">
        <v>458</v>
      </c>
      <c r="E196" s="247">
        <v>1</v>
      </c>
      <c r="F196" s="248"/>
      <c r="G196" s="249">
        <f>ROUND(E196*F196,2)</f>
        <v>0</v>
      </c>
      <c r="H196" s="248"/>
      <c r="I196" s="249">
        <f>ROUND(E196*H196,2)</f>
        <v>0</v>
      </c>
      <c r="J196" s="248"/>
      <c r="K196" s="249">
        <f>ROUND(E196*J196,2)</f>
        <v>0</v>
      </c>
      <c r="L196" s="249">
        <v>21</v>
      </c>
      <c r="M196" s="249">
        <f>G196*(1+L196/100)</f>
        <v>0</v>
      </c>
      <c r="N196" s="247">
        <v>0</v>
      </c>
      <c r="O196" s="247">
        <f>ROUND(E196*N196,2)</f>
        <v>0</v>
      </c>
      <c r="P196" s="247">
        <v>0</v>
      </c>
      <c r="Q196" s="247">
        <f>ROUND(E196*P196,2)</f>
        <v>0</v>
      </c>
      <c r="R196" s="249" t="s">
        <v>325</v>
      </c>
      <c r="S196" s="249" t="s">
        <v>250</v>
      </c>
      <c r="T196" s="250" t="s">
        <v>250</v>
      </c>
      <c r="U196" s="223">
        <v>8.84</v>
      </c>
      <c r="V196" s="223">
        <f>ROUND(E196*U196,2)</f>
        <v>8.84</v>
      </c>
      <c r="W196" s="223"/>
      <c r="X196" s="223" t="s">
        <v>294</v>
      </c>
      <c r="Y196" s="223" t="s">
        <v>252</v>
      </c>
      <c r="Z196" s="213"/>
      <c r="AA196" s="213"/>
      <c r="AB196" s="213"/>
      <c r="AC196" s="213"/>
      <c r="AD196" s="213"/>
      <c r="AE196" s="213"/>
      <c r="AF196" s="213"/>
      <c r="AG196" s="213" t="s">
        <v>295</v>
      </c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1" x14ac:dyDescent="0.2">
      <c r="A197" s="235">
        <v>40</v>
      </c>
      <c r="B197" s="236" t="s">
        <v>1669</v>
      </c>
      <c r="C197" s="252" t="s">
        <v>1670</v>
      </c>
      <c r="D197" s="237" t="s">
        <v>1671</v>
      </c>
      <c r="E197" s="238">
        <v>90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 t="s">
        <v>325</v>
      </c>
      <c r="S197" s="240" t="s">
        <v>250</v>
      </c>
      <c r="T197" s="241" t="s">
        <v>250</v>
      </c>
      <c r="U197" s="223">
        <v>0</v>
      </c>
      <c r="V197" s="223">
        <f>ROUND(E197*U197,2)</f>
        <v>0</v>
      </c>
      <c r="W197" s="223"/>
      <c r="X197" s="223" t="s">
        <v>294</v>
      </c>
      <c r="Y197" s="223" t="s">
        <v>252</v>
      </c>
      <c r="Z197" s="213"/>
      <c r="AA197" s="213"/>
      <c r="AB197" s="213"/>
      <c r="AC197" s="213"/>
      <c r="AD197" s="213"/>
      <c r="AE197" s="213"/>
      <c r="AF197" s="213"/>
      <c r="AG197" s="213" t="s">
        <v>331</v>
      </c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2" x14ac:dyDescent="0.2">
      <c r="A198" s="220"/>
      <c r="B198" s="221"/>
      <c r="C198" s="266" t="s">
        <v>1672</v>
      </c>
      <c r="D198" s="258"/>
      <c r="E198" s="259">
        <v>90</v>
      </c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1" x14ac:dyDescent="0.2">
      <c r="A199" s="235">
        <v>41</v>
      </c>
      <c r="B199" s="236" t="s">
        <v>1673</v>
      </c>
      <c r="C199" s="252" t="s">
        <v>1674</v>
      </c>
      <c r="D199" s="237" t="s">
        <v>562</v>
      </c>
      <c r="E199" s="238">
        <v>86.94426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 t="s">
        <v>325</v>
      </c>
      <c r="S199" s="240" t="s">
        <v>250</v>
      </c>
      <c r="T199" s="241" t="s">
        <v>250</v>
      </c>
      <c r="U199" s="223">
        <v>0.55000000000000004</v>
      </c>
      <c r="V199" s="223">
        <f>ROUND(E199*U199,2)</f>
        <v>47.82</v>
      </c>
      <c r="W199" s="223"/>
      <c r="X199" s="223" t="s">
        <v>294</v>
      </c>
      <c r="Y199" s="223" t="s">
        <v>252</v>
      </c>
      <c r="Z199" s="213"/>
      <c r="AA199" s="213"/>
      <c r="AB199" s="213"/>
      <c r="AC199" s="213"/>
      <c r="AD199" s="213"/>
      <c r="AE199" s="213"/>
      <c r="AF199" s="213"/>
      <c r="AG199" s="213" t="s">
        <v>331</v>
      </c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outlineLevel="2" x14ac:dyDescent="0.2">
      <c r="A200" s="220"/>
      <c r="B200" s="221"/>
      <c r="C200" s="266" t="s">
        <v>1675</v>
      </c>
      <c r="D200" s="258"/>
      <c r="E200" s="259">
        <v>4.5815000000000001</v>
      </c>
      <c r="F200" s="223"/>
      <c r="G200" s="223"/>
      <c r="H200" s="223"/>
      <c r="I200" s="223"/>
      <c r="J200" s="223"/>
      <c r="K200" s="223"/>
      <c r="L200" s="223"/>
      <c r="M200" s="223"/>
      <c r="N200" s="222"/>
      <c r="O200" s="222"/>
      <c r="P200" s="222"/>
      <c r="Q200" s="222"/>
      <c r="R200" s="223"/>
      <c r="S200" s="223"/>
      <c r="T200" s="223"/>
      <c r="U200" s="223"/>
      <c r="V200" s="223"/>
      <c r="W200" s="223"/>
      <c r="X200" s="223"/>
      <c r="Y200" s="223"/>
      <c r="Z200" s="213"/>
      <c r="AA200" s="213"/>
      <c r="AB200" s="213"/>
      <c r="AC200" s="213"/>
      <c r="AD200" s="213"/>
      <c r="AE200" s="213"/>
      <c r="AF200" s="213"/>
      <c r="AG200" s="213" t="s">
        <v>297</v>
      </c>
      <c r="AH200" s="213">
        <v>7</v>
      </c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3" x14ac:dyDescent="0.2">
      <c r="A201" s="220"/>
      <c r="B201" s="221"/>
      <c r="C201" s="266" t="s">
        <v>1676</v>
      </c>
      <c r="D201" s="258"/>
      <c r="E201" s="259">
        <v>13.68228</v>
      </c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7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6" t="s">
        <v>1677</v>
      </c>
      <c r="D202" s="258"/>
      <c r="E202" s="259">
        <v>5.5712299999999999</v>
      </c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7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6" t="s">
        <v>1678</v>
      </c>
      <c r="D203" s="258"/>
      <c r="E203" s="259">
        <v>26.778400000000001</v>
      </c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7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outlineLevel="3" x14ac:dyDescent="0.2">
      <c r="A204" s="220"/>
      <c r="B204" s="221"/>
      <c r="C204" s="266" t="s">
        <v>1679</v>
      </c>
      <c r="D204" s="258"/>
      <c r="E204" s="259">
        <v>0.1474</v>
      </c>
      <c r="F204" s="223"/>
      <c r="G204" s="223"/>
      <c r="H204" s="223"/>
      <c r="I204" s="223"/>
      <c r="J204" s="223"/>
      <c r="K204" s="223"/>
      <c r="L204" s="223"/>
      <c r="M204" s="223"/>
      <c r="N204" s="222"/>
      <c r="O204" s="222"/>
      <c r="P204" s="222"/>
      <c r="Q204" s="222"/>
      <c r="R204" s="223"/>
      <c r="S204" s="223"/>
      <c r="T204" s="223"/>
      <c r="U204" s="223"/>
      <c r="V204" s="223"/>
      <c r="W204" s="223"/>
      <c r="X204" s="223"/>
      <c r="Y204" s="223"/>
      <c r="Z204" s="213"/>
      <c r="AA204" s="213"/>
      <c r="AB204" s="213"/>
      <c r="AC204" s="213"/>
      <c r="AD204" s="213"/>
      <c r="AE204" s="213"/>
      <c r="AF204" s="213"/>
      <c r="AG204" s="213" t="s">
        <v>297</v>
      </c>
      <c r="AH204" s="213">
        <v>7</v>
      </c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3" x14ac:dyDescent="0.2">
      <c r="A205" s="220"/>
      <c r="B205" s="221"/>
      <c r="C205" s="266" t="s">
        <v>1680</v>
      </c>
      <c r="D205" s="258"/>
      <c r="E205" s="259">
        <v>2.7675000000000001</v>
      </c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7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1681</v>
      </c>
      <c r="D206" s="258"/>
      <c r="E206" s="259">
        <v>0.499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7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outlineLevel="3" x14ac:dyDescent="0.2">
      <c r="A207" s="220"/>
      <c r="B207" s="221"/>
      <c r="C207" s="266" t="s">
        <v>1682</v>
      </c>
      <c r="D207" s="258"/>
      <c r="E207" s="259">
        <v>3.9630000000000001</v>
      </c>
      <c r="F207" s="223"/>
      <c r="G207" s="223"/>
      <c r="H207" s="223"/>
      <c r="I207" s="223"/>
      <c r="J207" s="223"/>
      <c r="K207" s="223"/>
      <c r="L207" s="223"/>
      <c r="M207" s="223"/>
      <c r="N207" s="222"/>
      <c r="O207" s="222"/>
      <c r="P207" s="222"/>
      <c r="Q207" s="222"/>
      <c r="R207" s="223"/>
      <c r="S207" s="223"/>
      <c r="T207" s="223"/>
      <c r="U207" s="223"/>
      <c r="V207" s="223"/>
      <c r="W207" s="223"/>
      <c r="X207" s="223"/>
      <c r="Y207" s="223"/>
      <c r="Z207" s="213"/>
      <c r="AA207" s="213"/>
      <c r="AB207" s="213"/>
      <c r="AC207" s="213"/>
      <c r="AD207" s="213"/>
      <c r="AE207" s="213"/>
      <c r="AF207" s="213"/>
      <c r="AG207" s="213" t="s">
        <v>297</v>
      </c>
      <c r="AH207" s="213">
        <v>7</v>
      </c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</row>
    <row r="208" spans="1:60" outlineLevel="3" x14ac:dyDescent="0.2">
      <c r="A208" s="220"/>
      <c r="B208" s="221"/>
      <c r="C208" s="266" t="s">
        <v>1683</v>
      </c>
      <c r="D208" s="258"/>
      <c r="E208" s="259">
        <v>0.53429000000000004</v>
      </c>
      <c r="F208" s="223"/>
      <c r="G208" s="223"/>
      <c r="H208" s="223"/>
      <c r="I208" s="223"/>
      <c r="J208" s="223"/>
      <c r="K208" s="223"/>
      <c r="L208" s="223"/>
      <c r="M208" s="223"/>
      <c r="N208" s="222"/>
      <c r="O208" s="222"/>
      <c r="P208" s="222"/>
      <c r="Q208" s="222"/>
      <c r="R208" s="223"/>
      <c r="S208" s="223"/>
      <c r="T208" s="223"/>
      <c r="U208" s="223"/>
      <c r="V208" s="223"/>
      <c r="W208" s="223"/>
      <c r="X208" s="223"/>
      <c r="Y208" s="223"/>
      <c r="Z208" s="213"/>
      <c r="AA208" s="213"/>
      <c r="AB208" s="213"/>
      <c r="AC208" s="213"/>
      <c r="AD208" s="213"/>
      <c r="AE208" s="213"/>
      <c r="AF208" s="213"/>
      <c r="AG208" s="213" t="s">
        <v>297</v>
      </c>
      <c r="AH208" s="213">
        <v>7</v>
      </c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3" x14ac:dyDescent="0.2">
      <c r="A209" s="220"/>
      <c r="B209" s="221"/>
      <c r="C209" s="266" t="s">
        <v>1684</v>
      </c>
      <c r="D209" s="258"/>
      <c r="E209" s="259">
        <v>2.1297600000000001</v>
      </c>
      <c r="F209" s="223"/>
      <c r="G209" s="223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297</v>
      </c>
      <c r="AH209" s="213">
        <v>7</v>
      </c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3" x14ac:dyDescent="0.2">
      <c r="A210" s="220"/>
      <c r="B210" s="221"/>
      <c r="C210" s="266" t="s">
        <v>1685</v>
      </c>
      <c r="D210" s="258"/>
      <c r="E210" s="259">
        <v>26.289899999999999</v>
      </c>
      <c r="F210" s="223"/>
      <c r="G210" s="223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297</v>
      </c>
      <c r="AH210" s="213">
        <v>7</v>
      </c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ht="22.5" outlineLevel="1" x14ac:dyDescent="0.2">
      <c r="A211" s="235">
        <v>42</v>
      </c>
      <c r="B211" s="236" t="s">
        <v>1686</v>
      </c>
      <c r="C211" s="252" t="s">
        <v>1687</v>
      </c>
      <c r="D211" s="237" t="s">
        <v>562</v>
      </c>
      <c r="E211" s="238">
        <v>5.0102799999999998</v>
      </c>
      <c r="F211" s="239"/>
      <c r="G211" s="240">
        <f>ROUND(E211*F211,2)</f>
        <v>0</v>
      </c>
      <c r="H211" s="239"/>
      <c r="I211" s="240">
        <f>ROUND(E211*H211,2)</f>
        <v>0</v>
      </c>
      <c r="J211" s="239"/>
      <c r="K211" s="240">
        <f>ROUND(E211*J211,2)</f>
        <v>0</v>
      </c>
      <c r="L211" s="240">
        <v>21</v>
      </c>
      <c r="M211" s="240">
        <f>G211*(1+L211/100)</f>
        <v>0</v>
      </c>
      <c r="N211" s="238">
        <v>0</v>
      </c>
      <c r="O211" s="238">
        <f>ROUND(E211*N211,2)</f>
        <v>0</v>
      </c>
      <c r="P211" s="238">
        <v>0</v>
      </c>
      <c r="Q211" s="238">
        <f>ROUND(E211*P211,2)</f>
        <v>0</v>
      </c>
      <c r="R211" s="240" t="s">
        <v>325</v>
      </c>
      <c r="S211" s="240" t="s">
        <v>250</v>
      </c>
      <c r="T211" s="241" t="s">
        <v>250</v>
      </c>
      <c r="U211" s="223">
        <v>2.0089999999999999</v>
      </c>
      <c r="V211" s="223">
        <f>ROUND(E211*U211,2)</f>
        <v>10.07</v>
      </c>
      <c r="W211" s="223"/>
      <c r="X211" s="223" t="s">
        <v>294</v>
      </c>
      <c r="Y211" s="223" t="s">
        <v>252</v>
      </c>
      <c r="Z211" s="213"/>
      <c r="AA211" s="213"/>
      <c r="AB211" s="213"/>
      <c r="AC211" s="213"/>
      <c r="AD211" s="213"/>
      <c r="AE211" s="213"/>
      <c r="AF211" s="213"/>
      <c r="AG211" s="213" t="s">
        <v>331</v>
      </c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2" x14ac:dyDescent="0.2">
      <c r="A212" s="220"/>
      <c r="B212" s="221"/>
      <c r="C212" s="266" t="s">
        <v>1688</v>
      </c>
      <c r="D212" s="258"/>
      <c r="E212" s="259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297</v>
      </c>
      <c r="AH212" s="213">
        <v>7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6" t="s">
        <v>1689</v>
      </c>
      <c r="D213" s="258"/>
      <c r="E213" s="259">
        <v>0.53469999999999995</v>
      </c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7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3" x14ac:dyDescent="0.2">
      <c r="A214" s="220"/>
      <c r="B214" s="221"/>
      <c r="C214" s="266" t="s">
        <v>1690</v>
      </c>
      <c r="D214" s="258"/>
      <c r="E214" s="259">
        <v>1.9538500000000001</v>
      </c>
      <c r="F214" s="223"/>
      <c r="G214" s="223"/>
      <c r="H214" s="223"/>
      <c r="I214" s="223"/>
      <c r="J214" s="223"/>
      <c r="K214" s="223"/>
      <c r="L214" s="223"/>
      <c r="M214" s="223"/>
      <c r="N214" s="222"/>
      <c r="O214" s="222"/>
      <c r="P214" s="222"/>
      <c r="Q214" s="222"/>
      <c r="R214" s="223"/>
      <c r="S214" s="223"/>
      <c r="T214" s="223"/>
      <c r="U214" s="223"/>
      <c r="V214" s="223"/>
      <c r="W214" s="223"/>
      <c r="X214" s="223"/>
      <c r="Y214" s="223"/>
      <c r="Z214" s="213"/>
      <c r="AA214" s="213"/>
      <c r="AB214" s="213"/>
      <c r="AC214" s="213"/>
      <c r="AD214" s="213"/>
      <c r="AE214" s="213"/>
      <c r="AF214" s="213"/>
      <c r="AG214" s="213" t="s">
        <v>297</v>
      </c>
      <c r="AH214" s="213">
        <v>7</v>
      </c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3" x14ac:dyDescent="0.2">
      <c r="A215" s="220"/>
      <c r="B215" s="221"/>
      <c r="C215" s="266" t="s">
        <v>1691</v>
      </c>
      <c r="D215" s="258"/>
      <c r="E215" s="259">
        <v>6.8400000000000002E-2</v>
      </c>
      <c r="F215" s="223"/>
      <c r="G215" s="223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297</v>
      </c>
      <c r="AH215" s="213">
        <v>7</v>
      </c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3" x14ac:dyDescent="0.2">
      <c r="A216" s="220"/>
      <c r="B216" s="221"/>
      <c r="C216" s="266" t="s">
        <v>1692</v>
      </c>
      <c r="D216" s="258"/>
      <c r="E216" s="259">
        <v>3.8920000000000003E-2</v>
      </c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297</v>
      </c>
      <c r="AH216" s="213">
        <v>7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66" t="s">
        <v>1693</v>
      </c>
      <c r="D217" s="258"/>
      <c r="E217" s="259">
        <v>3.2899999999999999E-2</v>
      </c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7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1694</v>
      </c>
      <c r="D218" s="258"/>
      <c r="E218" s="259">
        <v>2.4500000000000001E-2</v>
      </c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7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3" x14ac:dyDescent="0.2">
      <c r="A219" s="220"/>
      <c r="B219" s="221"/>
      <c r="C219" s="266" t="s">
        <v>1695</v>
      </c>
      <c r="D219" s="258"/>
      <c r="E219" s="259">
        <v>1.84E-2</v>
      </c>
      <c r="F219" s="223"/>
      <c r="G219" s="223"/>
      <c r="H219" s="223"/>
      <c r="I219" s="223"/>
      <c r="J219" s="223"/>
      <c r="K219" s="223"/>
      <c r="L219" s="223"/>
      <c r="M219" s="223"/>
      <c r="N219" s="222"/>
      <c r="O219" s="222"/>
      <c r="P219" s="222"/>
      <c r="Q219" s="222"/>
      <c r="R219" s="223"/>
      <c r="S219" s="223"/>
      <c r="T219" s="223"/>
      <c r="U219" s="223"/>
      <c r="V219" s="223"/>
      <c r="W219" s="223"/>
      <c r="X219" s="223"/>
      <c r="Y219" s="223"/>
      <c r="Z219" s="213"/>
      <c r="AA219" s="213"/>
      <c r="AB219" s="213"/>
      <c r="AC219" s="213"/>
      <c r="AD219" s="213"/>
      <c r="AE219" s="213"/>
      <c r="AF219" s="213"/>
      <c r="AG219" s="213" t="s">
        <v>297</v>
      </c>
      <c r="AH219" s="213">
        <v>7</v>
      </c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3" x14ac:dyDescent="0.2">
      <c r="A220" s="220"/>
      <c r="B220" s="221"/>
      <c r="C220" s="266" t="s">
        <v>1696</v>
      </c>
      <c r="D220" s="258"/>
      <c r="E220" s="259">
        <v>0.61250000000000004</v>
      </c>
      <c r="F220" s="223"/>
      <c r="G220" s="223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3"/>
      <c r="AA220" s="213"/>
      <c r="AB220" s="213"/>
      <c r="AC220" s="213"/>
      <c r="AD220" s="213"/>
      <c r="AE220" s="213"/>
      <c r="AF220" s="213"/>
      <c r="AG220" s="213" t="s">
        <v>297</v>
      </c>
      <c r="AH220" s="213">
        <v>7</v>
      </c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3" x14ac:dyDescent="0.2">
      <c r="A221" s="220"/>
      <c r="B221" s="221"/>
      <c r="C221" s="266" t="s">
        <v>1697</v>
      </c>
      <c r="D221" s="258"/>
      <c r="E221" s="259">
        <v>0.24929999999999999</v>
      </c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297</v>
      </c>
      <c r="AH221" s="213">
        <v>7</v>
      </c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3" x14ac:dyDescent="0.2">
      <c r="A222" s="220"/>
      <c r="B222" s="221"/>
      <c r="C222" s="266" t="s">
        <v>1698</v>
      </c>
      <c r="D222" s="258"/>
      <c r="E222" s="259">
        <v>2.7720000000000002E-2</v>
      </c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7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1699</v>
      </c>
      <c r="D223" s="258"/>
      <c r="E223" s="259">
        <v>5.04E-2</v>
      </c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7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6" t="s">
        <v>1700</v>
      </c>
      <c r="D224" s="258"/>
      <c r="E224" s="259">
        <v>2.3E-3</v>
      </c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297</v>
      </c>
      <c r="AH224" s="213">
        <v>7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6" t="s">
        <v>1701</v>
      </c>
      <c r="D225" s="258"/>
      <c r="E225" s="259">
        <v>7.1000000000000002E-4</v>
      </c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297</v>
      </c>
      <c r="AH225" s="213">
        <v>7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3" x14ac:dyDescent="0.2">
      <c r="A226" s="220"/>
      <c r="B226" s="221"/>
      <c r="C226" s="266" t="s">
        <v>1702</v>
      </c>
      <c r="D226" s="258"/>
      <c r="E226" s="259">
        <v>8.3159999999999998E-2</v>
      </c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7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1703</v>
      </c>
      <c r="D227" s="258"/>
      <c r="E227" s="259">
        <v>0.19</v>
      </c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7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66" t="s">
        <v>1704</v>
      </c>
      <c r="D228" s="258"/>
      <c r="E228" s="259">
        <v>0.69599999999999995</v>
      </c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7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66" t="s">
        <v>1705</v>
      </c>
      <c r="D229" s="258"/>
      <c r="E229" s="259">
        <v>9.3900000000000008E-3</v>
      </c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297</v>
      </c>
      <c r="AH229" s="213">
        <v>7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66" t="s">
        <v>1706</v>
      </c>
      <c r="D230" s="258"/>
      <c r="E230" s="259">
        <v>1.158E-2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297</v>
      </c>
      <c r="AH230" s="213">
        <v>7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3" x14ac:dyDescent="0.2">
      <c r="A231" s="220"/>
      <c r="B231" s="221"/>
      <c r="C231" s="266" t="s">
        <v>1707</v>
      </c>
      <c r="D231" s="258"/>
      <c r="E231" s="259">
        <v>0.40555000000000002</v>
      </c>
      <c r="F231" s="223"/>
      <c r="G231" s="223"/>
      <c r="H231" s="223"/>
      <c r="I231" s="223"/>
      <c r="J231" s="223"/>
      <c r="K231" s="223"/>
      <c r="L231" s="223"/>
      <c r="M231" s="223"/>
      <c r="N231" s="222"/>
      <c r="O231" s="222"/>
      <c r="P231" s="222"/>
      <c r="Q231" s="222"/>
      <c r="R231" s="223"/>
      <c r="S231" s="223"/>
      <c r="T231" s="223"/>
      <c r="U231" s="223"/>
      <c r="V231" s="223"/>
      <c r="W231" s="223"/>
      <c r="X231" s="223"/>
      <c r="Y231" s="223"/>
      <c r="Z231" s="213"/>
      <c r="AA231" s="213"/>
      <c r="AB231" s="213"/>
      <c r="AC231" s="213"/>
      <c r="AD231" s="213"/>
      <c r="AE231" s="213"/>
      <c r="AF231" s="213"/>
      <c r="AG231" s="213" t="s">
        <v>297</v>
      </c>
      <c r="AH231" s="213">
        <v>7</v>
      </c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3" x14ac:dyDescent="0.2">
      <c r="A232" s="220"/>
      <c r="B232" s="221"/>
      <c r="C232" s="266" t="s">
        <v>1708</v>
      </c>
      <c r="D232" s="258"/>
      <c r="E232" s="259"/>
      <c r="F232" s="223"/>
      <c r="G232" s="223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297</v>
      </c>
      <c r="AH232" s="213">
        <v>7</v>
      </c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3" x14ac:dyDescent="0.2">
      <c r="A233" s="220"/>
      <c r="B233" s="221"/>
      <c r="C233" s="266" t="s">
        <v>1709</v>
      </c>
      <c r="D233" s="258"/>
      <c r="E233" s="259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297</v>
      </c>
      <c r="AH233" s="213">
        <v>7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66" t="s">
        <v>1710</v>
      </c>
      <c r="D234" s="258"/>
      <c r="E234" s="259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7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1" x14ac:dyDescent="0.2">
      <c r="A235" s="244">
        <v>43</v>
      </c>
      <c r="B235" s="245" t="s">
        <v>665</v>
      </c>
      <c r="C235" s="254" t="s">
        <v>666</v>
      </c>
      <c r="D235" s="246" t="s">
        <v>562</v>
      </c>
      <c r="E235" s="247">
        <v>91.954530000000005</v>
      </c>
      <c r="F235" s="248"/>
      <c r="G235" s="249">
        <f>ROUND(E235*F235,2)</f>
        <v>0</v>
      </c>
      <c r="H235" s="248"/>
      <c r="I235" s="249">
        <f>ROUND(E235*H235,2)</f>
        <v>0</v>
      </c>
      <c r="J235" s="248"/>
      <c r="K235" s="249">
        <f>ROUND(E235*J235,2)</f>
        <v>0</v>
      </c>
      <c r="L235" s="249">
        <v>21</v>
      </c>
      <c r="M235" s="249">
        <f>G235*(1+L235/100)</f>
        <v>0</v>
      </c>
      <c r="N235" s="247">
        <v>0</v>
      </c>
      <c r="O235" s="247">
        <f>ROUND(E235*N235,2)</f>
        <v>0</v>
      </c>
      <c r="P235" s="247">
        <v>0</v>
      </c>
      <c r="Q235" s="247">
        <f>ROUND(E235*P235,2)</f>
        <v>0</v>
      </c>
      <c r="R235" s="249" t="s">
        <v>325</v>
      </c>
      <c r="S235" s="249" t="s">
        <v>250</v>
      </c>
      <c r="T235" s="250" t="s">
        <v>250</v>
      </c>
      <c r="U235" s="223">
        <v>0.94199999999999995</v>
      </c>
      <c r="V235" s="223">
        <f>ROUND(E235*U235,2)</f>
        <v>86.62</v>
      </c>
      <c r="W235" s="223"/>
      <c r="X235" s="223" t="s">
        <v>667</v>
      </c>
      <c r="Y235" s="223" t="s">
        <v>252</v>
      </c>
      <c r="Z235" s="213"/>
      <c r="AA235" s="213"/>
      <c r="AB235" s="213"/>
      <c r="AC235" s="213"/>
      <c r="AD235" s="213"/>
      <c r="AE235" s="213"/>
      <c r="AF235" s="213"/>
      <c r="AG235" s="213" t="s">
        <v>668</v>
      </c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ht="22.5" outlineLevel="1" x14ac:dyDescent="0.2">
      <c r="A236" s="244">
        <v>44</v>
      </c>
      <c r="B236" s="245" t="s">
        <v>669</v>
      </c>
      <c r="C236" s="254" t="s">
        <v>670</v>
      </c>
      <c r="D236" s="246" t="s">
        <v>562</v>
      </c>
      <c r="E236" s="247">
        <v>91.954530000000005</v>
      </c>
      <c r="F236" s="248"/>
      <c r="G236" s="249">
        <f>ROUND(E236*F236,2)</f>
        <v>0</v>
      </c>
      <c r="H236" s="248"/>
      <c r="I236" s="249">
        <f>ROUND(E236*H236,2)</f>
        <v>0</v>
      </c>
      <c r="J236" s="248"/>
      <c r="K236" s="249">
        <f>ROUND(E236*J236,2)</f>
        <v>0</v>
      </c>
      <c r="L236" s="249">
        <v>21</v>
      </c>
      <c r="M236" s="249">
        <f>G236*(1+L236/100)</f>
        <v>0</v>
      </c>
      <c r="N236" s="247">
        <v>0</v>
      </c>
      <c r="O236" s="247">
        <f>ROUND(E236*N236,2)</f>
        <v>0</v>
      </c>
      <c r="P236" s="247">
        <v>0</v>
      </c>
      <c r="Q236" s="247">
        <f>ROUND(E236*P236,2)</f>
        <v>0</v>
      </c>
      <c r="R236" s="249" t="s">
        <v>325</v>
      </c>
      <c r="S236" s="249" t="s">
        <v>250</v>
      </c>
      <c r="T236" s="250" t="s">
        <v>250</v>
      </c>
      <c r="U236" s="223">
        <v>0.105</v>
      </c>
      <c r="V236" s="223">
        <f>ROUND(E236*U236,2)</f>
        <v>9.66</v>
      </c>
      <c r="W236" s="223"/>
      <c r="X236" s="223" t="s">
        <v>667</v>
      </c>
      <c r="Y236" s="223" t="s">
        <v>252</v>
      </c>
      <c r="Z236" s="213"/>
      <c r="AA236" s="213"/>
      <c r="AB236" s="213"/>
      <c r="AC236" s="213"/>
      <c r="AD236" s="213"/>
      <c r="AE236" s="213"/>
      <c r="AF236" s="213"/>
      <c r="AG236" s="213" t="s">
        <v>668</v>
      </c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1" x14ac:dyDescent="0.2">
      <c r="A237" s="235">
        <v>45</v>
      </c>
      <c r="B237" s="236" t="s">
        <v>671</v>
      </c>
      <c r="C237" s="252" t="s">
        <v>672</v>
      </c>
      <c r="D237" s="237" t="s">
        <v>562</v>
      </c>
      <c r="E237" s="238">
        <v>91.954530000000005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325</v>
      </c>
      <c r="S237" s="240" t="s">
        <v>250</v>
      </c>
      <c r="T237" s="241" t="s">
        <v>250</v>
      </c>
      <c r="U237" s="223">
        <v>0.49</v>
      </c>
      <c r="V237" s="223">
        <f>ROUND(E237*U237,2)</f>
        <v>45.06</v>
      </c>
      <c r="W237" s="223"/>
      <c r="X237" s="223" t="s">
        <v>667</v>
      </c>
      <c r="Y237" s="223" t="s">
        <v>252</v>
      </c>
      <c r="Z237" s="213"/>
      <c r="AA237" s="213"/>
      <c r="AB237" s="213"/>
      <c r="AC237" s="213"/>
      <c r="AD237" s="213"/>
      <c r="AE237" s="213"/>
      <c r="AF237" s="213"/>
      <c r="AG237" s="213" t="s">
        <v>668</v>
      </c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2" x14ac:dyDescent="0.2">
      <c r="A238" s="220"/>
      <c r="B238" s="221"/>
      <c r="C238" s="253" t="s">
        <v>673</v>
      </c>
      <c r="D238" s="243"/>
      <c r="E238" s="243"/>
      <c r="F238" s="243"/>
      <c r="G238" s="24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255</v>
      </c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1" x14ac:dyDescent="0.2">
      <c r="A239" s="244">
        <v>46</v>
      </c>
      <c r="B239" s="245" t="s">
        <v>674</v>
      </c>
      <c r="C239" s="254" t="s">
        <v>675</v>
      </c>
      <c r="D239" s="246" t="s">
        <v>562</v>
      </c>
      <c r="E239" s="247">
        <v>2758.6360500000001</v>
      </c>
      <c r="F239" s="248"/>
      <c r="G239" s="249">
        <f>ROUND(E239*F239,2)</f>
        <v>0</v>
      </c>
      <c r="H239" s="248"/>
      <c r="I239" s="249">
        <f>ROUND(E239*H239,2)</f>
        <v>0</v>
      </c>
      <c r="J239" s="248"/>
      <c r="K239" s="249">
        <f>ROUND(E239*J239,2)</f>
        <v>0</v>
      </c>
      <c r="L239" s="249">
        <v>21</v>
      </c>
      <c r="M239" s="249">
        <f>G239*(1+L239/100)</f>
        <v>0</v>
      </c>
      <c r="N239" s="247">
        <v>0</v>
      </c>
      <c r="O239" s="247">
        <f>ROUND(E239*N239,2)</f>
        <v>0</v>
      </c>
      <c r="P239" s="247">
        <v>0</v>
      </c>
      <c r="Q239" s="247">
        <f>ROUND(E239*P239,2)</f>
        <v>0</v>
      </c>
      <c r="R239" s="249" t="s">
        <v>325</v>
      </c>
      <c r="S239" s="249" t="s">
        <v>250</v>
      </c>
      <c r="T239" s="250" t="s">
        <v>250</v>
      </c>
      <c r="U239" s="223">
        <v>0</v>
      </c>
      <c r="V239" s="223">
        <f>ROUND(E239*U239,2)</f>
        <v>0</v>
      </c>
      <c r="W239" s="223"/>
      <c r="X239" s="223" t="s">
        <v>667</v>
      </c>
      <c r="Y239" s="223" t="s">
        <v>252</v>
      </c>
      <c r="Z239" s="213"/>
      <c r="AA239" s="213"/>
      <c r="AB239" s="213"/>
      <c r="AC239" s="213"/>
      <c r="AD239" s="213"/>
      <c r="AE239" s="213"/>
      <c r="AF239" s="213"/>
      <c r="AG239" s="213" t="s">
        <v>668</v>
      </c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1" x14ac:dyDescent="0.2">
      <c r="A240" s="235">
        <v>47</v>
      </c>
      <c r="B240" s="236" t="s">
        <v>676</v>
      </c>
      <c r="C240" s="252" t="s">
        <v>677</v>
      </c>
      <c r="D240" s="237" t="s">
        <v>562</v>
      </c>
      <c r="E240" s="238">
        <v>2.9012500000000001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 t="s">
        <v>325</v>
      </c>
      <c r="S240" s="240" t="s">
        <v>250</v>
      </c>
      <c r="T240" s="241" t="s">
        <v>250</v>
      </c>
      <c r="U240" s="223">
        <v>0</v>
      </c>
      <c r="V240" s="223">
        <f>ROUND(E240*U240,2)</f>
        <v>0</v>
      </c>
      <c r="W240" s="223"/>
      <c r="X240" s="223" t="s">
        <v>294</v>
      </c>
      <c r="Y240" s="223" t="s">
        <v>252</v>
      </c>
      <c r="Z240" s="213"/>
      <c r="AA240" s="213"/>
      <c r="AB240" s="213"/>
      <c r="AC240" s="213"/>
      <c r="AD240" s="213"/>
      <c r="AE240" s="213"/>
      <c r="AF240" s="213"/>
      <c r="AG240" s="213" t="s">
        <v>331</v>
      </c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ht="22.5" outlineLevel="2" x14ac:dyDescent="0.2">
      <c r="A241" s="220"/>
      <c r="B241" s="221"/>
      <c r="C241" s="253" t="s">
        <v>678</v>
      </c>
      <c r="D241" s="243"/>
      <c r="E241" s="243"/>
      <c r="F241" s="243"/>
      <c r="G241" s="243"/>
      <c r="H241" s="223"/>
      <c r="I241" s="223"/>
      <c r="J241" s="223"/>
      <c r="K241" s="223"/>
      <c r="L241" s="223"/>
      <c r="M241" s="223"/>
      <c r="N241" s="222"/>
      <c r="O241" s="222"/>
      <c r="P241" s="222"/>
      <c r="Q241" s="222"/>
      <c r="R241" s="223"/>
      <c r="S241" s="223"/>
      <c r="T241" s="223"/>
      <c r="U241" s="223"/>
      <c r="V241" s="223"/>
      <c r="W241" s="223"/>
      <c r="X241" s="223"/>
      <c r="Y241" s="223"/>
      <c r="Z241" s="213"/>
      <c r="AA241" s="213"/>
      <c r="AB241" s="213"/>
      <c r="AC241" s="213"/>
      <c r="AD241" s="213"/>
      <c r="AE241" s="213"/>
      <c r="AF241" s="213"/>
      <c r="AG241" s="213" t="s">
        <v>255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42" t="str">
        <f>C241</f>
        <v>Pro vyjádření výnosu ve prospěch zhotovitele je nutné jednotkovou cenu uvést se záporným znaménkem. (Získaná částka ponižuje náklad stavby.)</v>
      </c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66" t="s">
        <v>1700</v>
      </c>
      <c r="D242" s="258"/>
      <c r="E242" s="259">
        <v>2.3E-3</v>
      </c>
      <c r="F242" s="223"/>
      <c r="G242" s="22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297</v>
      </c>
      <c r="AH242" s="213">
        <v>7</v>
      </c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3" x14ac:dyDescent="0.2">
      <c r="A243" s="220"/>
      <c r="B243" s="221"/>
      <c r="C243" s="266" t="s">
        <v>1699</v>
      </c>
      <c r="D243" s="258"/>
      <c r="E243" s="259">
        <v>5.04E-2</v>
      </c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7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1697</v>
      </c>
      <c r="D244" s="258"/>
      <c r="E244" s="259">
        <v>0.24929999999999999</v>
      </c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7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66" t="s">
        <v>1696</v>
      </c>
      <c r="D245" s="258"/>
      <c r="E245" s="259">
        <v>0.61250000000000004</v>
      </c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297</v>
      </c>
      <c r="AH245" s="213">
        <v>7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3" x14ac:dyDescent="0.2">
      <c r="A246" s="220"/>
      <c r="B246" s="221"/>
      <c r="C246" s="266" t="s">
        <v>1693</v>
      </c>
      <c r="D246" s="258"/>
      <c r="E246" s="259">
        <v>3.2899999999999999E-2</v>
      </c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297</v>
      </c>
      <c r="AH246" s="213">
        <v>7</v>
      </c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3" x14ac:dyDescent="0.2">
      <c r="A247" s="220"/>
      <c r="B247" s="221"/>
      <c r="C247" s="266" t="s">
        <v>1690</v>
      </c>
      <c r="D247" s="258"/>
      <c r="E247" s="259">
        <v>1.9538500000000001</v>
      </c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297</v>
      </c>
      <c r="AH247" s="213">
        <v>7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1" x14ac:dyDescent="0.2">
      <c r="A248" s="235">
        <v>48</v>
      </c>
      <c r="B248" s="236" t="s">
        <v>1711</v>
      </c>
      <c r="C248" s="252" t="s">
        <v>1712</v>
      </c>
      <c r="D248" s="237" t="s">
        <v>562</v>
      </c>
      <c r="E248" s="238">
        <v>26.289899999999999</v>
      </c>
      <c r="F248" s="239"/>
      <c r="G248" s="240">
        <f>ROUND(E248*F248,2)</f>
        <v>0</v>
      </c>
      <c r="H248" s="239"/>
      <c r="I248" s="240">
        <f>ROUND(E248*H248,2)</f>
        <v>0</v>
      </c>
      <c r="J248" s="239"/>
      <c r="K248" s="240">
        <f>ROUND(E248*J248,2)</f>
        <v>0</v>
      </c>
      <c r="L248" s="240">
        <v>21</v>
      </c>
      <c r="M248" s="240">
        <f>G248*(1+L248/100)</f>
        <v>0</v>
      </c>
      <c r="N248" s="238">
        <v>0</v>
      </c>
      <c r="O248" s="238">
        <f>ROUND(E248*N248,2)</f>
        <v>0</v>
      </c>
      <c r="P248" s="238">
        <v>0</v>
      </c>
      <c r="Q248" s="238">
        <f>ROUND(E248*P248,2)</f>
        <v>0</v>
      </c>
      <c r="R248" s="240"/>
      <c r="S248" s="240" t="s">
        <v>277</v>
      </c>
      <c r="T248" s="241" t="s">
        <v>251</v>
      </c>
      <c r="U248" s="223">
        <v>0</v>
      </c>
      <c r="V248" s="223">
        <f>ROUND(E248*U248,2)</f>
        <v>0</v>
      </c>
      <c r="W248" s="223"/>
      <c r="X248" s="223" t="s">
        <v>294</v>
      </c>
      <c r="Y248" s="223" t="s">
        <v>252</v>
      </c>
      <c r="Z248" s="213"/>
      <c r="AA248" s="213"/>
      <c r="AB248" s="213"/>
      <c r="AC248" s="213"/>
      <c r="AD248" s="213"/>
      <c r="AE248" s="213"/>
      <c r="AF248" s="213"/>
      <c r="AG248" s="213" t="s">
        <v>660</v>
      </c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2" x14ac:dyDescent="0.2">
      <c r="A249" s="220"/>
      <c r="B249" s="221"/>
      <c r="C249" s="266" t="s">
        <v>1685</v>
      </c>
      <c r="D249" s="258"/>
      <c r="E249" s="259">
        <v>26.289899999999999</v>
      </c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297</v>
      </c>
      <c r="AH249" s="213">
        <v>7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1" x14ac:dyDescent="0.2">
      <c r="A250" s="235">
        <v>49</v>
      </c>
      <c r="B250" s="236" t="s">
        <v>711</v>
      </c>
      <c r="C250" s="252" t="s">
        <v>712</v>
      </c>
      <c r="D250" s="237" t="s">
        <v>562</v>
      </c>
      <c r="E250" s="238">
        <v>0.90439999999999998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0</v>
      </c>
      <c r="O250" s="238">
        <f>ROUND(E250*N250,2)</f>
        <v>0</v>
      </c>
      <c r="P250" s="238">
        <v>0</v>
      </c>
      <c r="Q250" s="238">
        <f>ROUND(E250*P250,2)</f>
        <v>0</v>
      </c>
      <c r="R250" s="240" t="s">
        <v>325</v>
      </c>
      <c r="S250" s="240" t="s">
        <v>250</v>
      </c>
      <c r="T250" s="241" t="s">
        <v>250</v>
      </c>
      <c r="U250" s="223">
        <v>0</v>
      </c>
      <c r="V250" s="223">
        <f>ROUND(E250*U250,2)</f>
        <v>0</v>
      </c>
      <c r="W250" s="223"/>
      <c r="X250" s="223" t="s">
        <v>294</v>
      </c>
      <c r="Y250" s="223" t="s">
        <v>252</v>
      </c>
      <c r="Z250" s="213"/>
      <c r="AA250" s="213"/>
      <c r="AB250" s="213"/>
      <c r="AC250" s="213"/>
      <c r="AD250" s="213"/>
      <c r="AE250" s="213"/>
      <c r="AF250" s="213"/>
      <c r="AG250" s="213" t="s">
        <v>331</v>
      </c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2" x14ac:dyDescent="0.2">
      <c r="A251" s="220"/>
      <c r="B251" s="221"/>
      <c r="C251" s="253" t="s">
        <v>691</v>
      </c>
      <c r="D251" s="243"/>
      <c r="E251" s="243"/>
      <c r="F251" s="243"/>
      <c r="G251" s="243"/>
      <c r="H251" s="223"/>
      <c r="I251" s="223"/>
      <c r="J251" s="223"/>
      <c r="K251" s="223"/>
      <c r="L251" s="223"/>
      <c r="M251" s="223"/>
      <c r="N251" s="222"/>
      <c r="O251" s="222"/>
      <c r="P251" s="222"/>
      <c r="Q251" s="222"/>
      <c r="R251" s="223"/>
      <c r="S251" s="223"/>
      <c r="T251" s="223"/>
      <c r="U251" s="223"/>
      <c r="V251" s="223"/>
      <c r="W251" s="223"/>
      <c r="X251" s="223"/>
      <c r="Y251" s="223"/>
      <c r="Z251" s="213"/>
      <c r="AA251" s="213"/>
      <c r="AB251" s="213"/>
      <c r="AC251" s="213"/>
      <c r="AD251" s="213"/>
      <c r="AE251" s="213"/>
      <c r="AF251" s="213"/>
      <c r="AG251" s="213" t="s">
        <v>255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1688</v>
      </c>
      <c r="D252" s="258"/>
      <c r="E252" s="259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7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66" t="s">
        <v>1695</v>
      </c>
      <c r="D253" s="258"/>
      <c r="E253" s="259">
        <v>1.84E-2</v>
      </c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7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66" t="s">
        <v>1704</v>
      </c>
      <c r="D254" s="258"/>
      <c r="E254" s="259">
        <v>0.69599999999999995</v>
      </c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7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66" t="s">
        <v>1703</v>
      </c>
      <c r="D255" s="258"/>
      <c r="E255" s="259">
        <v>0.19</v>
      </c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7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1" x14ac:dyDescent="0.2">
      <c r="A256" s="235">
        <v>50</v>
      </c>
      <c r="B256" s="236" t="s">
        <v>696</v>
      </c>
      <c r="C256" s="252" t="s">
        <v>697</v>
      </c>
      <c r="D256" s="237" t="s">
        <v>562</v>
      </c>
      <c r="E256" s="238">
        <v>0.56242000000000003</v>
      </c>
      <c r="F256" s="239"/>
      <c r="G256" s="240">
        <f>ROUND(E256*F256,2)</f>
        <v>0</v>
      </c>
      <c r="H256" s="239"/>
      <c r="I256" s="240">
        <f>ROUND(E256*H256,2)</f>
        <v>0</v>
      </c>
      <c r="J256" s="239"/>
      <c r="K256" s="240">
        <f>ROUND(E256*J256,2)</f>
        <v>0</v>
      </c>
      <c r="L256" s="240">
        <v>21</v>
      </c>
      <c r="M256" s="240">
        <f>G256*(1+L256/100)</f>
        <v>0</v>
      </c>
      <c r="N256" s="238">
        <v>0</v>
      </c>
      <c r="O256" s="238">
        <f>ROUND(E256*N256,2)</f>
        <v>0</v>
      </c>
      <c r="P256" s="238">
        <v>0</v>
      </c>
      <c r="Q256" s="238">
        <f>ROUND(E256*P256,2)</f>
        <v>0</v>
      </c>
      <c r="R256" s="240" t="s">
        <v>325</v>
      </c>
      <c r="S256" s="240" t="s">
        <v>250</v>
      </c>
      <c r="T256" s="241" t="s">
        <v>250</v>
      </c>
      <c r="U256" s="223">
        <v>0</v>
      </c>
      <c r="V256" s="223">
        <f>ROUND(E256*U256,2)</f>
        <v>0</v>
      </c>
      <c r="W256" s="223"/>
      <c r="X256" s="223" t="s">
        <v>294</v>
      </c>
      <c r="Y256" s="223" t="s">
        <v>252</v>
      </c>
      <c r="Z256" s="213"/>
      <c r="AA256" s="213"/>
      <c r="AB256" s="213"/>
      <c r="AC256" s="213"/>
      <c r="AD256" s="213"/>
      <c r="AE256" s="213"/>
      <c r="AF256" s="213"/>
      <c r="AG256" s="213" t="s">
        <v>331</v>
      </c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2" x14ac:dyDescent="0.2">
      <c r="A257" s="220"/>
      <c r="B257" s="221"/>
      <c r="C257" s="253" t="s">
        <v>698</v>
      </c>
      <c r="D257" s="243"/>
      <c r="E257" s="243"/>
      <c r="F257" s="243"/>
      <c r="G257" s="24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255</v>
      </c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2" x14ac:dyDescent="0.2">
      <c r="A258" s="220"/>
      <c r="B258" s="221"/>
      <c r="C258" s="266" t="s">
        <v>1689</v>
      </c>
      <c r="D258" s="258"/>
      <c r="E258" s="259">
        <v>0.53469999999999995</v>
      </c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7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3" x14ac:dyDescent="0.2">
      <c r="A259" s="220"/>
      <c r="B259" s="221"/>
      <c r="C259" s="266" t="s">
        <v>1698</v>
      </c>
      <c r="D259" s="258"/>
      <c r="E259" s="259">
        <v>2.7720000000000002E-2</v>
      </c>
      <c r="F259" s="223"/>
      <c r="G259" s="223"/>
      <c r="H259" s="223"/>
      <c r="I259" s="223"/>
      <c r="J259" s="223"/>
      <c r="K259" s="223"/>
      <c r="L259" s="223"/>
      <c r="M259" s="223"/>
      <c r="N259" s="222"/>
      <c r="O259" s="222"/>
      <c r="P259" s="222"/>
      <c r="Q259" s="222"/>
      <c r="R259" s="223"/>
      <c r="S259" s="223"/>
      <c r="T259" s="223"/>
      <c r="U259" s="223"/>
      <c r="V259" s="223"/>
      <c r="W259" s="223"/>
      <c r="X259" s="223"/>
      <c r="Y259" s="223"/>
      <c r="Z259" s="213"/>
      <c r="AA259" s="213"/>
      <c r="AB259" s="213"/>
      <c r="AC259" s="213"/>
      <c r="AD259" s="213"/>
      <c r="AE259" s="213"/>
      <c r="AF259" s="213"/>
      <c r="AG259" s="213" t="s">
        <v>297</v>
      </c>
      <c r="AH259" s="213">
        <v>7</v>
      </c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1" x14ac:dyDescent="0.2">
      <c r="A260" s="235">
        <v>51</v>
      </c>
      <c r="B260" s="236" t="s">
        <v>718</v>
      </c>
      <c r="C260" s="252" t="s">
        <v>719</v>
      </c>
      <c r="D260" s="237" t="s">
        <v>562</v>
      </c>
      <c r="E260" s="238">
        <v>2.1690000000000001E-2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</v>
      </c>
      <c r="Q260" s="238">
        <f>ROUND(E260*P260,2)</f>
        <v>0</v>
      </c>
      <c r="R260" s="240" t="s">
        <v>325</v>
      </c>
      <c r="S260" s="240" t="s">
        <v>250</v>
      </c>
      <c r="T260" s="241" t="s">
        <v>250</v>
      </c>
      <c r="U260" s="223">
        <v>0</v>
      </c>
      <c r="V260" s="223">
        <f>ROUND(E260*U260,2)</f>
        <v>0</v>
      </c>
      <c r="W260" s="223"/>
      <c r="X260" s="223" t="s">
        <v>294</v>
      </c>
      <c r="Y260" s="223" t="s">
        <v>252</v>
      </c>
      <c r="Z260" s="213"/>
      <c r="AA260" s="213"/>
      <c r="AB260" s="213"/>
      <c r="AC260" s="213"/>
      <c r="AD260" s="213"/>
      <c r="AE260" s="213"/>
      <c r="AF260" s="213"/>
      <c r="AG260" s="213" t="s">
        <v>331</v>
      </c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2" x14ac:dyDescent="0.2">
      <c r="A261" s="220"/>
      <c r="B261" s="221"/>
      <c r="C261" s="253" t="s">
        <v>720</v>
      </c>
      <c r="D261" s="243"/>
      <c r="E261" s="243"/>
      <c r="F261" s="243"/>
      <c r="G261" s="24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255</v>
      </c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2" x14ac:dyDescent="0.2">
      <c r="A262" s="220"/>
      <c r="B262" s="221"/>
      <c r="C262" s="266" t="s">
        <v>1701</v>
      </c>
      <c r="D262" s="258"/>
      <c r="E262" s="259">
        <v>7.1000000000000002E-4</v>
      </c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7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3" x14ac:dyDescent="0.2">
      <c r="A263" s="220"/>
      <c r="B263" s="221"/>
      <c r="C263" s="266" t="s">
        <v>1705</v>
      </c>
      <c r="D263" s="258"/>
      <c r="E263" s="259">
        <v>9.3900000000000008E-3</v>
      </c>
      <c r="F263" s="223"/>
      <c r="G263" s="223"/>
      <c r="H263" s="223"/>
      <c r="I263" s="223"/>
      <c r="J263" s="223"/>
      <c r="K263" s="223"/>
      <c r="L263" s="223"/>
      <c r="M263" s="223"/>
      <c r="N263" s="222"/>
      <c r="O263" s="222"/>
      <c r="P263" s="222"/>
      <c r="Q263" s="222"/>
      <c r="R263" s="223"/>
      <c r="S263" s="223"/>
      <c r="T263" s="223"/>
      <c r="U263" s="223"/>
      <c r="V263" s="223"/>
      <c r="W263" s="223"/>
      <c r="X263" s="223"/>
      <c r="Y263" s="223"/>
      <c r="Z263" s="213"/>
      <c r="AA263" s="213"/>
      <c r="AB263" s="213"/>
      <c r="AC263" s="213"/>
      <c r="AD263" s="213"/>
      <c r="AE263" s="213"/>
      <c r="AF263" s="213"/>
      <c r="AG263" s="213" t="s">
        <v>297</v>
      </c>
      <c r="AH263" s="213">
        <v>7</v>
      </c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3" x14ac:dyDescent="0.2">
      <c r="A264" s="220"/>
      <c r="B264" s="221"/>
      <c r="C264" s="266" t="s">
        <v>1706</v>
      </c>
      <c r="D264" s="258"/>
      <c r="E264" s="259">
        <v>1.158E-2</v>
      </c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7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ht="22.5" outlineLevel="1" x14ac:dyDescent="0.2">
      <c r="A265" s="235">
        <v>52</v>
      </c>
      <c r="B265" s="236" t="s">
        <v>734</v>
      </c>
      <c r="C265" s="252" t="s">
        <v>735</v>
      </c>
      <c r="D265" s="237" t="s">
        <v>562</v>
      </c>
      <c r="E265" s="238">
        <v>26.778400000000001</v>
      </c>
      <c r="F265" s="239"/>
      <c r="G265" s="240">
        <f>ROUND(E265*F265,2)</f>
        <v>0</v>
      </c>
      <c r="H265" s="239"/>
      <c r="I265" s="240">
        <f>ROUND(E265*H265,2)</f>
        <v>0</v>
      </c>
      <c r="J265" s="239"/>
      <c r="K265" s="240">
        <f>ROUND(E265*J265,2)</f>
        <v>0</v>
      </c>
      <c r="L265" s="240">
        <v>21</v>
      </c>
      <c r="M265" s="240">
        <f>G265*(1+L265/100)</f>
        <v>0</v>
      </c>
      <c r="N265" s="238">
        <v>0</v>
      </c>
      <c r="O265" s="238">
        <f>ROUND(E265*N265,2)</f>
        <v>0</v>
      </c>
      <c r="P265" s="238">
        <v>0</v>
      </c>
      <c r="Q265" s="238">
        <f>ROUND(E265*P265,2)</f>
        <v>0</v>
      </c>
      <c r="R265" s="240" t="s">
        <v>325</v>
      </c>
      <c r="S265" s="240" t="s">
        <v>250</v>
      </c>
      <c r="T265" s="241" t="s">
        <v>250</v>
      </c>
      <c r="U265" s="223">
        <v>0</v>
      </c>
      <c r="V265" s="223">
        <f>ROUND(E265*U265,2)</f>
        <v>0</v>
      </c>
      <c r="W265" s="223"/>
      <c r="X265" s="223" t="s">
        <v>294</v>
      </c>
      <c r="Y265" s="223" t="s">
        <v>252</v>
      </c>
      <c r="Z265" s="213"/>
      <c r="AA265" s="213"/>
      <c r="AB265" s="213"/>
      <c r="AC265" s="213"/>
      <c r="AD265" s="213"/>
      <c r="AE265" s="213"/>
      <c r="AF265" s="213"/>
      <c r="AG265" s="213" t="s">
        <v>331</v>
      </c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2" x14ac:dyDescent="0.2">
      <c r="A266" s="220"/>
      <c r="B266" s="221"/>
      <c r="C266" s="266" t="s">
        <v>1678</v>
      </c>
      <c r="D266" s="258"/>
      <c r="E266" s="259">
        <v>26.778400000000001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297</v>
      </c>
      <c r="AH266" s="213">
        <v>7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5">
        <v>53</v>
      </c>
      <c r="B267" s="236" t="s">
        <v>740</v>
      </c>
      <c r="C267" s="252" t="s">
        <v>741</v>
      </c>
      <c r="D267" s="237" t="s">
        <v>562</v>
      </c>
      <c r="E267" s="238">
        <v>26.602509999999999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0</v>
      </c>
      <c r="O267" s="238">
        <f>ROUND(E267*N267,2)</f>
        <v>0</v>
      </c>
      <c r="P267" s="238">
        <v>0</v>
      </c>
      <c r="Q267" s="238">
        <f>ROUND(E267*P267,2)</f>
        <v>0</v>
      </c>
      <c r="R267" s="240" t="s">
        <v>325</v>
      </c>
      <c r="S267" s="240" t="s">
        <v>250</v>
      </c>
      <c r="T267" s="241" t="s">
        <v>250</v>
      </c>
      <c r="U267" s="223">
        <v>0</v>
      </c>
      <c r="V267" s="223">
        <f>ROUND(E267*U267,2)</f>
        <v>0</v>
      </c>
      <c r="W267" s="223"/>
      <c r="X267" s="223" t="s">
        <v>294</v>
      </c>
      <c r="Y267" s="223" t="s">
        <v>252</v>
      </c>
      <c r="Z267" s="213"/>
      <c r="AA267" s="213"/>
      <c r="AB267" s="213"/>
      <c r="AC267" s="213"/>
      <c r="AD267" s="213"/>
      <c r="AE267" s="213"/>
      <c r="AF267" s="213"/>
      <c r="AG267" s="213" t="s">
        <v>331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6" t="s">
        <v>1675</v>
      </c>
      <c r="D268" s="258"/>
      <c r="E268" s="259">
        <v>4.5815000000000001</v>
      </c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297</v>
      </c>
      <c r="AH268" s="213">
        <v>7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66" t="s">
        <v>1676</v>
      </c>
      <c r="D269" s="258"/>
      <c r="E269" s="259">
        <v>13.68228</v>
      </c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7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outlineLevel="3" x14ac:dyDescent="0.2">
      <c r="A270" s="220"/>
      <c r="B270" s="221"/>
      <c r="C270" s="266" t="s">
        <v>1677</v>
      </c>
      <c r="D270" s="258"/>
      <c r="E270" s="259">
        <v>5.5712299999999999</v>
      </c>
      <c r="F270" s="223"/>
      <c r="G270" s="223"/>
      <c r="H270" s="223"/>
      <c r="I270" s="223"/>
      <c r="J270" s="223"/>
      <c r="K270" s="223"/>
      <c r="L270" s="223"/>
      <c r="M270" s="223"/>
      <c r="N270" s="222"/>
      <c r="O270" s="222"/>
      <c r="P270" s="222"/>
      <c r="Q270" s="222"/>
      <c r="R270" s="223"/>
      <c r="S270" s="223"/>
      <c r="T270" s="223"/>
      <c r="U270" s="223"/>
      <c r="V270" s="223"/>
      <c r="W270" s="223"/>
      <c r="X270" s="223"/>
      <c r="Y270" s="223"/>
      <c r="Z270" s="213"/>
      <c r="AA270" s="213"/>
      <c r="AB270" s="213"/>
      <c r="AC270" s="213"/>
      <c r="AD270" s="213"/>
      <c r="AE270" s="213"/>
      <c r="AF270" s="213"/>
      <c r="AG270" s="213" t="s">
        <v>297</v>
      </c>
      <c r="AH270" s="213">
        <v>7</v>
      </c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</row>
    <row r="271" spans="1:60" outlineLevel="3" x14ac:dyDescent="0.2">
      <c r="A271" s="220"/>
      <c r="B271" s="221"/>
      <c r="C271" s="266" t="s">
        <v>1680</v>
      </c>
      <c r="D271" s="258"/>
      <c r="E271" s="259">
        <v>2.7675000000000001</v>
      </c>
      <c r="F271" s="223"/>
      <c r="G271" s="223"/>
      <c r="H271" s="223"/>
      <c r="I271" s="223"/>
      <c r="J271" s="223"/>
      <c r="K271" s="223"/>
      <c r="L271" s="223"/>
      <c r="M271" s="223"/>
      <c r="N271" s="222"/>
      <c r="O271" s="222"/>
      <c r="P271" s="222"/>
      <c r="Q271" s="222"/>
      <c r="R271" s="223"/>
      <c r="S271" s="223"/>
      <c r="T271" s="223"/>
      <c r="U271" s="223"/>
      <c r="V271" s="223"/>
      <c r="W271" s="223"/>
      <c r="X271" s="223"/>
      <c r="Y271" s="223"/>
      <c r="Z271" s="213"/>
      <c r="AA271" s="213"/>
      <c r="AB271" s="213"/>
      <c r="AC271" s="213"/>
      <c r="AD271" s="213"/>
      <c r="AE271" s="213"/>
      <c r="AF271" s="213"/>
      <c r="AG271" s="213" t="s">
        <v>297</v>
      </c>
      <c r="AH271" s="213">
        <v>7</v>
      </c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ht="22.5" outlineLevel="1" x14ac:dyDescent="0.2">
      <c r="A272" s="235">
        <v>54</v>
      </c>
      <c r="B272" s="236" t="s">
        <v>751</v>
      </c>
      <c r="C272" s="252" t="s">
        <v>752</v>
      </c>
      <c r="D272" s="237" t="s">
        <v>562</v>
      </c>
      <c r="E272" s="238">
        <v>2.49214</v>
      </c>
      <c r="F272" s="239"/>
      <c r="G272" s="240">
        <f>ROUND(E272*F272,2)</f>
        <v>0</v>
      </c>
      <c r="H272" s="239"/>
      <c r="I272" s="240">
        <f>ROUND(E272*H272,2)</f>
        <v>0</v>
      </c>
      <c r="J272" s="239"/>
      <c r="K272" s="240">
        <f>ROUND(E272*J272,2)</f>
        <v>0</v>
      </c>
      <c r="L272" s="240">
        <v>21</v>
      </c>
      <c r="M272" s="240">
        <f>G272*(1+L272/100)</f>
        <v>0</v>
      </c>
      <c r="N272" s="238">
        <v>0</v>
      </c>
      <c r="O272" s="238">
        <f>ROUND(E272*N272,2)</f>
        <v>0</v>
      </c>
      <c r="P272" s="238">
        <v>0</v>
      </c>
      <c r="Q272" s="238">
        <f>ROUND(E272*P272,2)</f>
        <v>0</v>
      </c>
      <c r="R272" s="240" t="s">
        <v>325</v>
      </c>
      <c r="S272" s="240" t="s">
        <v>250</v>
      </c>
      <c r="T272" s="241" t="s">
        <v>250</v>
      </c>
      <c r="U272" s="223">
        <v>0</v>
      </c>
      <c r="V272" s="223">
        <f>ROUND(E272*U272,2)</f>
        <v>0</v>
      </c>
      <c r="W272" s="223"/>
      <c r="X272" s="223" t="s">
        <v>294</v>
      </c>
      <c r="Y272" s="223" t="s">
        <v>252</v>
      </c>
      <c r="Z272" s="213"/>
      <c r="AA272" s="213"/>
      <c r="AB272" s="213"/>
      <c r="AC272" s="213"/>
      <c r="AD272" s="213"/>
      <c r="AE272" s="213"/>
      <c r="AF272" s="213"/>
      <c r="AG272" s="213" t="s">
        <v>331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</row>
    <row r="273" spans="1:60" outlineLevel="2" x14ac:dyDescent="0.2">
      <c r="A273" s="220"/>
      <c r="B273" s="221"/>
      <c r="C273" s="266" t="s">
        <v>1679</v>
      </c>
      <c r="D273" s="258"/>
      <c r="E273" s="259">
        <v>0.1474</v>
      </c>
      <c r="F273" s="223"/>
      <c r="G273" s="223"/>
      <c r="H273" s="223"/>
      <c r="I273" s="223"/>
      <c r="J273" s="223"/>
      <c r="K273" s="223"/>
      <c r="L273" s="223"/>
      <c r="M273" s="223"/>
      <c r="N273" s="222"/>
      <c r="O273" s="222"/>
      <c r="P273" s="222"/>
      <c r="Q273" s="222"/>
      <c r="R273" s="223"/>
      <c r="S273" s="223"/>
      <c r="T273" s="223"/>
      <c r="U273" s="223"/>
      <c r="V273" s="223"/>
      <c r="W273" s="223"/>
      <c r="X273" s="223"/>
      <c r="Y273" s="223"/>
      <c r="Z273" s="213"/>
      <c r="AA273" s="213"/>
      <c r="AB273" s="213"/>
      <c r="AC273" s="213"/>
      <c r="AD273" s="213"/>
      <c r="AE273" s="213"/>
      <c r="AF273" s="213"/>
      <c r="AG273" s="213" t="s">
        <v>297</v>
      </c>
      <c r="AH273" s="213">
        <v>7</v>
      </c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3" x14ac:dyDescent="0.2">
      <c r="A274" s="220"/>
      <c r="B274" s="221"/>
      <c r="C274" s="266" t="s">
        <v>1684</v>
      </c>
      <c r="D274" s="258"/>
      <c r="E274" s="259">
        <v>2.1297600000000001</v>
      </c>
      <c r="F274" s="223"/>
      <c r="G274" s="223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297</v>
      </c>
      <c r="AH274" s="213">
        <v>7</v>
      </c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</row>
    <row r="275" spans="1:60" outlineLevel="3" x14ac:dyDescent="0.2">
      <c r="A275" s="220"/>
      <c r="B275" s="221"/>
      <c r="C275" s="266" t="s">
        <v>1691</v>
      </c>
      <c r="D275" s="258"/>
      <c r="E275" s="259">
        <v>6.8400000000000002E-2</v>
      </c>
      <c r="F275" s="223"/>
      <c r="G275" s="223"/>
      <c r="H275" s="223"/>
      <c r="I275" s="223"/>
      <c r="J275" s="223"/>
      <c r="K275" s="223"/>
      <c r="L275" s="223"/>
      <c r="M275" s="223"/>
      <c r="N275" s="222"/>
      <c r="O275" s="222"/>
      <c r="P275" s="222"/>
      <c r="Q275" s="222"/>
      <c r="R275" s="223"/>
      <c r="S275" s="223"/>
      <c r="T275" s="223"/>
      <c r="U275" s="223"/>
      <c r="V275" s="223"/>
      <c r="W275" s="223"/>
      <c r="X275" s="223"/>
      <c r="Y275" s="223"/>
      <c r="Z275" s="213"/>
      <c r="AA275" s="213"/>
      <c r="AB275" s="213"/>
      <c r="AC275" s="213"/>
      <c r="AD275" s="213"/>
      <c r="AE275" s="213"/>
      <c r="AF275" s="213"/>
      <c r="AG275" s="213" t="s">
        <v>297</v>
      </c>
      <c r="AH275" s="213">
        <v>7</v>
      </c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3" x14ac:dyDescent="0.2">
      <c r="A276" s="220"/>
      <c r="B276" s="221"/>
      <c r="C276" s="266" t="s">
        <v>1692</v>
      </c>
      <c r="D276" s="258"/>
      <c r="E276" s="259">
        <v>3.8920000000000003E-2</v>
      </c>
      <c r="F276" s="223"/>
      <c r="G276" s="223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297</v>
      </c>
      <c r="AH276" s="213">
        <v>7</v>
      </c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</row>
    <row r="277" spans="1:60" outlineLevel="3" x14ac:dyDescent="0.2">
      <c r="A277" s="220"/>
      <c r="B277" s="221"/>
      <c r="C277" s="266" t="s">
        <v>1694</v>
      </c>
      <c r="D277" s="258"/>
      <c r="E277" s="259">
        <v>2.4500000000000001E-2</v>
      </c>
      <c r="F277" s="223"/>
      <c r="G277" s="223"/>
      <c r="H277" s="223"/>
      <c r="I277" s="223"/>
      <c r="J277" s="223"/>
      <c r="K277" s="223"/>
      <c r="L277" s="223"/>
      <c r="M277" s="223"/>
      <c r="N277" s="222"/>
      <c r="O277" s="222"/>
      <c r="P277" s="222"/>
      <c r="Q277" s="222"/>
      <c r="R277" s="223"/>
      <c r="S277" s="223"/>
      <c r="T277" s="223"/>
      <c r="U277" s="223"/>
      <c r="V277" s="223"/>
      <c r="W277" s="223"/>
      <c r="X277" s="223"/>
      <c r="Y277" s="223"/>
      <c r="Z277" s="213"/>
      <c r="AA277" s="213"/>
      <c r="AB277" s="213"/>
      <c r="AC277" s="213"/>
      <c r="AD277" s="213"/>
      <c r="AE277" s="213"/>
      <c r="AF277" s="213"/>
      <c r="AG277" s="213" t="s">
        <v>297</v>
      </c>
      <c r="AH277" s="213">
        <v>7</v>
      </c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3" x14ac:dyDescent="0.2">
      <c r="A278" s="220"/>
      <c r="B278" s="221"/>
      <c r="C278" s="266" t="s">
        <v>1702</v>
      </c>
      <c r="D278" s="258"/>
      <c r="E278" s="259">
        <v>8.3159999999999998E-2</v>
      </c>
      <c r="F278" s="223"/>
      <c r="G278" s="223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297</v>
      </c>
      <c r="AH278" s="213">
        <v>7</v>
      </c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</row>
    <row r="279" spans="1:60" ht="22.5" outlineLevel="1" x14ac:dyDescent="0.2">
      <c r="A279" s="235">
        <v>55</v>
      </c>
      <c r="B279" s="236" t="s">
        <v>757</v>
      </c>
      <c r="C279" s="252" t="s">
        <v>758</v>
      </c>
      <c r="D279" s="237" t="s">
        <v>562</v>
      </c>
      <c r="E279" s="238">
        <v>4.9962900000000001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0</v>
      </c>
      <c r="O279" s="238">
        <f>ROUND(E279*N279,2)</f>
        <v>0</v>
      </c>
      <c r="P279" s="238">
        <v>0</v>
      </c>
      <c r="Q279" s="238">
        <f>ROUND(E279*P279,2)</f>
        <v>0</v>
      </c>
      <c r="R279" s="240" t="s">
        <v>325</v>
      </c>
      <c r="S279" s="240" t="s">
        <v>250</v>
      </c>
      <c r="T279" s="241" t="s">
        <v>250</v>
      </c>
      <c r="U279" s="223">
        <v>0</v>
      </c>
      <c r="V279" s="223">
        <f>ROUND(E279*U279,2)</f>
        <v>0</v>
      </c>
      <c r="W279" s="223"/>
      <c r="X279" s="223" t="s">
        <v>294</v>
      </c>
      <c r="Y279" s="223" t="s">
        <v>252</v>
      </c>
      <c r="Z279" s="213"/>
      <c r="AA279" s="213"/>
      <c r="AB279" s="213"/>
      <c r="AC279" s="213"/>
      <c r="AD279" s="213"/>
      <c r="AE279" s="213"/>
      <c r="AF279" s="213"/>
      <c r="AG279" s="213" t="s">
        <v>331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66" t="s">
        <v>1681</v>
      </c>
      <c r="D280" s="258"/>
      <c r="E280" s="259">
        <v>0.499</v>
      </c>
      <c r="F280" s="223"/>
      <c r="G280" s="22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297</v>
      </c>
      <c r="AH280" s="213">
        <v>7</v>
      </c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3" x14ac:dyDescent="0.2">
      <c r="A281" s="220"/>
      <c r="B281" s="221"/>
      <c r="C281" s="266" t="s">
        <v>1682</v>
      </c>
      <c r="D281" s="258"/>
      <c r="E281" s="259">
        <v>3.9630000000000001</v>
      </c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7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1683</v>
      </c>
      <c r="D282" s="258"/>
      <c r="E282" s="259">
        <v>0.53429000000000004</v>
      </c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7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x14ac:dyDescent="0.2">
      <c r="A283" s="3"/>
      <c r="B283" s="4"/>
      <c r="C283" s="255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AE283">
        <v>12</v>
      </c>
      <c r="AF283">
        <v>21</v>
      </c>
      <c r="AG283" t="s">
        <v>231</v>
      </c>
    </row>
    <row r="284" spans="1:60" x14ac:dyDescent="0.2">
      <c r="A284" s="216"/>
      <c r="B284" s="217" t="s">
        <v>29</v>
      </c>
      <c r="C284" s="256"/>
      <c r="D284" s="218"/>
      <c r="E284" s="219"/>
      <c r="F284" s="219"/>
      <c r="G284" s="234">
        <f>G8+G12+G116+G119+G126+G133+G135+G137+G143+G151+G162+G167+G190+G193+G195</f>
        <v>0</v>
      </c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AE284">
        <f>SUMIF(L7:L282,AE283,G7:G282)</f>
        <v>0</v>
      </c>
      <c r="AF284">
        <f>SUMIF(L7:L282,AF283,G7:G282)</f>
        <v>0</v>
      </c>
      <c r="AG284" t="s">
        <v>287</v>
      </c>
    </row>
    <row r="285" spans="1:60" x14ac:dyDescent="0.2">
      <c r="C285" s="257"/>
      <c r="D285" s="10"/>
      <c r="AG285" t="s">
        <v>288</v>
      </c>
    </row>
    <row r="286" spans="1:60" x14ac:dyDescent="0.2">
      <c r="D286" s="10"/>
    </row>
    <row r="287" spans="1:60" x14ac:dyDescent="0.2">
      <c r="D287" s="10"/>
    </row>
    <row r="288" spans="1:60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KztDFME7lvnAW9+Ucesmq1jW79i/9cSrr6R03HRYY1k1ctS9HI+8Ekoe/wXu2FQjYiEb4IxEw9xezdm8EoeUNQ==" saltValue="Q3qNJowVqlJmS1PiVDRPpg==" spinCount="100000" sheet="1" formatRows="0"/>
  <mergeCells count="21">
    <mergeCell ref="C251:G251"/>
    <mergeCell ref="C257:G257"/>
    <mergeCell ref="C261:G261"/>
    <mergeCell ref="C118:G118"/>
    <mergeCell ref="C132:G132"/>
    <mergeCell ref="C164:G164"/>
    <mergeCell ref="C165:G165"/>
    <mergeCell ref="C238:G238"/>
    <mergeCell ref="C241:G241"/>
    <mergeCell ref="C26:G26"/>
    <mergeCell ref="C51:G51"/>
    <mergeCell ref="C56:G56"/>
    <mergeCell ref="C62:G62"/>
    <mergeCell ref="C69:G69"/>
    <mergeCell ref="C110:G110"/>
    <mergeCell ref="A1:G1"/>
    <mergeCell ref="C2:G2"/>
    <mergeCell ref="C3:G3"/>
    <mergeCell ref="C4:G4"/>
    <mergeCell ref="C14:G14"/>
    <mergeCell ref="C19:G1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AC4C4-DFA2-4705-82CB-D831C8FD49A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56</v>
      </c>
      <c r="C3" s="202" t="s">
        <v>57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60</v>
      </c>
      <c r="C4" s="205" t="s">
        <v>61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112</v>
      </c>
      <c r="C8" s="251" t="s">
        <v>113</v>
      </c>
      <c r="D8" s="230"/>
      <c r="E8" s="231"/>
      <c r="F8" s="232"/>
      <c r="G8" s="232">
        <f>SUMIF(AG9:AG145,"&lt;&gt;NOR",G9:G145)</f>
        <v>0</v>
      </c>
      <c r="H8" s="232"/>
      <c r="I8" s="232">
        <f>SUM(I9:I145)</f>
        <v>0</v>
      </c>
      <c r="J8" s="232"/>
      <c r="K8" s="232">
        <f>SUM(K9:K145)</f>
        <v>0</v>
      </c>
      <c r="L8" s="232"/>
      <c r="M8" s="232">
        <f>SUM(M9:M145)</f>
        <v>0</v>
      </c>
      <c r="N8" s="231"/>
      <c r="O8" s="231">
        <f>SUM(O9:O145)</f>
        <v>25.86</v>
      </c>
      <c r="P8" s="231"/>
      <c r="Q8" s="231">
        <f>SUM(Q9:Q145)</f>
        <v>0</v>
      </c>
      <c r="R8" s="232"/>
      <c r="S8" s="232"/>
      <c r="T8" s="233"/>
      <c r="U8" s="227"/>
      <c r="V8" s="227">
        <f>SUM(V9:V145)</f>
        <v>116.00999999999999</v>
      </c>
      <c r="W8" s="227"/>
      <c r="X8" s="227"/>
      <c r="Y8" s="227"/>
      <c r="AG8" t="s">
        <v>246</v>
      </c>
    </row>
    <row r="9" spans="1:60" ht="22.5" outlineLevel="1" x14ac:dyDescent="0.2">
      <c r="A9" s="235">
        <v>1</v>
      </c>
      <c r="B9" s="236" t="s">
        <v>1713</v>
      </c>
      <c r="C9" s="252" t="s">
        <v>1714</v>
      </c>
      <c r="D9" s="237" t="s">
        <v>458</v>
      </c>
      <c r="E9" s="238">
        <v>12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1.4489999999999999E-2</v>
      </c>
      <c r="O9" s="238">
        <f>ROUND(E9*N9,2)</f>
        <v>0.17</v>
      </c>
      <c r="P9" s="238">
        <v>0</v>
      </c>
      <c r="Q9" s="238">
        <f>ROUND(E9*P9,2)</f>
        <v>0</v>
      </c>
      <c r="R9" s="240" t="s">
        <v>563</v>
      </c>
      <c r="S9" s="240" t="s">
        <v>250</v>
      </c>
      <c r="T9" s="241" t="s">
        <v>250</v>
      </c>
      <c r="U9" s="223">
        <v>0.16</v>
      </c>
      <c r="V9" s="223">
        <f>ROUND(E9*U9,2)</f>
        <v>1.92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2" x14ac:dyDescent="0.2">
      <c r="A10" s="220"/>
      <c r="B10" s="221"/>
      <c r="C10" s="267" t="s">
        <v>1715</v>
      </c>
      <c r="D10" s="264"/>
      <c r="E10" s="264"/>
      <c r="F10" s="264"/>
      <c r="G10" s="264"/>
      <c r="H10" s="223"/>
      <c r="I10" s="223"/>
      <c r="J10" s="223"/>
      <c r="K10" s="223"/>
      <c r="L10" s="223"/>
      <c r="M10" s="223"/>
      <c r="N10" s="222"/>
      <c r="O10" s="222"/>
      <c r="P10" s="222"/>
      <c r="Q10" s="222"/>
      <c r="R10" s="223"/>
      <c r="S10" s="223"/>
      <c r="T10" s="223"/>
      <c r="U10" s="223"/>
      <c r="V10" s="223"/>
      <c r="W10" s="223"/>
      <c r="X10" s="223"/>
      <c r="Y10" s="223"/>
      <c r="Z10" s="213"/>
      <c r="AA10" s="213"/>
      <c r="AB10" s="213"/>
      <c r="AC10" s="213"/>
      <c r="AD10" s="213"/>
      <c r="AE10" s="213"/>
      <c r="AF10" s="213"/>
      <c r="AG10" s="213" t="s">
        <v>305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ht="22.5" outlineLevel="1" x14ac:dyDescent="0.2">
      <c r="A11" s="235">
        <v>2</v>
      </c>
      <c r="B11" s="236" t="s">
        <v>1716</v>
      </c>
      <c r="C11" s="252" t="s">
        <v>1717</v>
      </c>
      <c r="D11" s="237" t="s">
        <v>458</v>
      </c>
      <c r="E11" s="238">
        <v>12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5.3749999999999999E-2</v>
      </c>
      <c r="O11" s="238">
        <f>ROUND(E11*N11,2)</f>
        <v>0.65</v>
      </c>
      <c r="P11" s="238">
        <v>0</v>
      </c>
      <c r="Q11" s="238">
        <f>ROUND(E11*P11,2)</f>
        <v>0</v>
      </c>
      <c r="R11" s="240" t="s">
        <v>563</v>
      </c>
      <c r="S11" s="240" t="s">
        <v>250</v>
      </c>
      <c r="T11" s="241" t="s">
        <v>250</v>
      </c>
      <c r="U11" s="223">
        <v>0.23100000000000001</v>
      </c>
      <c r="V11" s="223">
        <f>ROUND(E11*U11,2)</f>
        <v>2.77</v>
      </c>
      <c r="W11" s="223"/>
      <c r="X11" s="223" t="s">
        <v>294</v>
      </c>
      <c r="Y11" s="223" t="s">
        <v>252</v>
      </c>
      <c r="Z11" s="213"/>
      <c r="AA11" s="213"/>
      <c r="AB11" s="213"/>
      <c r="AC11" s="213"/>
      <c r="AD11" s="213"/>
      <c r="AE11" s="213"/>
      <c r="AF11" s="213"/>
      <c r="AG11" s="213" t="s">
        <v>295</v>
      </c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</row>
    <row r="12" spans="1:60" outlineLevel="2" x14ac:dyDescent="0.2">
      <c r="A12" s="220"/>
      <c r="B12" s="221"/>
      <c r="C12" s="267" t="s">
        <v>1715</v>
      </c>
      <c r="D12" s="264"/>
      <c r="E12" s="264"/>
      <c r="F12" s="264"/>
      <c r="G12" s="264"/>
      <c r="H12" s="223"/>
      <c r="I12" s="223"/>
      <c r="J12" s="223"/>
      <c r="K12" s="223"/>
      <c r="L12" s="223"/>
      <c r="M12" s="223"/>
      <c r="N12" s="222"/>
      <c r="O12" s="222"/>
      <c r="P12" s="222"/>
      <c r="Q12" s="222"/>
      <c r="R12" s="223"/>
      <c r="S12" s="223"/>
      <c r="T12" s="223"/>
      <c r="U12" s="223"/>
      <c r="V12" s="223"/>
      <c r="W12" s="223"/>
      <c r="X12" s="223"/>
      <c r="Y12" s="223"/>
      <c r="Z12" s="213"/>
      <c r="AA12" s="213"/>
      <c r="AB12" s="213"/>
      <c r="AC12" s="213"/>
      <c r="AD12" s="213"/>
      <c r="AE12" s="213"/>
      <c r="AF12" s="213"/>
      <c r="AG12" s="213" t="s">
        <v>305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ht="22.5" outlineLevel="1" x14ac:dyDescent="0.2">
      <c r="A13" s="235">
        <v>3</v>
      </c>
      <c r="B13" s="236" t="s">
        <v>1718</v>
      </c>
      <c r="C13" s="252" t="s">
        <v>1719</v>
      </c>
      <c r="D13" s="237" t="s">
        <v>458</v>
      </c>
      <c r="E13" s="238">
        <v>10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0.20047999999999999</v>
      </c>
      <c r="O13" s="238">
        <f>ROUND(E13*N13,2)</f>
        <v>2</v>
      </c>
      <c r="P13" s="238">
        <v>0</v>
      </c>
      <c r="Q13" s="238">
        <f>ROUND(E13*P13,2)</f>
        <v>0</v>
      </c>
      <c r="R13" s="240" t="s">
        <v>563</v>
      </c>
      <c r="S13" s="240" t="s">
        <v>250</v>
      </c>
      <c r="T13" s="241" t="s">
        <v>250</v>
      </c>
      <c r="U13" s="223">
        <v>0.78100000000000003</v>
      </c>
      <c r="V13" s="223">
        <f>ROUND(E13*U13,2)</f>
        <v>7.81</v>
      </c>
      <c r="W13" s="223"/>
      <c r="X13" s="223" t="s">
        <v>294</v>
      </c>
      <c r="Y13" s="223" t="s">
        <v>252</v>
      </c>
      <c r="Z13" s="213"/>
      <c r="AA13" s="213"/>
      <c r="AB13" s="213"/>
      <c r="AC13" s="213"/>
      <c r="AD13" s="213"/>
      <c r="AE13" s="213"/>
      <c r="AF13" s="213"/>
      <c r="AG13" s="213" t="s">
        <v>295</v>
      </c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2" x14ac:dyDescent="0.2">
      <c r="A14" s="220"/>
      <c r="B14" s="221"/>
      <c r="C14" s="267" t="s">
        <v>1715</v>
      </c>
      <c r="D14" s="264"/>
      <c r="E14" s="264"/>
      <c r="F14" s="264"/>
      <c r="G14" s="264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305</v>
      </c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ht="22.5" outlineLevel="1" x14ac:dyDescent="0.2">
      <c r="A15" s="235">
        <v>4</v>
      </c>
      <c r="B15" s="236" t="s">
        <v>1720</v>
      </c>
      <c r="C15" s="252" t="s">
        <v>1721</v>
      </c>
      <c r="D15" s="237" t="s">
        <v>302</v>
      </c>
      <c r="E15" s="238">
        <v>2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1.9245399999999999</v>
      </c>
      <c r="O15" s="238">
        <f>ROUND(E15*N15,2)</f>
        <v>3.85</v>
      </c>
      <c r="P15" s="238">
        <v>0</v>
      </c>
      <c r="Q15" s="238">
        <f>ROUND(E15*P15,2)</f>
        <v>0</v>
      </c>
      <c r="R15" s="240" t="s">
        <v>563</v>
      </c>
      <c r="S15" s="240" t="s">
        <v>250</v>
      </c>
      <c r="T15" s="241" t="s">
        <v>250</v>
      </c>
      <c r="U15" s="223">
        <v>4.7939999999999996</v>
      </c>
      <c r="V15" s="223">
        <f>ROUND(E15*U15,2)</f>
        <v>9.59</v>
      </c>
      <c r="W15" s="223"/>
      <c r="X15" s="223" t="s">
        <v>294</v>
      </c>
      <c r="Y15" s="223" t="s">
        <v>252</v>
      </c>
      <c r="Z15" s="213"/>
      <c r="AA15" s="213"/>
      <c r="AB15" s="213"/>
      <c r="AC15" s="213"/>
      <c r="AD15" s="213"/>
      <c r="AE15" s="213"/>
      <c r="AF15" s="213"/>
      <c r="AG15" s="213" t="s">
        <v>295</v>
      </c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</row>
    <row r="16" spans="1:60" outlineLevel="2" x14ac:dyDescent="0.2">
      <c r="A16" s="220"/>
      <c r="B16" s="221"/>
      <c r="C16" s="267" t="s">
        <v>1715</v>
      </c>
      <c r="D16" s="264"/>
      <c r="E16" s="264"/>
      <c r="F16" s="264"/>
      <c r="G16" s="264"/>
      <c r="H16" s="223"/>
      <c r="I16" s="223"/>
      <c r="J16" s="223"/>
      <c r="K16" s="223"/>
      <c r="L16" s="223"/>
      <c r="M16" s="223"/>
      <c r="N16" s="222"/>
      <c r="O16" s="222"/>
      <c r="P16" s="222"/>
      <c r="Q16" s="222"/>
      <c r="R16" s="223"/>
      <c r="S16" s="223"/>
      <c r="T16" s="223"/>
      <c r="U16" s="223"/>
      <c r="V16" s="223"/>
      <c r="W16" s="223"/>
      <c r="X16" s="223"/>
      <c r="Y16" s="223"/>
      <c r="Z16" s="213"/>
      <c r="AA16" s="213"/>
      <c r="AB16" s="213"/>
      <c r="AC16" s="213"/>
      <c r="AD16" s="213"/>
      <c r="AE16" s="213"/>
      <c r="AF16" s="213"/>
      <c r="AG16" s="213" t="s">
        <v>305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ht="22.5" outlineLevel="1" x14ac:dyDescent="0.2">
      <c r="A17" s="235">
        <v>5</v>
      </c>
      <c r="B17" s="236" t="s">
        <v>1722</v>
      </c>
      <c r="C17" s="252" t="s">
        <v>1723</v>
      </c>
      <c r="D17" s="237" t="s">
        <v>302</v>
      </c>
      <c r="E17" s="238">
        <v>0.74970000000000003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1.9245399999999999</v>
      </c>
      <c r="O17" s="238">
        <f>ROUND(E17*N17,2)</f>
        <v>1.44</v>
      </c>
      <c r="P17" s="238">
        <v>0</v>
      </c>
      <c r="Q17" s="238">
        <f>ROUND(E17*P17,2)</f>
        <v>0</v>
      </c>
      <c r="R17" s="240" t="s">
        <v>563</v>
      </c>
      <c r="S17" s="240" t="s">
        <v>250</v>
      </c>
      <c r="T17" s="241" t="s">
        <v>250</v>
      </c>
      <c r="U17" s="223">
        <v>3.8420000000000001</v>
      </c>
      <c r="V17" s="223">
        <f>ROUND(E17*U17,2)</f>
        <v>2.88</v>
      </c>
      <c r="W17" s="223"/>
      <c r="X17" s="223" t="s">
        <v>294</v>
      </c>
      <c r="Y17" s="223" t="s">
        <v>252</v>
      </c>
      <c r="Z17" s="213"/>
      <c r="AA17" s="213"/>
      <c r="AB17" s="213"/>
      <c r="AC17" s="213"/>
      <c r="AD17" s="213"/>
      <c r="AE17" s="213"/>
      <c r="AF17" s="213"/>
      <c r="AG17" s="213" t="s">
        <v>295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67" t="s">
        <v>1715</v>
      </c>
      <c r="D18" s="264"/>
      <c r="E18" s="264"/>
      <c r="F18" s="264"/>
      <c r="G18" s="264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305</v>
      </c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2" x14ac:dyDescent="0.2">
      <c r="A19" s="220"/>
      <c r="B19" s="221"/>
      <c r="C19" s="266" t="s">
        <v>347</v>
      </c>
      <c r="D19" s="258"/>
      <c r="E19" s="259"/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3" x14ac:dyDescent="0.2">
      <c r="A20" s="220"/>
      <c r="B20" s="221"/>
      <c r="C20" s="266" t="s">
        <v>1724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1725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1726</v>
      </c>
      <c r="D22" s="258"/>
      <c r="E22" s="259">
        <v>0.74970000000000003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ht="33.75" outlineLevel="1" x14ac:dyDescent="0.2">
      <c r="A23" s="235">
        <v>6</v>
      </c>
      <c r="B23" s="236" t="s">
        <v>904</v>
      </c>
      <c r="C23" s="252" t="s">
        <v>905</v>
      </c>
      <c r="D23" s="237" t="s">
        <v>292</v>
      </c>
      <c r="E23" s="238">
        <v>35.42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0.26454</v>
      </c>
      <c r="O23" s="238">
        <f>ROUND(E23*N23,2)</f>
        <v>9.3699999999999992</v>
      </c>
      <c r="P23" s="238">
        <v>0</v>
      </c>
      <c r="Q23" s="238">
        <f>ROUND(E23*P23,2)</f>
        <v>0</v>
      </c>
      <c r="R23" s="240" t="s">
        <v>841</v>
      </c>
      <c r="S23" s="240" t="s">
        <v>250</v>
      </c>
      <c r="T23" s="241" t="s">
        <v>250</v>
      </c>
      <c r="U23" s="223">
        <v>0.90749999999999997</v>
      </c>
      <c r="V23" s="223">
        <f>ROUND(E23*U23,2)</f>
        <v>32.14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295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6" t="s">
        <v>296</v>
      </c>
      <c r="D24" s="258"/>
      <c r="E24" s="259"/>
      <c r="F24" s="223"/>
      <c r="G24" s="223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297</v>
      </c>
      <c r="AH24" s="213">
        <v>0</v>
      </c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3" x14ac:dyDescent="0.2">
      <c r="A25" s="220"/>
      <c r="B25" s="221"/>
      <c r="C25" s="266" t="s">
        <v>1727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1728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1729</v>
      </c>
      <c r="D27" s="258"/>
      <c r="E27" s="259">
        <v>35.42</v>
      </c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ht="22.5" outlineLevel="1" x14ac:dyDescent="0.2">
      <c r="A28" s="235">
        <v>7</v>
      </c>
      <c r="B28" s="236" t="s">
        <v>910</v>
      </c>
      <c r="C28" s="252" t="s">
        <v>911</v>
      </c>
      <c r="D28" s="237" t="s">
        <v>458</v>
      </c>
      <c r="E28" s="238">
        <v>4</v>
      </c>
      <c r="F28" s="239"/>
      <c r="G28" s="240">
        <f>ROUND(E28*F28,2)</f>
        <v>0</v>
      </c>
      <c r="H28" s="239"/>
      <c r="I28" s="240">
        <f>ROUND(E28*H28,2)</f>
        <v>0</v>
      </c>
      <c r="J28" s="239"/>
      <c r="K28" s="240">
        <f>ROUND(E28*J28,2)</f>
        <v>0</v>
      </c>
      <c r="L28" s="240">
        <v>21</v>
      </c>
      <c r="M28" s="240">
        <f>G28*(1+L28/100)</f>
        <v>0</v>
      </c>
      <c r="N28" s="238">
        <v>2.2880000000000001E-2</v>
      </c>
      <c r="O28" s="238">
        <f>ROUND(E28*N28,2)</f>
        <v>0.09</v>
      </c>
      <c r="P28" s="238">
        <v>0</v>
      </c>
      <c r="Q28" s="238">
        <f>ROUND(E28*P28,2)</f>
        <v>0</v>
      </c>
      <c r="R28" s="240" t="s">
        <v>841</v>
      </c>
      <c r="S28" s="240" t="s">
        <v>250</v>
      </c>
      <c r="T28" s="241" t="s">
        <v>250</v>
      </c>
      <c r="U28" s="223">
        <v>0.3175</v>
      </c>
      <c r="V28" s="223">
        <f>ROUND(E28*U28,2)</f>
        <v>1.27</v>
      </c>
      <c r="W28" s="223"/>
      <c r="X28" s="223" t="s">
        <v>294</v>
      </c>
      <c r="Y28" s="223" t="s">
        <v>252</v>
      </c>
      <c r="Z28" s="213"/>
      <c r="AA28" s="213"/>
      <c r="AB28" s="213"/>
      <c r="AC28" s="213"/>
      <c r="AD28" s="213"/>
      <c r="AE28" s="213"/>
      <c r="AF28" s="213"/>
      <c r="AG28" s="213" t="s">
        <v>295</v>
      </c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2" x14ac:dyDescent="0.2">
      <c r="A29" s="220"/>
      <c r="B29" s="221"/>
      <c r="C29" s="253" t="s">
        <v>912</v>
      </c>
      <c r="D29" s="243"/>
      <c r="E29" s="243"/>
      <c r="F29" s="243"/>
      <c r="G29" s="24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255</v>
      </c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2" x14ac:dyDescent="0.2">
      <c r="A30" s="220"/>
      <c r="B30" s="221"/>
      <c r="C30" s="266" t="s">
        <v>1730</v>
      </c>
      <c r="D30" s="258"/>
      <c r="E30" s="259"/>
      <c r="F30" s="223"/>
      <c r="G30" s="223"/>
      <c r="H30" s="223"/>
      <c r="I30" s="223"/>
      <c r="J30" s="223"/>
      <c r="K30" s="223"/>
      <c r="L30" s="223"/>
      <c r="M30" s="223"/>
      <c r="N30" s="222"/>
      <c r="O30" s="222"/>
      <c r="P30" s="222"/>
      <c r="Q30" s="222"/>
      <c r="R30" s="223"/>
      <c r="S30" s="223"/>
      <c r="T30" s="223"/>
      <c r="U30" s="223"/>
      <c r="V30" s="223"/>
      <c r="W30" s="223"/>
      <c r="X30" s="223"/>
      <c r="Y30" s="223"/>
      <c r="Z30" s="213"/>
      <c r="AA30" s="213"/>
      <c r="AB30" s="213"/>
      <c r="AC30" s="213"/>
      <c r="AD30" s="213"/>
      <c r="AE30" s="213"/>
      <c r="AF30" s="213"/>
      <c r="AG30" s="213" t="s">
        <v>297</v>
      </c>
      <c r="AH30" s="213">
        <v>0</v>
      </c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3" x14ac:dyDescent="0.2">
      <c r="A31" s="220"/>
      <c r="B31" s="221"/>
      <c r="C31" s="266" t="s">
        <v>1731</v>
      </c>
      <c r="D31" s="258"/>
      <c r="E31" s="259"/>
      <c r="F31" s="223"/>
      <c r="G31" s="223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297</v>
      </c>
      <c r="AH31" s="213">
        <v>0</v>
      </c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3" x14ac:dyDescent="0.2">
      <c r="A32" s="220"/>
      <c r="B32" s="221"/>
      <c r="C32" s="266" t="s">
        <v>1732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116</v>
      </c>
      <c r="D33" s="258"/>
      <c r="E33" s="259">
        <v>4</v>
      </c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ht="22.5" outlineLevel="1" x14ac:dyDescent="0.2">
      <c r="A34" s="235">
        <v>8</v>
      </c>
      <c r="B34" s="236" t="s">
        <v>915</v>
      </c>
      <c r="C34" s="252" t="s">
        <v>916</v>
      </c>
      <c r="D34" s="237" t="s">
        <v>458</v>
      </c>
      <c r="E34" s="238">
        <v>6</v>
      </c>
      <c r="F34" s="239"/>
      <c r="G34" s="240">
        <f>ROUND(E34*F34,2)</f>
        <v>0</v>
      </c>
      <c r="H34" s="239"/>
      <c r="I34" s="240">
        <f>ROUND(E34*H34,2)</f>
        <v>0</v>
      </c>
      <c r="J34" s="239"/>
      <c r="K34" s="240">
        <f>ROUND(E34*J34,2)</f>
        <v>0</v>
      </c>
      <c r="L34" s="240">
        <v>21</v>
      </c>
      <c r="M34" s="240">
        <f>G34*(1+L34/100)</f>
        <v>0</v>
      </c>
      <c r="N34" s="238">
        <v>5.4219999999999997E-2</v>
      </c>
      <c r="O34" s="238">
        <f>ROUND(E34*N34,2)</f>
        <v>0.33</v>
      </c>
      <c r="P34" s="238">
        <v>0</v>
      </c>
      <c r="Q34" s="238">
        <f>ROUND(E34*P34,2)</f>
        <v>0</v>
      </c>
      <c r="R34" s="240" t="s">
        <v>841</v>
      </c>
      <c r="S34" s="240" t="s">
        <v>250</v>
      </c>
      <c r="T34" s="241" t="s">
        <v>250</v>
      </c>
      <c r="U34" s="223">
        <v>0.26</v>
      </c>
      <c r="V34" s="223">
        <f>ROUND(E34*U34,2)</f>
        <v>1.56</v>
      </c>
      <c r="W34" s="223"/>
      <c r="X34" s="223" t="s">
        <v>294</v>
      </c>
      <c r="Y34" s="223" t="s">
        <v>252</v>
      </c>
      <c r="Z34" s="213"/>
      <c r="AA34" s="213"/>
      <c r="AB34" s="213"/>
      <c r="AC34" s="213"/>
      <c r="AD34" s="213"/>
      <c r="AE34" s="213"/>
      <c r="AF34" s="213"/>
      <c r="AG34" s="213" t="s">
        <v>295</v>
      </c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2" x14ac:dyDescent="0.2">
      <c r="A35" s="220"/>
      <c r="B35" s="221"/>
      <c r="C35" s="266" t="s">
        <v>296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1733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122</v>
      </c>
      <c r="D37" s="258"/>
      <c r="E37" s="259">
        <v>6</v>
      </c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5">
        <v>9</v>
      </c>
      <c r="B38" s="236" t="s">
        <v>918</v>
      </c>
      <c r="C38" s="252" t="s">
        <v>919</v>
      </c>
      <c r="D38" s="237" t="s">
        <v>420</v>
      </c>
      <c r="E38" s="238">
        <v>6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3.8999999999999999E-4</v>
      </c>
      <c r="O38" s="238">
        <f>ROUND(E38*N38,2)</f>
        <v>0</v>
      </c>
      <c r="P38" s="238">
        <v>0</v>
      </c>
      <c r="Q38" s="238">
        <f>ROUND(E38*P38,2)</f>
        <v>0</v>
      </c>
      <c r="R38" s="240" t="s">
        <v>841</v>
      </c>
      <c r="S38" s="240" t="s">
        <v>250</v>
      </c>
      <c r="T38" s="241" t="s">
        <v>250</v>
      </c>
      <c r="U38" s="223">
        <v>0.15</v>
      </c>
      <c r="V38" s="223">
        <f>ROUND(E38*U38,2)</f>
        <v>0.9</v>
      </c>
      <c r="W38" s="223"/>
      <c r="X38" s="223" t="s">
        <v>294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295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6" t="s">
        <v>296</v>
      </c>
      <c r="D39" s="258"/>
      <c r="E39" s="259"/>
      <c r="F39" s="223"/>
      <c r="G39" s="223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297</v>
      </c>
      <c r="AH39" s="213">
        <v>0</v>
      </c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3" x14ac:dyDescent="0.2">
      <c r="A40" s="220"/>
      <c r="B40" s="221"/>
      <c r="C40" s="266" t="s">
        <v>1734</v>
      </c>
      <c r="D40" s="258"/>
      <c r="E40" s="259">
        <v>3</v>
      </c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74" t="s">
        <v>1735</v>
      </c>
      <c r="D41" s="272"/>
      <c r="E41" s="273">
        <v>3</v>
      </c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4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1" x14ac:dyDescent="0.2">
      <c r="A42" s="235">
        <v>10</v>
      </c>
      <c r="B42" s="236" t="s">
        <v>1736</v>
      </c>
      <c r="C42" s="252" t="s">
        <v>1737</v>
      </c>
      <c r="D42" s="237" t="s">
        <v>458</v>
      </c>
      <c r="E42" s="238">
        <v>2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 t="s">
        <v>841</v>
      </c>
      <c r="S42" s="240" t="s">
        <v>250</v>
      </c>
      <c r="T42" s="241" t="s">
        <v>250</v>
      </c>
      <c r="U42" s="223">
        <v>0.34749999999999998</v>
      </c>
      <c r="V42" s="223">
        <f>ROUND(E42*U42,2)</f>
        <v>0.7</v>
      </c>
      <c r="W42" s="223"/>
      <c r="X42" s="223" t="s">
        <v>294</v>
      </c>
      <c r="Y42" s="223" t="s">
        <v>252</v>
      </c>
      <c r="Z42" s="213"/>
      <c r="AA42" s="213"/>
      <c r="AB42" s="213"/>
      <c r="AC42" s="213"/>
      <c r="AD42" s="213"/>
      <c r="AE42" s="213"/>
      <c r="AF42" s="213"/>
      <c r="AG42" s="213" t="s">
        <v>295</v>
      </c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2" x14ac:dyDescent="0.2">
      <c r="A43" s="220"/>
      <c r="B43" s="221"/>
      <c r="C43" s="266" t="s">
        <v>1738</v>
      </c>
      <c r="D43" s="258"/>
      <c r="E43" s="259"/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3" x14ac:dyDescent="0.2">
      <c r="A44" s="220"/>
      <c r="B44" s="221"/>
      <c r="C44" s="266" t="s">
        <v>1739</v>
      </c>
      <c r="D44" s="258"/>
      <c r="E44" s="259"/>
      <c r="F44" s="223"/>
      <c r="G44" s="223"/>
      <c r="H44" s="223"/>
      <c r="I44" s="223"/>
      <c r="J44" s="223"/>
      <c r="K44" s="223"/>
      <c r="L44" s="223"/>
      <c r="M44" s="223"/>
      <c r="N44" s="222"/>
      <c r="O44" s="222"/>
      <c r="P44" s="222"/>
      <c r="Q44" s="222"/>
      <c r="R44" s="223"/>
      <c r="S44" s="223"/>
      <c r="T44" s="223"/>
      <c r="U44" s="223"/>
      <c r="V44" s="223"/>
      <c r="W44" s="223"/>
      <c r="X44" s="223"/>
      <c r="Y44" s="223"/>
      <c r="Z44" s="213"/>
      <c r="AA44" s="213"/>
      <c r="AB44" s="213"/>
      <c r="AC44" s="213"/>
      <c r="AD44" s="213"/>
      <c r="AE44" s="213"/>
      <c r="AF44" s="213"/>
      <c r="AG44" s="213" t="s">
        <v>297</v>
      </c>
      <c r="AH44" s="213">
        <v>0</v>
      </c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3" x14ac:dyDescent="0.2">
      <c r="A45" s="220"/>
      <c r="B45" s="221"/>
      <c r="C45" s="266" t="s">
        <v>1740</v>
      </c>
      <c r="D45" s="258"/>
      <c r="E45" s="259"/>
      <c r="F45" s="223"/>
      <c r="G45" s="223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297</v>
      </c>
      <c r="AH45" s="213">
        <v>0</v>
      </c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3" x14ac:dyDescent="0.2">
      <c r="A46" s="220"/>
      <c r="B46" s="221"/>
      <c r="C46" s="266" t="s">
        <v>110</v>
      </c>
      <c r="D46" s="258"/>
      <c r="E46" s="259">
        <v>2</v>
      </c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1" x14ac:dyDescent="0.2">
      <c r="A47" s="235">
        <v>11</v>
      </c>
      <c r="B47" s="236" t="s">
        <v>922</v>
      </c>
      <c r="C47" s="252" t="s">
        <v>923</v>
      </c>
      <c r="D47" s="237" t="s">
        <v>302</v>
      </c>
      <c r="E47" s="238">
        <v>0.6804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1.9048</v>
      </c>
      <c r="O47" s="238">
        <f>ROUND(E47*N47,2)</f>
        <v>1.3</v>
      </c>
      <c r="P47" s="238">
        <v>0</v>
      </c>
      <c r="Q47" s="238">
        <f>ROUND(E47*P47,2)</f>
        <v>0</v>
      </c>
      <c r="R47" s="240" t="s">
        <v>563</v>
      </c>
      <c r="S47" s="240" t="s">
        <v>250</v>
      </c>
      <c r="T47" s="241" t="s">
        <v>250</v>
      </c>
      <c r="U47" s="223">
        <v>6.77</v>
      </c>
      <c r="V47" s="223">
        <f>ROUND(E47*U47,2)</f>
        <v>4.6100000000000003</v>
      </c>
      <c r="W47" s="223"/>
      <c r="X47" s="223" t="s">
        <v>294</v>
      </c>
      <c r="Y47" s="223" t="s">
        <v>252</v>
      </c>
      <c r="Z47" s="213"/>
      <c r="AA47" s="213"/>
      <c r="AB47" s="213"/>
      <c r="AC47" s="213"/>
      <c r="AD47" s="213"/>
      <c r="AE47" s="213"/>
      <c r="AF47" s="213"/>
      <c r="AG47" s="213" t="s">
        <v>295</v>
      </c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2" x14ac:dyDescent="0.2">
      <c r="A48" s="220"/>
      <c r="B48" s="221"/>
      <c r="C48" s="267" t="s">
        <v>924</v>
      </c>
      <c r="D48" s="264"/>
      <c r="E48" s="264"/>
      <c r="F48" s="264"/>
      <c r="G48" s="264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305</v>
      </c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2" x14ac:dyDescent="0.2">
      <c r="A49" s="220"/>
      <c r="B49" s="221"/>
      <c r="C49" s="266" t="s">
        <v>347</v>
      </c>
      <c r="D49" s="258"/>
      <c r="E49" s="259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6" t="s">
        <v>1741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1742</v>
      </c>
      <c r="D51" s="258"/>
      <c r="E51" s="259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6" t="s">
        <v>1743</v>
      </c>
      <c r="D52" s="258"/>
      <c r="E52" s="259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6" t="s">
        <v>1744</v>
      </c>
      <c r="D53" s="258"/>
      <c r="E53" s="259"/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outlineLevel="3" x14ac:dyDescent="0.2">
      <c r="A54" s="220"/>
      <c r="B54" s="221"/>
      <c r="C54" s="266" t="s">
        <v>1745</v>
      </c>
      <c r="D54" s="258"/>
      <c r="E54" s="259"/>
      <c r="F54" s="223"/>
      <c r="G54" s="223"/>
      <c r="H54" s="223"/>
      <c r="I54" s="223"/>
      <c r="J54" s="223"/>
      <c r="K54" s="223"/>
      <c r="L54" s="223"/>
      <c r="M54" s="223"/>
      <c r="N54" s="222"/>
      <c r="O54" s="222"/>
      <c r="P54" s="222"/>
      <c r="Q54" s="222"/>
      <c r="R54" s="223"/>
      <c r="S54" s="223"/>
      <c r="T54" s="223"/>
      <c r="U54" s="223"/>
      <c r="V54" s="223"/>
      <c r="W54" s="223"/>
      <c r="X54" s="223"/>
      <c r="Y54" s="223"/>
      <c r="Z54" s="213"/>
      <c r="AA54" s="213"/>
      <c r="AB54" s="213"/>
      <c r="AC54" s="213"/>
      <c r="AD54" s="213"/>
      <c r="AE54" s="213"/>
      <c r="AF54" s="213"/>
      <c r="AG54" s="213" t="s">
        <v>297</v>
      </c>
      <c r="AH54" s="213">
        <v>0</v>
      </c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3" x14ac:dyDescent="0.2">
      <c r="A55" s="220"/>
      <c r="B55" s="221"/>
      <c r="C55" s="266" t="s">
        <v>1744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1746</v>
      </c>
      <c r="D56" s="258"/>
      <c r="E56" s="259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66" t="s">
        <v>1747</v>
      </c>
      <c r="D57" s="258"/>
      <c r="E57" s="259"/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outlineLevel="3" x14ac:dyDescent="0.2">
      <c r="A58" s="220"/>
      <c r="B58" s="221"/>
      <c r="C58" s="266" t="s">
        <v>1748</v>
      </c>
      <c r="D58" s="258"/>
      <c r="E58" s="259"/>
      <c r="F58" s="223"/>
      <c r="G58" s="223"/>
      <c r="H58" s="223"/>
      <c r="I58" s="223"/>
      <c r="J58" s="223"/>
      <c r="K58" s="223"/>
      <c r="L58" s="223"/>
      <c r="M58" s="223"/>
      <c r="N58" s="222"/>
      <c r="O58" s="222"/>
      <c r="P58" s="222"/>
      <c r="Q58" s="222"/>
      <c r="R58" s="223"/>
      <c r="S58" s="223"/>
      <c r="T58" s="223"/>
      <c r="U58" s="223"/>
      <c r="V58" s="223"/>
      <c r="W58" s="223"/>
      <c r="X58" s="223"/>
      <c r="Y58" s="223"/>
      <c r="Z58" s="213"/>
      <c r="AA58" s="213"/>
      <c r="AB58" s="213"/>
      <c r="AC58" s="213"/>
      <c r="AD58" s="213"/>
      <c r="AE58" s="213"/>
      <c r="AF58" s="213"/>
      <c r="AG58" s="213" t="s">
        <v>297</v>
      </c>
      <c r="AH58" s="213">
        <v>0</v>
      </c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</row>
    <row r="59" spans="1:60" outlineLevel="3" x14ac:dyDescent="0.2">
      <c r="A59" s="220"/>
      <c r="B59" s="221"/>
      <c r="C59" s="266" t="s">
        <v>1749</v>
      </c>
      <c r="D59" s="258"/>
      <c r="E59" s="259"/>
      <c r="F59" s="223"/>
      <c r="G59" s="223"/>
      <c r="H59" s="223"/>
      <c r="I59" s="223"/>
      <c r="J59" s="223"/>
      <c r="K59" s="223"/>
      <c r="L59" s="223"/>
      <c r="M59" s="223"/>
      <c r="N59" s="222"/>
      <c r="O59" s="222"/>
      <c r="P59" s="222"/>
      <c r="Q59" s="222"/>
      <c r="R59" s="223"/>
      <c r="S59" s="223"/>
      <c r="T59" s="223"/>
      <c r="U59" s="223"/>
      <c r="V59" s="223"/>
      <c r="W59" s="223"/>
      <c r="X59" s="223"/>
      <c r="Y59" s="223"/>
      <c r="Z59" s="213"/>
      <c r="AA59" s="213"/>
      <c r="AB59" s="213"/>
      <c r="AC59" s="213"/>
      <c r="AD59" s="213"/>
      <c r="AE59" s="213"/>
      <c r="AF59" s="213"/>
      <c r="AG59" s="213" t="s">
        <v>297</v>
      </c>
      <c r="AH59" s="213">
        <v>0</v>
      </c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3" x14ac:dyDescent="0.2">
      <c r="A60" s="220"/>
      <c r="B60" s="221"/>
      <c r="C60" s="266" t="s">
        <v>963</v>
      </c>
      <c r="D60" s="258"/>
      <c r="E60" s="259"/>
      <c r="F60" s="223"/>
      <c r="G60" s="223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297</v>
      </c>
      <c r="AH60" s="213">
        <v>0</v>
      </c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outlineLevel="3" x14ac:dyDescent="0.2">
      <c r="A61" s="220"/>
      <c r="B61" s="221"/>
      <c r="C61" s="266" t="s">
        <v>1750</v>
      </c>
      <c r="D61" s="258"/>
      <c r="E61" s="259">
        <v>0.6804</v>
      </c>
      <c r="F61" s="223"/>
      <c r="G61" s="223"/>
      <c r="H61" s="223"/>
      <c r="I61" s="223"/>
      <c r="J61" s="223"/>
      <c r="K61" s="223"/>
      <c r="L61" s="223"/>
      <c r="M61" s="223"/>
      <c r="N61" s="222"/>
      <c r="O61" s="222"/>
      <c r="P61" s="222"/>
      <c r="Q61" s="222"/>
      <c r="R61" s="223"/>
      <c r="S61" s="223"/>
      <c r="T61" s="223"/>
      <c r="U61" s="223"/>
      <c r="V61" s="223"/>
      <c r="W61" s="223"/>
      <c r="X61" s="223"/>
      <c r="Y61" s="223"/>
      <c r="Z61" s="213"/>
      <c r="AA61" s="213"/>
      <c r="AB61" s="213"/>
      <c r="AC61" s="213"/>
      <c r="AD61" s="213"/>
      <c r="AE61" s="213"/>
      <c r="AF61" s="213"/>
      <c r="AG61" s="213" t="s">
        <v>297</v>
      </c>
      <c r="AH61" s="213">
        <v>0</v>
      </c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</row>
    <row r="62" spans="1:60" ht="22.5" outlineLevel="1" x14ac:dyDescent="0.2">
      <c r="A62" s="235">
        <v>12</v>
      </c>
      <c r="B62" s="236" t="s">
        <v>928</v>
      </c>
      <c r="C62" s="252" t="s">
        <v>929</v>
      </c>
      <c r="D62" s="237" t="s">
        <v>562</v>
      </c>
      <c r="E62" s="238">
        <v>0.34749000000000002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1.0900000000000001</v>
      </c>
      <c r="O62" s="238">
        <f>ROUND(E62*N62,2)</f>
        <v>0.38</v>
      </c>
      <c r="P62" s="238">
        <v>0</v>
      </c>
      <c r="Q62" s="238">
        <f>ROUND(E62*P62,2)</f>
        <v>0</v>
      </c>
      <c r="R62" s="240" t="s">
        <v>563</v>
      </c>
      <c r="S62" s="240" t="s">
        <v>250</v>
      </c>
      <c r="T62" s="241" t="s">
        <v>250</v>
      </c>
      <c r="U62" s="223">
        <v>18.8</v>
      </c>
      <c r="V62" s="223">
        <f>ROUND(E62*U62,2)</f>
        <v>6.53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295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7" t="s">
        <v>930</v>
      </c>
      <c r="D63" s="264"/>
      <c r="E63" s="264"/>
      <c r="F63" s="264"/>
      <c r="G63" s="26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305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66" t="s">
        <v>347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1741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932</v>
      </c>
      <c r="D66" s="258"/>
      <c r="E66" s="259"/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outlineLevel="3" x14ac:dyDescent="0.2">
      <c r="A67" s="220"/>
      <c r="B67" s="221"/>
      <c r="C67" s="266" t="s">
        <v>1743</v>
      </c>
      <c r="D67" s="258"/>
      <c r="E67" s="259"/>
      <c r="F67" s="223"/>
      <c r="G67" s="223"/>
      <c r="H67" s="223"/>
      <c r="I67" s="223"/>
      <c r="J67" s="223"/>
      <c r="K67" s="223"/>
      <c r="L67" s="223"/>
      <c r="M67" s="223"/>
      <c r="N67" s="222"/>
      <c r="O67" s="222"/>
      <c r="P67" s="222"/>
      <c r="Q67" s="222"/>
      <c r="R67" s="223"/>
      <c r="S67" s="223"/>
      <c r="T67" s="223"/>
      <c r="U67" s="223"/>
      <c r="V67" s="223"/>
      <c r="W67" s="223"/>
      <c r="X67" s="223"/>
      <c r="Y67" s="223"/>
      <c r="Z67" s="213"/>
      <c r="AA67" s="213"/>
      <c r="AB67" s="213"/>
      <c r="AC67" s="213"/>
      <c r="AD67" s="213"/>
      <c r="AE67" s="213"/>
      <c r="AF67" s="213"/>
      <c r="AG67" s="213" t="s">
        <v>297</v>
      </c>
      <c r="AH67" s="213">
        <v>0</v>
      </c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3" x14ac:dyDescent="0.2">
      <c r="A68" s="220"/>
      <c r="B68" s="221"/>
      <c r="C68" s="266" t="s">
        <v>1751</v>
      </c>
      <c r="D68" s="258"/>
      <c r="E68" s="259"/>
      <c r="F68" s="223"/>
      <c r="G68" s="223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297</v>
      </c>
      <c r="AH68" s="213">
        <v>0</v>
      </c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3" x14ac:dyDescent="0.2">
      <c r="A69" s="220"/>
      <c r="B69" s="221"/>
      <c r="C69" s="266" t="s">
        <v>1745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1751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1746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1752</v>
      </c>
      <c r="D72" s="258"/>
      <c r="E72" s="259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6" t="s">
        <v>1748</v>
      </c>
      <c r="D73" s="258"/>
      <c r="E73" s="259"/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6" t="s">
        <v>934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1753</v>
      </c>
      <c r="D75" s="258"/>
      <c r="E75" s="259">
        <v>0.34749000000000002</v>
      </c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ht="22.5" outlineLevel="1" x14ac:dyDescent="0.2">
      <c r="A76" s="235">
        <v>13</v>
      </c>
      <c r="B76" s="236" t="s">
        <v>939</v>
      </c>
      <c r="C76" s="252" t="s">
        <v>940</v>
      </c>
      <c r="D76" s="237" t="s">
        <v>292</v>
      </c>
      <c r="E76" s="238">
        <v>2.637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7.9430000000000001E-2</v>
      </c>
      <c r="O76" s="238">
        <f>ROUND(E76*N76,2)</f>
        <v>0.21</v>
      </c>
      <c r="P76" s="238">
        <v>0</v>
      </c>
      <c r="Q76" s="238">
        <f>ROUND(E76*P76,2)</f>
        <v>0</v>
      </c>
      <c r="R76" s="240" t="s">
        <v>841</v>
      </c>
      <c r="S76" s="240" t="s">
        <v>250</v>
      </c>
      <c r="T76" s="241" t="s">
        <v>250</v>
      </c>
      <c r="U76" s="223">
        <v>0.49390000000000001</v>
      </c>
      <c r="V76" s="223">
        <f>ROUND(E76*U76,2)</f>
        <v>1.3</v>
      </c>
      <c r="W76" s="223"/>
      <c r="X76" s="223" t="s">
        <v>294</v>
      </c>
      <c r="Y76" s="223" t="s">
        <v>252</v>
      </c>
      <c r="Z76" s="213"/>
      <c r="AA76" s="213"/>
      <c r="AB76" s="213"/>
      <c r="AC76" s="213"/>
      <c r="AD76" s="213"/>
      <c r="AE76" s="213"/>
      <c r="AF76" s="213"/>
      <c r="AG76" s="213" t="s">
        <v>295</v>
      </c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ht="22.5" outlineLevel="2" x14ac:dyDescent="0.2">
      <c r="A77" s="220"/>
      <c r="B77" s="221"/>
      <c r="C77" s="267" t="s">
        <v>941</v>
      </c>
      <c r="D77" s="264"/>
      <c r="E77" s="264"/>
      <c r="F77" s="264"/>
      <c r="G77" s="264"/>
      <c r="H77" s="223"/>
      <c r="I77" s="223"/>
      <c r="J77" s="223"/>
      <c r="K77" s="223"/>
      <c r="L77" s="223"/>
      <c r="M77" s="223"/>
      <c r="N77" s="222"/>
      <c r="O77" s="222"/>
      <c r="P77" s="222"/>
      <c r="Q77" s="222"/>
      <c r="R77" s="223"/>
      <c r="S77" s="223"/>
      <c r="T77" s="223"/>
      <c r="U77" s="223"/>
      <c r="V77" s="223"/>
      <c r="W77" s="223"/>
      <c r="X77" s="223"/>
      <c r="Y77" s="223"/>
      <c r="Z77" s="213"/>
      <c r="AA77" s="213"/>
      <c r="AB77" s="213"/>
      <c r="AC77" s="213"/>
      <c r="AD77" s="213"/>
      <c r="AE77" s="213"/>
      <c r="AF77" s="213"/>
      <c r="AG77" s="213" t="s">
        <v>305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42" t="str">
        <f>C77</f>
        <v>jednoduché nebo příčky zděné do svislé dřevěné, cihelné, betonové nebo ocelové konstrukce na jakoukoliv maltu vápenocementovou (MVC) nebo cementovou (MC),</v>
      </c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66" t="s">
        <v>347</v>
      </c>
      <c r="D78" s="258"/>
      <c r="E78" s="259"/>
      <c r="F78" s="223"/>
      <c r="G78" s="223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297</v>
      </c>
      <c r="AH78" s="213">
        <v>0</v>
      </c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outlineLevel="3" x14ac:dyDescent="0.2">
      <c r="A79" s="220"/>
      <c r="B79" s="221"/>
      <c r="C79" s="266" t="s">
        <v>1754</v>
      </c>
      <c r="D79" s="258"/>
      <c r="E79" s="259"/>
      <c r="F79" s="223"/>
      <c r="G79" s="223"/>
      <c r="H79" s="223"/>
      <c r="I79" s="223"/>
      <c r="J79" s="223"/>
      <c r="K79" s="223"/>
      <c r="L79" s="223"/>
      <c r="M79" s="223"/>
      <c r="N79" s="222"/>
      <c r="O79" s="222"/>
      <c r="P79" s="222"/>
      <c r="Q79" s="222"/>
      <c r="R79" s="223"/>
      <c r="S79" s="223"/>
      <c r="T79" s="223"/>
      <c r="U79" s="223"/>
      <c r="V79" s="223"/>
      <c r="W79" s="223"/>
      <c r="X79" s="223"/>
      <c r="Y79" s="223"/>
      <c r="Z79" s="213"/>
      <c r="AA79" s="213"/>
      <c r="AB79" s="213"/>
      <c r="AC79" s="213"/>
      <c r="AD79" s="213"/>
      <c r="AE79" s="213"/>
      <c r="AF79" s="213"/>
      <c r="AG79" s="213" t="s">
        <v>297</v>
      </c>
      <c r="AH79" s="213">
        <v>0</v>
      </c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</row>
    <row r="80" spans="1:60" outlineLevel="3" x14ac:dyDescent="0.2">
      <c r="A80" s="220"/>
      <c r="B80" s="221"/>
      <c r="C80" s="266" t="s">
        <v>1755</v>
      </c>
      <c r="D80" s="258"/>
      <c r="E80" s="259"/>
      <c r="F80" s="223"/>
      <c r="G80" s="223"/>
      <c r="H80" s="223"/>
      <c r="I80" s="223"/>
      <c r="J80" s="223"/>
      <c r="K80" s="223"/>
      <c r="L80" s="223"/>
      <c r="M80" s="223"/>
      <c r="N80" s="222"/>
      <c r="O80" s="222"/>
      <c r="P80" s="222"/>
      <c r="Q80" s="222"/>
      <c r="R80" s="223"/>
      <c r="S80" s="223"/>
      <c r="T80" s="223"/>
      <c r="U80" s="223"/>
      <c r="V80" s="223"/>
      <c r="W80" s="223"/>
      <c r="X80" s="223"/>
      <c r="Y80" s="223"/>
      <c r="Z80" s="213"/>
      <c r="AA80" s="213"/>
      <c r="AB80" s="213"/>
      <c r="AC80" s="213"/>
      <c r="AD80" s="213"/>
      <c r="AE80" s="213"/>
      <c r="AF80" s="213"/>
      <c r="AG80" s="213" t="s">
        <v>297</v>
      </c>
      <c r="AH80" s="213">
        <v>0</v>
      </c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outlineLevel="3" x14ac:dyDescent="0.2">
      <c r="A81" s="220"/>
      <c r="B81" s="221"/>
      <c r="C81" s="266" t="s">
        <v>1756</v>
      </c>
      <c r="D81" s="258"/>
      <c r="E81" s="259">
        <v>2.637</v>
      </c>
      <c r="F81" s="223"/>
      <c r="G81" s="223"/>
      <c r="H81" s="223"/>
      <c r="I81" s="223"/>
      <c r="J81" s="223"/>
      <c r="K81" s="223"/>
      <c r="L81" s="223"/>
      <c r="M81" s="223"/>
      <c r="N81" s="222"/>
      <c r="O81" s="222"/>
      <c r="P81" s="222"/>
      <c r="Q81" s="222"/>
      <c r="R81" s="223"/>
      <c r="S81" s="223"/>
      <c r="T81" s="223"/>
      <c r="U81" s="223"/>
      <c r="V81" s="223"/>
      <c r="W81" s="223"/>
      <c r="X81" s="223"/>
      <c r="Y81" s="223"/>
      <c r="Z81" s="213"/>
      <c r="AA81" s="213"/>
      <c r="AB81" s="213"/>
      <c r="AC81" s="213"/>
      <c r="AD81" s="213"/>
      <c r="AE81" s="213"/>
      <c r="AF81" s="213"/>
      <c r="AG81" s="213" t="s">
        <v>297</v>
      </c>
      <c r="AH81" s="213">
        <v>0</v>
      </c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ht="22.5" outlineLevel="1" x14ac:dyDescent="0.2">
      <c r="A82" s="235">
        <v>14</v>
      </c>
      <c r="B82" s="236" t="s">
        <v>943</v>
      </c>
      <c r="C82" s="252" t="s">
        <v>944</v>
      </c>
      <c r="D82" s="237" t="s">
        <v>292</v>
      </c>
      <c r="E82" s="238">
        <v>40.804000000000002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0.10202</v>
      </c>
      <c r="O82" s="238">
        <f>ROUND(E82*N82,2)</f>
        <v>4.16</v>
      </c>
      <c r="P82" s="238">
        <v>0</v>
      </c>
      <c r="Q82" s="238">
        <f>ROUND(E82*P82,2)</f>
        <v>0</v>
      </c>
      <c r="R82" s="240" t="s">
        <v>841</v>
      </c>
      <c r="S82" s="240" t="s">
        <v>250</v>
      </c>
      <c r="T82" s="241" t="s">
        <v>250</v>
      </c>
      <c r="U82" s="223">
        <v>0.52090000000000003</v>
      </c>
      <c r="V82" s="223">
        <f>ROUND(E82*U82,2)</f>
        <v>21.25</v>
      </c>
      <c r="W82" s="223"/>
      <c r="X82" s="223" t="s">
        <v>294</v>
      </c>
      <c r="Y82" s="223" t="s">
        <v>252</v>
      </c>
      <c r="Z82" s="213"/>
      <c r="AA82" s="213"/>
      <c r="AB82" s="213"/>
      <c r="AC82" s="213"/>
      <c r="AD82" s="213"/>
      <c r="AE82" s="213"/>
      <c r="AF82" s="213"/>
      <c r="AG82" s="213" t="s">
        <v>295</v>
      </c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ht="22.5" outlineLevel="2" x14ac:dyDescent="0.2">
      <c r="A83" s="220"/>
      <c r="B83" s="221"/>
      <c r="C83" s="267" t="s">
        <v>941</v>
      </c>
      <c r="D83" s="264"/>
      <c r="E83" s="264"/>
      <c r="F83" s="264"/>
      <c r="G83" s="264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305</v>
      </c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42" t="str">
        <f>C83</f>
        <v>jednoduché nebo příčky zděné do svislé dřevěné, cihelné, betonové nebo ocelové konstrukce na jakoukoliv maltu vápenocementovou (MVC) nebo cementovou (MC),</v>
      </c>
      <c r="BB83" s="213"/>
      <c r="BC83" s="213"/>
      <c r="BD83" s="213"/>
      <c r="BE83" s="213"/>
      <c r="BF83" s="213"/>
      <c r="BG83" s="213"/>
      <c r="BH83" s="213"/>
    </row>
    <row r="84" spans="1:60" outlineLevel="2" x14ac:dyDescent="0.2">
      <c r="A84" s="220"/>
      <c r="B84" s="221"/>
      <c r="C84" s="266" t="s">
        <v>347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1757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1758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352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296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1759</v>
      </c>
      <c r="D89" s="258"/>
      <c r="E89" s="259"/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3" x14ac:dyDescent="0.2">
      <c r="A90" s="220"/>
      <c r="B90" s="221"/>
      <c r="C90" s="266" t="s">
        <v>1760</v>
      </c>
      <c r="D90" s="258"/>
      <c r="E90" s="259"/>
      <c r="F90" s="223"/>
      <c r="G90" s="223"/>
      <c r="H90" s="223"/>
      <c r="I90" s="223"/>
      <c r="J90" s="223"/>
      <c r="K90" s="223"/>
      <c r="L90" s="223"/>
      <c r="M90" s="223"/>
      <c r="N90" s="222"/>
      <c r="O90" s="222"/>
      <c r="P90" s="222"/>
      <c r="Q90" s="222"/>
      <c r="R90" s="223"/>
      <c r="S90" s="223"/>
      <c r="T90" s="223"/>
      <c r="U90" s="223"/>
      <c r="V90" s="223"/>
      <c r="W90" s="223"/>
      <c r="X90" s="223"/>
      <c r="Y90" s="223"/>
      <c r="Z90" s="213"/>
      <c r="AA90" s="213"/>
      <c r="AB90" s="213"/>
      <c r="AC90" s="213"/>
      <c r="AD90" s="213"/>
      <c r="AE90" s="213"/>
      <c r="AF90" s="213"/>
      <c r="AG90" s="213" t="s">
        <v>297</v>
      </c>
      <c r="AH90" s="213">
        <v>0</v>
      </c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3" x14ac:dyDescent="0.2">
      <c r="A91" s="220"/>
      <c r="B91" s="221"/>
      <c r="C91" s="266" t="s">
        <v>352</v>
      </c>
      <c r="D91" s="258"/>
      <c r="E91" s="259"/>
      <c r="F91" s="223"/>
      <c r="G91" s="223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297</v>
      </c>
      <c r="AH91" s="213">
        <v>0</v>
      </c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outlineLevel="3" x14ac:dyDescent="0.2">
      <c r="A92" s="220"/>
      <c r="B92" s="221"/>
      <c r="C92" s="266" t="s">
        <v>1761</v>
      </c>
      <c r="D92" s="258"/>
      <c r="E92" s="259">
        <v>40.804000000000002</v>
      </c>
      <c r="F92" s="223"/>
      <c r="G92" s="223"/>
      <c r="H92" s="223"/>
      <c r="I92" s="223"/>
      <c r="J92" s="223"/>
      <c r="K92" s="223"/>
      <c r="L92" s="223"/>
      <c r="M92" s="223"/>
      <c r="N92" s="222"/>
      <c r="O92" s="222"/>
      <c r="P92" s="222"/>
      <c r="Q92" s="222"/>
      <c r="R92" s="223"/>
      <c r="S92" s="223"/>
      <c r="T92" s="223"/>
      <c r="U92" s="223"/>
      <c r="V92" s="223"/>
      <c r="W92" s="223"/>
      <c r="X92" s="223"/>
      <c r="Y92" s="223"/>
      <c r="Z92" s="213"/>
      <c r="AA92" s="213"/>
      <c r="AB92" s="213"/>
      <c r="AC92" s="213"/>
      <c r="AD92" s="213"/>
      <c r="AE92" s="213"/>
      <c r="AF92" s="213"/>
      <c r="AG92" s="213" t="s">
        <v>297</v>
      </c>
      <c r="AH92" s="213">
        <v>0</v>
      </c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</row>
    <row r="93" spans="1:60" outlineLevel="1" x14ac:dyDescent="0.2">
      <c r="A93" s="235">
        <v>15</v>
      </c>
      <c r="B93" s="236" t="s">
        <v>952</v>
      </c>
      <c r="C93" s="252" t="s">
        <v>953</v>
      </c>
      <c r="D93" s="237" t="s">
        <v>420</v>
      </c>
      <c r="E93" s="238">
        <v>33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1.0200000000000001E-3</v>
      </c>
      <c r="O93" s="238">
        <f>ROUND(E93*N93,2)</f>
        <v>0.03</v>
      </c>
      <c r="P93" s="238">
        <v>0</v>
      </c>
      <c r="Q93" s="238">
        <f>ROUND(E93*P93,2)</f>
        <v>0</v>
      </c>
      <c r="R93" s="240" t="s">
        <v>841</v>
      </c>
      <c r="S93" s="240" t="s">
        <v>250</v>
      </c>
      <c r="T93" s="241" t="s">
        <v>250</v>
      </c>
      <c r="U93" s="223">
        <v>0.223</v>
      </c>
      <c r="V93" s="223">
        <f>ROUND(E93*U93,2)</f>
        <v>7.36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295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67" t="s">
        <v>954</v>
      </c>
      <c r="D94" s="264"/>
      <c r="E94" s="264"/>
      <c r="F94" s="264"/>
      <c r="G94" s="264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305</v>
      </c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2" x14ac:dyDescent="0.2">
      <c r="A95" s="220"/>
      <c r="B95" s="221"/>
      <c r="C95" s="268" t="s">
        <v>1762</v>
      </c>
      <c r="D95" s="265"/>
      <c r="E95" s="265"/>
      <c r="F95" s="265"/>
      <c r="G95" s="265"/>
      <c r="H95" s="223"/>
      <c r="I95" s="223"/>
      <c r="J95" s="223"/>
      <c r="K95" s="223"/>
      <c r="L95" s="223"/>
      <c r="M95" s="223"/>
      <c r="N95" s="222"/>
      <c r="O95" s="222"/>
      <c r="P95" s="222"/>
      <c r="Q95" s="222"/>
      <c r="R95" s="223"/>
      <c r="S95" s="223"/>
      <c r="T95" s="223"/>
      <c r="U95" s="223"/>
      <c r="V95" s="223"/>
      <c r="W95" s="223"/>
      <c r="X95" s="223"/>
      <c r="Y95" s="223"/>
      <c r="Z95" s="213"/>
      <c r="AA95" s="213"/>
      <c r="AB95" s="213"/>
      <c r="AC95" s="213"/>
      <c r="AD95" s="213"/>
      <c r="AE95" s="213"/>
      <c r="AF95" s="213"/>
      <c r="AG95" s="213" t="s">
        <v>255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66" t="s">
        <v>347</v>
      </c>
      <c r="D96" s="258"/>
      <c r="E96" s="259"/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outlineLevel="3" x14ac:dyDescent="0.2">
      <c r="A97" s="220"/>
      <c r="B97" s="221"/>
      <c r="C97" s="266" t="s">
        <v>1763</v>
      </c>
      <c r="D97" s="258"/>
      <c r="E97" s="259"/>
      <c r="F97" s="223"/>
      <c r="G97" s="223"/>
      <c r="H97" s="223"/>
      <c r="I97" s="223"/>
      <c r="J97" s="223"/>
      <c r="K97" s="223"/>
      <c r="L97" s="223"/>
      <c r="M97" s="223"/>
      <c r="N97" s="222"/>
      <c r="O97" s="222"/>
      <c r="P97" s="222"/>
      <c r="Q97" s="222"/>
      <c r="R97" s="223"/>
      <c r="S97" s="223"/>
      <c r="T97" s="223"/>
      <c r="U97" s="223"/>
      <c r="V97" s="223"/>
      <c r="W97" s="223"/>
      <c r="X97" s="223"/>
      <c r="Y97" s="223"/>
      <c r="Z97" s="213"/>
      <c r="AA97" s="213"/>
      <c r="AB97" s="213"/>
      <c r="AC97" s="213"/>
      <c r="AD97" s="213"/>
      <c r="AE97" s="213"/>
      <c r="AF97" s="213"/>
      <c r="AG97" s="213" t="s">
        <v>297</v>
      </c>
      <c r="AH97" s="213">
        <v>0</v>
      </c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</row>
    <row r="98" spans="1:60" outlineLevel="3" x14ac:dyDescent="0.2">
      <c r="A98" s="220"/>
      <c r="B98" s="221"/>
      <c r="C98" s="266" t="s">
        <v>1764</v>
      </c>
      <c r="D98" s="258"/>
      <c r="E98" s="259"/>
      <c r="F98" s="223"/>
      <c r="G98" s="223"/>
      <c r="H98" s="223"/>
      <c r="I98" s="223"/>
      <c r="J98" s="223"/>
      <c r="K98" s="223"/>
      <c r="L98" s="223"/>
      <c r="M98" s="223"/>
      <c r="N98" s="222"/>
      <c r="O98" s="222"/>
      <c r="P98" s="222"/>
      <c r="Q98" s="222"/>
      <c r="R98" s="223"/>
      <c r="S98" s="223"/>
      <c r="T98" s="223"/>
      <c r="U98" s="223"/>
      <c r="V98" s="223"/>
      <c r="W98" s="223"/>
      <c r="X98" s="223"/>
      <c r="Y98" s="223"/>
      <c r="Z98" s="213"/>
      <c r="AA98" s="213"/>
      <c r="AB98" s="213"/>
      <c r="AC98" s="213"/>
      <c r="AD98" s="213"/>
      <c r="AE98" s="213"/>
      <c r="AF98" s="213"/>
      <c r="AG98" s="213" t="s">
        <v>297</v>
      </c>
      <c r="AH98" s="213">
        <v>0</v>
      </c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3" x14ac:dyDescent="0.2">
      <c r="A99" s="220"/>
      <c r="B99" s="221"/>
      <c r="C99" s="266" t="s">
        <v>296</v>
      </c>
      <c r="D99" s="258"/>
      <c r="E99" s="259"/>
      <c r="F99" s="223"/>
      <c r="G99" s="22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297</v>
      </c>
      <c r="AH99" s="213">
        <v>0</v>
      </c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3" x14ac:dyDescent="0.2">
      <c r="A100" s="220"/>
      <c r="B100" s="221"/>
      <c r="C100" s="266" t="s">
        <v>1765</v>
      </c>
      <c r="D100" s="258"/>
      <c r="E100" s="259"/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1766</v>
      </c>
      <c r="D101" s="258"/>
      <c r="E101" s="259">
        <v>33</v>
      </c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1" x14ac:dyDescent="0.2">
      <c r="A102" s="235">
        <v>16</v>
      </c>
      <c r="B102" s="236" t="s">
        <v>958</v>
      </c>
      <c r="C102" s="252" t="s">
        <v>959</v>
      </c>
      <c r="D102" s="237" t="s">
        <v>292</v>
      </c>
      <c r="E102" s="238">
        <v>2.2679999999999998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0.18104000000000001</v>
      </c>
      <c r="O102" s="238">
        <f>ROUND(E102*N102,2)</f>
        <v>0.41</v>
      </c>
      <c r="P102" s="238">
        <v>0</v>
      </c>
      <c r="Q102" s="238">
        <f>ROUND(E102*P102,2)</f>
        <v>0</v>
      </c>
      <c r="R102" s="240" t="s">
        <v>841</v>
      </c>
      <c r="S102" s="240" t="s">
        <v>250</v>
      </c>
      <c r="T102" s="241" t="s">
        <v>250</v>
      </c>
      <c r="U102" s="223">
        <v>1.21</v>
      </c>
      <c r="V102" s="223">
        <f>ROUND(E102*U102,2)</f>
        <v>2.74</v>
      </c>
      <c r="W102" s="223"/>
      <c r="X102" s="223" t="s">
        <v>294</v>
      </c>
      <c r="Y102" s="223" t="s">
        <v>252</v>
      </c>
      <c r="Z102" s="213"/>
      <c r="AA102" s="213"/>
      <c r="AB102" s="213"/>
      <c r="AC102" s="213"/>
      <c r="AD102" s="213"/>
      <c r="AE102" s="213"/>
      <c r="AF102" s="213"/>
      <c r="AG102" s="213" t="s">
        <v>295</v>
      </c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2" x14ac:dyDescent="0.2">
      <c r="A103" s="220"/>
      <c r="B103" s="221"/>
      <c r="C103" s="267" t="s">
        <v>960</v>
      </c>
      <c r="D103" s="264"/>
      <c r="E103" s="264"/>
      <c r="F103" s="264"/>
      <c r="G103" s="264"/>
      <c r="H103" s="223"/>
      <c r="I103" s="223"/>
      <c r="J103" s="223"/>
      <c r="K103" s="223"/>
      <c r="L103" s="223"/>
      <c r="M103" s="223"/>
      <c r="N103" s="222"/>
      <c r="O103" s="222"/>
      <c r="P103" s="222"/>
      <c r="Q103" s="222"/>
      <c r="R103" s="223"/>
      <c r="S103" s="223"/>
      <c r="T103" s="223"/>
      <c r="U103" s="223"/>
      <c r="V103" s="223"/>
      <c r="W103" s="223"/>
      <c r="X103" s="223"/>
      <c r="Y103" s="223"/>
      <c r="Z103" s="213"/>
      <c r="AA103" s="213"/>
      <c r="AB103" s="213"/>
      <c r="AC103" s="213"/>
      <c r="AD103" s="213"/>
      <c r="AE103" s="213"/>
      <c r="AF103" s="213"/>
      <c r="AG103" s="213" t="s">
        <v>305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66" t="s">
        <v>347</v>
      </c>
      <c r="D104" s="258"/>
      <c r="E104" s="259"/>
      <c r="F104" s="223"/>
      <c r="G104" s="22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297</v>
      </c>
      <c r="AH104" s="213">
        <v>0</v>
      </c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3" x14ac:dyDescent="0.2">
      <c r="A105" s="220"/>
      <c r="B105" s="221"/>
      <c r="C105" s="266" t="s">
        <v>1741</v>
      </c>
      <c r="D105" s="258"/>
      <c r="E105" s="259"/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1767</v>
      </c>
      <c r="D106" s="258"/>
      <c r="E106" s="259"/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66" t="s">
        <v>1743</v>
      </c>
      <c r="D107" s="258"/>
      <c r="E107" s="259"/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297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6" t="s">
        <v>1768</v>
      </c>
      <c r="D108" s="258"/>
      <c r="E108" s="259"/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1745</v>
      </c>
      <c r="D109" s="258"/>
      <c r="E109" s="259"/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6" t="s">
        <v>1768</v>
      </c>
      <c r="D110" s="258"/>
      <c r="E110" s="259"/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297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outlineLevel="3" x14ac:dyDescent="0.2">
      <c r="A111" s="220"/>
      <c r="B111" s="221"/>
      <c r="C111" s="266" t="s">
        <v>1746</v>
      </c>
      <c r="D111" s="258"/>
      <c r="E111" s="259"/>
      <c r="F111" s="223"/>
      <c r="G111" s="223"/>
      <c r="H111" s="223"/>
      <c r="I111" s="223"/>
      <c r="J111" s="223"/>
      <c r="K111" s="223"/>
      <c r="L111" s="223"/>
      <c r="M111" s="223"/>
      <c r="N111" s="222"/>
      <c r="O111" s="222"/>
      <c r="P111" s="222"/>
      <c r="Q111" s="222"/>
      <c r="R111" s="223"/>
      <c r="S111" s="223"/>
      <c r="T111" s="223"/>
      <c r="U111" s="223"/>
      <c r="V111" s="223"/>
      <c r="W111" s="223"/>
      <c r="X111" s="223"/>
      <c r="Y111" s="223"/>
      <c r="Z111" s="213"/>
      <c r="AA111" s="213"/>
      <c r="AB111" s="213"/>
      <c r="AC111" s="213"/>
      <c r="AD111" s="213"/>
      <c r="AE111" s="213"/>
      <c r="AF111" s="213"/>
      <c r="AG111" s="213" t="s">
        <v>297</v>
      </c>
      <c r="AH111" s="213">
        <v>0</v>
      </c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</row>
    <row r="112" spans="1:60" outlineLevel="3" x14ac:dyDescent="0.2">
      <c r="A112" s="220"/>
      <c r="B112" s="221"/>
      <c r="C112" s="266" t="s">
        <v>1769</v>
      </c>
      <c r="D112" s="258"/>
      <c r="E112" s="259"/>
      <c r="F112" s="223"/>
      <c r="G112" s="223"/>
      <c r="H112" s="223"/>
      <c r="I112" s="223"/>
      <c r="J112" s="223"/>
      <c r="K112" s="223"/>
      <c r="L112" s="223"/>
      <c r="M112" s="223"/>
      <c r="N112" s="222"/>
      <c r="O112" s="222"/>
      <c r="P112" s="222"/>
      <c r="Q112" s="222"/>
      <c r="R112" s="223"/>
      <c r="S112" s="223"/>
      <c r="T112" s="223"/>
      <c r="U112" s="223"/>
      <c r="V112" s="223"/>
      <c r="W112" s="223"/>
      <c r="X112" s="223"/>
      <c r="Y112" s="223"/>
      <c r="Z112" s="213"/>
      <c r="AA112" s="213"/>
      <c r="AB112" s="213"/>
      <c r="AC112" s="213"/>
      <c r="AD112" s="213"/>
      <c r="AE112" s="213"/>
      <c r="AF112" s="213"/>
      <c r="AG112" s="213" t="s">
        <v>297</v>
      </c>
      <c r="AH112" s="213">
        <v>0</v>
      </c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outlineLevel="3" x14ac:dyDescent="0.2">
      <c r="A113" s="220"/>
      <c r="B113" s="221"/>
      <c r="C113" s="266" t="s">
        <v>1748</v>
      </c>
      <c r="D113" s="258"/>
      <c r="E113" s="259"/>
      <c r="F113" s="223"/>
      <c r="G113" s="223"/>
      <c r="H113" s="223"/>
      <c r="I113" s="223"/>
      <c r="J113" s="223"/>
      <c r="K113" s="223"/>
      <c r="L113" s="223"/>
      <c r="M113" s="223"/>
      <c r="N113" s="222"/>
      <c r="O113" s="222"/>
      <c r="P113" s="222"/>
      <c r="Q113" s="222"/>
      <c r="R113" s="223"/>
      <c r="S113" s="223"/>
      <c r="T113" s="223"/>
      <c r="U113" s="223"/>
      <c r="V113" s="223"/>
      <c r="W113" s="223"/>
      <c r="X113" s="223"/>
      <c r="Y113" s="223"/>
      <c r="Z113" s="213"/>
      <c r="AA113" s="213"/>
      <c r="AB113" s="213"/>
      <c r="AC113" s="213"/>
      <c r="AD113" s="213"/>
      <c r="AE113" s="213"/>
      <c r="AF113" s="213"/>
      <c r="AG113" s="213" t="s">
        <v>297</v>
      </c>
      <c r="AH113" s="213">
        <v>0</v>
      </c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</row>
    <row r="114" spans="1:60" outlineLevel="3" x14ac:dyDescent="0.2">
      <c r="A114" s="220"/>
      <c r="B114" s="221"/>
      <c r="C114" s="266" t="s">
        <v>1770</v>
      </c>
      <c r="D114" s="258"/>
      <c r="E114" s="259"/>
      <c r="F114" s="223"/>
      <c r="G114" s="223"/>
      <c r="H114" s="223"/>
      <c r="I114" s="223"/>
      <c r="J114" s="223"/>
      <c r="K114" s="223"/>
      <c r="L114" s="223"/>
      <c r="M114" s="223"/>
      <c r="N114" s="222"/>
      <c r="O114" s="222"/>
      <c r="P114" s="222"/>
      <c r="Q114" s="222"/>
      <c r="R114" s="223"/>
      <c r="S114" s="223"/>
      <c r="T114" s="223"/>
      <c r="U114" s="223"/>
      <c r="V114" s="223"/>
      <c r="W114" s="223"/>
      <c r="X114" s="223"/>
      <c r="Y114" s="223"/>
      <c r="Z114" s="213"/>
      <c r="AA114" s="213"/>
      <c r="AB114" s="213"/>
      <c r="AC114" s="213"/>
      <c r="AD114" s="213"/>
      <c r="AE114" s="213"/>
      <c r="AF114" s="213"/>
      <c r="AG114" s="213" t="s">
        <v>297</v>
      </c>
      <c r="AH114" s="213">
        <v>0</v>
      </c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outlineLevel="3" x14ac:dyDescent="0.2">
      <c r="A115" s="220"/>
      <c r="B115" s="221"/>
      <c r="C115" s="266" t="s">
        <v>963</v>
      </c>
      <c r="D115" s="258"/>
      <c r="E115" s="259"/>
      <c r="F115" s="223"/>
      <c r="G115" s="223"/>
      <c r="H115" s="223"/>
      <c r="I115" s="223"/>
      <c r="J115" s="223"/>
      <c r="K115" s="223"/>
      <c r="L115" s="223"/>
      <c r="M115" s="223"/>
      <c r="N115" s="222"/>
      <c r="O115" s="222"/>
      <c r="P115" s="222"/>
      <c r="Q115" s="222"/>
      <c r="R115" s="223"/>
      <c r="S115" s="223"/>
      <c r="T115" s="223"/>
      <c r="U115" s="223"/>
      <c r="V115" s="223"/>
      <c r="W115" s="223"/>
      <c r="X115" s="223"/>
      <c r="Y115" s="223"/>
      <c r="Z115" s="213"/>
      <c r="AA115" s="213"/>
      <c r="AB115" s="213"/>
      <c r="AC115" s="213"/>
      <c r="AD115" s="213"/>
      <c r="AE115" s="213"/>
      <c r="AF115" s="213"/>
      <c r="AG115" s="213" t="s">
        <v>297</v>
      </c>
      <c r="AH115" s="213">
        <v>0</v>
      </c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3" x14ac:dyDescent="0.2">
      <c r="A116" s="220"/>
      <c r="B116" s="221"/>
      <c r="C116" s="266" t="s">
        <v>1771</v>
      </c>
      <c r="D116" s="258"/>
      <c r="E116" s="259">
        <v>2.2679999999999998</v>
      </c>
      <c r="F116" s="223"/>
      <c r="G116" s="223"/>
      <c r="H116" s="223"/>
      <c r="I116" s="223"/>
      <c r="J116" s="223"/>
      <c r="K116" s="223"/>
      <c r="L116" s="223"/>
      <c r="M116" s="223"/>
      <c r="N116" s="222"/>
      <c r="O116" s="222"/>
      <c r="P116" s="222"/>
      <c r="Q116" s="222"/>
      <c r="R116" s="223"/>
      <c r="S116" s="223"/>
      <c r="T116" s="223"/>
      <c r="U116" s="223"/>
      <c r="V116" s="223"/>
      <c r="W116" s="223"/>
      <c r="X116" s="223"/>
      <c r="Y116" s="223"/>
      <c r="Z116" s="213"/>
      <c r="AA116" s="213"/>
      <c r="AB116" s="213"/>
      <c r="AC116" s="213"/>
      <c r="AD116" s="213"/>
      <c r="AE116" s="213"/>
      <c r="AF116" s="213"/>
      <c r="AG116" s="213" t="s">
        <v>297</v>
      </c>
      <c r="AH116" s="213">
        <v>0</v>
      </c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ht="22.5" outlineLevel="1" x14ac:dyDescent="0.2">
      <c r="A117" s="235">
        <v>17</v>
      </c>
      <c r="B117" s="236" t="s">
        <v>965</v>
      </c>
      <c r="C117" s="252" t="s">
        <v>966</v>
      </c>
      <c r="D117" s="237" t="s">
        <v>420</v>
      </c>
      <c r="E117" s="238">
        <v>29.199000000000002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6.2E-4</v>
      </c>
      <c r="O117" s="238">
        <f>ROUND(E117*N117,2)</f>
        <v>0.02</v>
      </c>
      <c r="P117" s="238">
        <v>0</v>
      </c>
      <c r="Q117" s="238">
        <f>ROUND(E117*P117,2)</f>
        <v>0</v>
      </c>
      <c r="R117" s="240" t="s">
        <v>841</v>
      </c>
      <c r="S117" s="240" t="s">
        <v>250</v>
      </c>
      <c r="T117" s="241" t="s">
        <v>250</v>
      </c>
      <c r="U117" s="223">
        <v>0.09</v>
      </c>
      <c r="V117" s="223">
        <f>ROUND(E117*U117,2)</f>
        <v>2.63</v>
      </c>
      <c r="W117" s="223"/>
      <c r="X117" s="223" t="s">
        <v>294</v>
      </c>
      <c r="Y117" s="223" t="s">
        <v>252</v>
      </c>
      <c r="Z117" s="213"/>
      <c r="AA117" s="213"/>
      <c r="AB117" s="213"/>
      <c r="AC117" s="213"/>
      <c r="AD117" s="213"/>
      <c r="AE117" s="213"/>
      <c r="AF117" s="213"/>
      <c r="AG117" s="213" t="s">
        <v>295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2" x14ac:dyDescent="0.2">
      <c r="A118" s="220"/>
      <c r="B118" s="221"/>
      <c r="C118" s="253" t="s">
        <v>967</v>
      </c>
      <c r="D118" s="243"/>
      <c r="E118" s="243"/>
      <c r="F118" s="243"/>
      <c r="G118" s="243"/>
      <c r="H118" s="223"/>
      <c r="I118" s="223"/>
      <c r="J118" s="223"/>
      <c r="K118" s="223"/>
      <c r="L118" s="223"/>
      <c r="M118" s="223"/>
      <c r="N118" s="222"/>
      <c r="O118" s="222"/>
      <c r="P118" s="222"/>
      <c r="Q118" s="222"/>
      <c r="R118" s="223"/>
      <c r="S118" s="223"/>
      <c r="T118" s="223"/>
      <c r="U118" s="223"/>
      <c r="V118" s="223"/>
      <c r="W118" s="223"/>
      <c r="X118" s="223"/>
      <c r="Y118" s="223"/>
      <c r="Z118" s="213"/>
      <c r="AA118" s="213"/>
      <c r="AB118" s="213"/>
      <c r="AC118" s="213"/>
      <c r="AD118" s="213"/>
      <c r="AE118" s="213"/>
      <c r="AF118" s="213"/>
      <c r="AG118" s="213" t="s">
        <v>255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42" t="str">
        <f>C118</f>
        <v>Rozmeření, nařezání a montáž minerální izolace, zapravení spáry montážní pěnou, dodávka tepelné izolace a montážní pěny.</v>
      </c>
      <c r="BB118" s="213"/>
      <c r="BC118" s="213"/>
      <c r="BD118" s="213"/>
      <c r="BE118" s="213"/>
      <c r="BF118" s="213"/>
      <c r="BG118" s="213"/>
      <c r="BH118" s="213"/>
    </row>
    <row r="119" spans="1:60" outlineLevel="2" x14ac:dyDescent="0.2">
      <c r="A119" s="220"/>
      <c r="B119" s="221"/>
      <c r="C119" s="266" t="s">
        <v>347</v>
      </c>
      <c r="D119" s="258"/>
      <c r="E119" s="259"/>
      <c r="F119" s="223"/>
      <c r="G119" s="223"/>
      <c r="H119" s="223"/>
      <c r="I119" s="223"/>
      <c r="J119" s="223"/>
      <c r="K119" s="223"/>
      <c r="L119" s="223"/>
      <c r="M119" s="223"/>
      <c r="N119" s="222"/>
      <c r="O119" s="222"/>
      <c r="P119" s="222"/>
      <c r="Q119" s="222"/>
      <c r="R119" s="223"/>
      <c r="S119" s="223"/>
      <c r="T119" s="223"/>
      <c r="U119" s="223"/>
      <c r="V119" s="223"/>
      <c r="W119" s="223"/>
      <c r="X119" s="223"/>
      <c r="Y119" s="223"/>
      <c r="Z119" s="213"/>
      <c r="AA119" s="213"/>
      <c r="AB119" s="213"/>
      <c r="AC119" s="213"/>
      <c r="AD119" s="213"/>
      <c r="AE119" s="213"/>
      <c r="AF119" s="213"/>
      <c r="AG119" s="213" t="s">
        <v>297</v>
      </c>
      <c r="AH119" s="213">
        <v>0</v>
      </c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3" x14ac:dyDescent="0.2">
      <c r="A120" s="220"/>
      <c r="B120" s="221"/>
      <c r="C120" s="266" t="s">
        <v>1772</v>
      </c>
      <c r="D120" s="258"/>
      <c r="E120" s="259"/>
      <c r="F120" s="223"/>
      <c r="G120" s="22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297</v>
      </c>
      <c r="AH120" s="213">
        <v>0</v>
      </c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3" x14ac:dyDescent="0.2">
      <c r="A121" s="220"/>
      <c r="B121" s="221"/>
      <c r="C121" s="266" t="s">
        <v>1773</v>
      </c>
      <c r="D121" s="258"/>
      <c r="E121" s="259"/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0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outlineLevel="3" x14ac:dyDescent="0.2">
      <c r="A122" s="220"/>
      <c r="B122" s="221"/>
      <c r="C122" s="266" t="s">
        <v>296</v>
      </c>
      <c r="D122" s="258"/>
      <c r="E122" s="259"/>
      <c r="F122" s="223"/>
      <c r="G122" s="223"/>
      <c r="H122" s="223"/>
      <c r="I122" s="223"/>
      <c r="J122" s="223"/>
      <c r="K122" s="223"/>
      <c r="L122" s="223"/>
      <c r="M122" s="223"/>
      <c r="N122" s="222"/>
      <c r="O122" s="222"/>
      <c r="P122" s="222"/>
      <c r="Q122" s="222"/>
      <c r="R122" s="223"/>
      <c r="S122" s="223"/>
      <c r="T122" s="223"/>
      <c r="U122" s="223"/>
      <c r="V122" s="223"/>
      <c r="W122" s="223"/>
      <c r="X122" s="223"/>
      <c r="Y122" s="223"/>
      <c r="Z122" s="213"/>
      <c r="AA122" s="213"/>
      <c r="AB122" s="213"/>
      <c r="AC122" s="213"/>
      <c r="AD122" s="213"/>
      <c r="AE122" s="213"/>
      <c r="AF122" s="213"/>
      <c r="AG122" s="213" t="s">
        <v>297</v>
      </c>
      <c r="AH122" s="213">
        <v>0</v>
      </c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3" x14ac:dyDescent="0.2">
      <c r="A123" s="220"/>
      <c r="B123" s="221"/>
      <c r="C123" s="266" t="s">
        <v>1774</v>
      </c>
      <c r="D123" s="258"/>
      <c r="E123" s="259"/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0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outlineLevel="3" x14ac:dyDescent="0.2">
      <c r="A124" s="220"/>
      <c r="B124" s="221"/>
      <c r="C124" s="266" t="s">
        <v>1775</v>
      </c>
      <c r="D124" s="258"/>
      <c r="E124" s="259">
        <v>29.199000000000002</v>
      </c>
      <c r="F124" s="223"/>
      <c r="G124" s="223"/>
      <c r="H124" s="223"/>
      <c r="I124" s="223"/>
      <c r="J124" s="223"/>
      <c r="K124" s="223"/>
      <c r="L124" s="223"/>
      <c r="M124" s="223"/>
      <c r="N124" s="222"/>
      <c r="O124" s="222"/>
      <c r="P124" s="222"/>
      <c r="Q124" s="222"/>
      <c r="R124" s="223"/>
      <c r="S124" s="223"/>
      <c r="T124" s="223"/>
      <c r="U124" s="223"/>
      <c r="V124" s="223"/>
      <c r="W124" s="223"/>
      <c r="X124" s="223"/>
      <c r="Y124" s="223"/>
      <c r="Z124" s="213"/>
      <c r="AA124" s="213"/>
      <c r="AB124" s="213"/>
      <c r="AC124" s="213"/>
      <c r="AD124" s="213"/>
      <c r="AE124" s="213"/>
      <c r="AF124" s="213"/>
      <c r="AG124" s="213" t="s">
        <v>297</v>
      </c>
      <c r="AH124" s="213">
        <v>0</v>
      </c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</row>
    <row r="125" spans="1:60" outlineLevel="1" x14ac:dyDescent="0.2">
      <c r="A125" s="235">
        <v>18</v>
      </c>
      <c r="B125" s="236" t="s">
        <v>970</v>
      </c>
      <c r="C125" s="252" t="s">
        <v>971</v>
      </c>
      <c r="D125" s="237" t="s">
        <v>420</v>
      </c>
      <c r="E125" s="238">
        <v>2</v>
      </c>
      <c r="F125" s="239"/>
      <c r="G125" s="240">
        <f>ROUND(E125*F125,2)</f>
        <v>0</v>
      </c>
      <c r="H125" s="239"/>
      <c r="I125" s="240">
        <f>ROUND(E125*H125,2)</f>
        <v>0</v>
      </c>
      <c r="J125" s="239"/>
      <c r="K125" s="240">
        <f>ROUND(E125*J125,2)</f>
        <v>0</v>
      </c>
      <c r="L125" s="240">
        <v>21</v>
      </c>
      <c r="M125" s="240">
        <f>G125*(1+L125/100)</f>
        <v>0</v>
      </c>
      <c r="N125" s="238">
        <v>1.8000000000000001E-4</v>
      </c>
      <c r="O125" s="238">
        <f>ROUND(E125*N125,2)</f>
        <v>0</v>
      </c>
      <c r="P125" s="238">
        <v>0</v>
      </c>
      <c r="Q125" s="238">
        <f>ROUND(E125*P125,2)</f>
        <v>0</v>
      </c>
      <c r="R125" s="240" t="s">
        <v>563</v>
      </c>
      <c r="S125" s="240" t="s">
        <v>250</v>
      </c>
      <c r="T125" s="241" t="s">
        <v>250</v>
      </c>
      <c r="U125" s="223">
        <v>1.22</v>
      </c>
      <c r="V125" s="223">
        <f>ROUND(E125*U125,2)</f>
        <v>2.44</v>
      </c>
      <c r="W125" s="223"/>
      <c r="X125" s="223" t="s">
        <v>294</v>
      </c>
      <c r="Y125" s="223" t="s">
        <v>252</v>
      </c>
      <c r="Z125" s="213"/>
      <c r="AA125" s="213"/>
      <c r="AB125" s="213"/>
      <c r="AC125" s="213"/>
      <c r="AD125" s="213"/>
      <c r="AE125" s="213"/>
      <c r="AF125" s="213"/>
      <c r="AG125" s="213" t="s">
        <v>295</v>
      </c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</row>
    <row r="126" spans="1:60" ht="33.75" outlineLevel="2" x14ac:dyDescent="0.2">
      <c r="A126" s="220"/>
      <c r="B126" s="221"/>
      <c r="C126" s="267" t="s">
        <v>972</v>
      </c>
      <c r="D126" s="264"/>
      <c r="E126" s="264"/>
      <c r="F126" s="264"/>
      <c r="G126" s="264"/>
      <c r="H126" s="223"/>
      <c r="I126" s="223"/>
      <c r="J126" s="223"/>
      <c r="K126" s="223"/>
      <c r="L126" s="223"/>
      <c r="M126" s="223"/>
      <c r="N126" s="222"/>
      <c r="O126" s="222"/>
      <c r="P126" s="222"/>
      <c r="Q126" s="222"/>
      <c r="R126" s="223"/>
      <c r="S126" s="223"/>
      <c r="T126" s="223"/>
      <c r="U126" s="223"/>
      <c r="V126" s="223"/>
      <c r="W126" s="223"/>
      <c r="X126" s="223"/>
      <c r="Y126" s="223"/>
      <c r="Z126" s="213"/>
      <c r="AA126" s="213"/>
      <c r="AB126" s="213"/>
      <c r="AC126" s="213"/>
      <c r="AD126" s="213"/>
      <c r="AE126" s="213"/>
      <c r="AF126" s="213"/>
      <c r="AG126" s="213" t="s">
        <v>305</v>
      </c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42" t="str">
        <f>C126</f>
        <v>Vyvrtání otvoru v betonu, dvojnásobné vyfouknutí prachu z otvoru, dvojnásobné protažení kartáčkem, opět dvojnásobné vyfouknutí, vyplnění otvoru chemickou maltou do 2/3 hloubky otvoru a zasunutí betonářské oceli. Včetně dodávky chemické malty. Bez dodávky výztuže.</v>
      </c>
      <c r="BB126" s="213"/>
      <c r="BC126" s="213"/>
      <c r="BD126" s="213"/>
      <c r="BE126" s="213"/>
      <c r="BF126" s="213"/>
      <c r="BG126" s="213"/>
      <c r="BH126" s="213"/>
    </row>
    <row r="127" spans="1:60" outlineLevel="2" x14ac:dyDescent="0.2">
      <c r="A127" s="220"/>
      <c r="B127" s="221"/>
      <c r="C127" s="266" t="s">
        <v>1776</v>
      </c>
      <c r="D127" s="258"/>
      <c r="E127" s="259"/>
      <c r="F127" s="223"/>
      <c r="G127" s="223"/>
      <c r="H127" s="223"/>
      <c r="I127" s="223"/>
      <c r="J127" s="223"/>
      <c r="K127" s="223"/>
      <c r="L127" s="223"/>
      <c r="M127" s="223"/>
      <c r="N127" s="222"/>
      <c r="O127" s="222"/>
      <c r="P127" s="222"/>
      <c r="Q127" s="222"/>
      <c r="R127" s="223"/>
      <c r="S127" s="223"/>
      <c r="T127" s="223"/>
      <c r="U127" s="223"/>
      <c r="V127" s="223"/>
      <c r="W127" s="223"/>
      <c r="X127" s="223"/>
      <c r="Y127" s="223"/>
      <c r="Z127" s="213"/>
      <c r="AA127" s="213"/>
      <c r="AB127" s="213"/>
      <c r="AC127" s="213"/>
      <c r="AD127" s="213"/>
      <c r="AE127" s="213"/>
      <c r="AF127" s="213"/>
      <c r="AG127" s="213" t="s">
        <v>297</v>
      </c>
      <c r="AH127" s="213">
        <v>0</v>
      </c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</row>
    <row r="128" spans="1:60" outlineLevel="3" x14ac:dyDescent="0.2">
      <c r="A128" s="220"/>
      <c r="B128" s="221"/>
      <c r="C128" s="266" t="s">
        <v>1777</v>
      </c>
      <c r="D128" s="258"/>
      <c r="E128" s="259"/>
      <c r="F128" s="223"/>
      <c r="G128" s="223"/>
      <c r="H128" s="223"/>
      <c r="I128" s="223"/>
      <c r="J128" s="223"/>
      <c r="K128" s="223"/>
      <c r="L128" s="223"/>
      <c r="M128" s="223"/>
      <c r="N128" s="222"/>
      <c r="O128" s="222"/>
      <c r="P128" s="222"/>
      <c r="Q128" s="222"/>
      <c r="R128" s="223"/>
      <c r="S128" s="223"/>
      <c r="T128" s="223"/>
      <c r="U128" s="223"/>
      <c r="V128" s="223"/>
      <c r="W128" s="223"/>
      <c r="X128" s="223"/>
      <c r="Y128" s="223"/>
      <c r="Z128" s="213"/>
      <c r="AA128" s="213"/>
      <c r="AB128" s="213"/>
      <c r="AC128" s="213"/>
      <c r="AD128" s="213"/>
      <c r="AE128" s="213"/>
      <c r="AF128" s="213"/>
      <c r="AG128" s="213" t="s">
        <v>297</v>
      </c>
      <c r="AH128" s="213">
        <v>0</v>
      </c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</row>
    <row r="129" spans="1:60" outlineLevel="3" x14ac:dyDescent="0.2">
      <c r="A129" s="220"/>
      <c r="B129" s="221"/>
      <c r="C129" s="266" t="s">
        <v>413</v>
      </c>
      <c r="D129" s="258"/>
      <c r="E129" s="259"/>
      <c r="F129" s="223"/>
      <c r="G129" s="223"/>
      <c r="H129" s="223"/>
      <c r="I129" s="223"/>
      <c r="J129" s="223"/>
      <c r="K129" s="223"/>
      <c r="L129" s="223"/>
      <c r="M129" s="223"/>
      <c r="N129" s="222"/>
      <c r="O129" s="222"/>
      <c r="P129" s="222"/>
      <c r="Q129" s="222"/>
      <c r="R129" s="223"/>
      <c r="S129" s="223"/>
      <c r="T129" s="223"/>
      <c r="U129" s="223"/>
      <c r="V129" s="223"/>
      <c r="W129" s="223"/>
      <c r="X129" s="223"/>
      <c r="Y129" s="223"/>
      <c r="Z129" s="213"/>
      <c r="AA129" s="213"/>
      <c r="AB129" s="213"/>
      <c r="AC129" s="213"/>
      <c r="AD129" s="213"/>
      <c r="AE129" s="213"/>
      <c r="AF129" s="213"/>
      <c r="AG129" s="213" t="s">
        <v>297</v>
      </c>
      <c r="AH129" s="213">
        <v>0</v>
      </c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</row>
    <row r="130" spans="1:60" outlineLevel="3" x14ac:dyDescent="0.2">
      <c r="A130" s="220"/>
      <c r="B130" s="221"/>
      <c r="C130" s="266" t="s">
        <v>1778</v>
      </c>
      <c r="D130" s="258"/>
      <c r="E130" s="259"/>
      <c r="F130" s="223"/>
      <c r="G130" s="223"/>
      <c r="H130" s="223"/>
      <c r="I130" s="223"/>
      <c r="J130" s="223"/>
      <c r="K130" s="223"/>
      <c r="L130" s="223"/>
      <c r="M130" s="223"/>
      <c r="N130" s="222"/>
      <c r="O130" s="222"/>
      <c r="P130" s="222"/>
      <c r="Q130" s="222"/>
      <c r="R130" s="223"/>
      <c r="S130" s="223"/>
      <c r="T130" s="223"/>
      <c r="U130" s="223"/>
      <c r="V130" s="223"/>
      <c r="W130" s="223"/>
      <c r="X130" s="223"/>
      <c r="Y130" s="223"/>
      <c r="Z130" s="213"/>
      <c r="AA130" s="213"/>
      <c r="AB130" s="213"/>
      <c r="AC130" s="213"/>
      <c r="AD130" s="213"/>
      <c r="AE130" s="213"/>
      <c r="AF130" s="213"/>
      <c r="AG130" s="213" t="s">
        <v>297</v>
      </c>
      <c r="AH130" s="213">
        <v>0</v>
      </c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</row>
    <row r="131" spans="1:60" outlineLevel="3" x14ac:dyDescent="0.2">
      <c r="A131" s="220"/>
      <c r="B131" s="221"/>
      <c r="C131" s="266" t="s">
        <v>414</v>
      </c>
      <c r="D131" s="258"/>
      <c r="E131" s="259"/>
      <c r="F131" s="223"/>
      <c r="G131" s="223"/>
      <c r="H131" s="223"/>
      <c r="I131" s="223"/>
      <c r="J131" s="223"/>
      <c r="K131" s="223"/>
      <c r="L131" s="223"/>
      <c r="M131" s="223"/>
      <c r="N131" s="222"/>
      <c r="O131" s="222"/>
      <c r="P131" s="222"/>
      <c r="Q131" s="222"/>
      <c r="R131" s="223"/>
      <c r="S131" s="223"/>
      <c r="T131" s="223"/>
      <c r="U131" s="223"/>
      <c r="V131" s="223"/>
      <c r="W131" s="223"/>
      <c r="X131" s="223"/>
      <c r="Y131" s="223"/>
      <c r="Z131" s="213"/>
      <c r="AA131" s="213"/>
      <c r="AB131" s="213"/>
      <c r="AC131" s="213"/>
      <c r="AD131" s="213"/>
      <c r="AE131" s="213"/>
      <c r="AF131" s="213"/>
      <c r="AG131" s="213" t="s">
        <v>297</v>
      </c>
      <c r="AH131" s="213">
        <v>0</v>
      </c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</row>
    <row r="132" spans="1:60" outlineLevel="3" x14ac:dyDescent="0.2">
      <c r="A132" s="220"/>
      <c r="B132" s="221"/>
      <c r="C132" s="266" t="s">
        <v>1779</v>
      </c>
      <c r="D132" s="258"/>
      <c r="E132" s="259"/>
      <c r="F132" s="223"/>
      <c r="G132" s="223"/>
      <c r="H132" s="223"/>
      <c r="I132" s="223"/>
      <c r="J132" s="223"/>
      <c r="K132" s="223"/>
      <c r="L132" s="223"/>
      <c r="M132" s="223"/>
      <c r="N132" s="222"/>
      <c r="O132" s="222"/>
      <c r="P132" s="222"/>
      <c r="Q132" s="222"/>
      <c r="R132" s="223"/>
      <c r="S132" s="223"/>
      <c r="T132" s="223"/>
      <c r="U132" s="223"/>
      <c r="V132" s="223"/>
      <c r="W132" s="223"/>
      <c r="X132" s="223"/>
      <c r="Y132" s="223"/>
      <c r="Z132" s="213"/>
      <c r="AA132" s="213"/>
      <c r="AB132" s="213"/>
      <c r="AC132" s="213"/>
      <c r="AD132" s="213"/>
      <c r="AE132" s="213"/>
      <c r="AF132" s="213"/>
      <c r="AG132" s="213" t="s">
        <v>297</v>
      </c>
      <c r="AH132" s="213">
        <v>0</v>
      </c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</row>
    <row r="133" spans="1:60" outlineLevel="3" x14ac:dyDescent="0.2">
      <c r="A133" s="220"/>
      <c r="B133" s="221"/>
      <c r="C133" s="266" t="s">
        <v>1780</v>
      </c>
      <c r="D133" s="258"/>
      <c r="E133" s="259"/>
      <c r="F133" s="223"/>
      <c r="G133" s="223"/>
      <c r="H133" s="223"/>
      <c r="I133" s="223"/>
      <c r="J133" s="223"/>
      <c r="K133" s="223"/>
      <c r="L133" s="223"/>
      <c r="M133" s="223"/>
      <c r="N133" s="222"/>
      <c r="O133" s="222"/>
      <c r="P133" s="222"/>
      <c r="Q133" s="222"/>
      <c r="R133" s="223"/>
      <c r="S133" s="223"/>
      <c r="T133" s="223"/>
      <c r="U133" s="223"/>
      <c r="V133" s="223"/>
      <c r="W133" s="223"/>
      <c r="X133" s="223"/>
      <c r="Y133" s="223"/>
      <c r="Z133" s="213"/>
      <c r="AA133" s="213"/>
      <c r="AB133" s="213"/>
      <c r="AC133" s="213"/>
      <c r="AD133" s="213"/>
      <c r="AE133" s="213"/>
      <c r="AF133" s="213"/>
      <c r="AG133" s="213" t="s">
        <v>297</v>
      </c>
      <c r="AH133" s="213">
        <v>0</v>
      </c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</row>
    <row r="134" spans="1:60" outlineLevel="3" x14ac:dyDescent="0.2">
      <c r="A134" s="220"/>
      <c r="B134" s="221"/>
      <c r="C134" s="266" t="s">
        <v>1781</v>
      </c>
      <c r="D134" s="258"/>
      <c r="E134" s="259"/>
      <c r="F134" s="223"/>
      <c r="G134" s="223"/>
      <c r="H134" s="223"/>
      <c r="I134" s="223"/>
      <c r="J134" s="223"/>
      <c r="K134" s="223"/>
      <c r="L134" s="223"/>
      <c r="M134" s="223"/>
      <c r="N134" s="222"/>
      <c r="O134" s="222"/>
      <c r="P134" s="222"/>
      <c r="Q134" s="222"/>
      <c r="R134" s="223"/>
      <c r="S134" s="223"/>
      <c r="T134" s="223"/>
      <c r="U134" s="223"/>
      <c r="V134" s="223"/>
      <c r="W134" s="223"/>
      <c r="X134" s="223"/>
      <c r="Y134" s="223"/>
      <c r="Z134" s="213"/>
      <c r="AA134" s="213"/>
      <c r="AB134" s="213"/>
      <c r="AC134" s="213"/>
      <c r="AD134" s="213"/>
      <c r="AE134" s="213"/>
      <c r="AF134" s="213"/>
      <c r="AG134" s="213" t="s">
        <v>297</v>
      </c>
      <c r="AH134" s="213">
        <v>0</v>
      </c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</row>
    <row r="135" spans="1:60" outlineLevel="3" x14ac:dyDescent="0.2">
      <c r="A135" s="220"/>
      <c r="B135" s="221"/>
      <c r="C135" s="266" t="s">
        <v>1782</v>
      </c>
      <c r="D135" s="258"/>
      <c r="E135" s="259"/>
      <c r="F135" s="223"/>
      <c r="G135" s="223"/>
      <c r="H135" s="223"/>
      <c r="I135" s="223"/>
      <c r="J135" s="223"/>
      <c r="K135" s="223"/>
      <c r="L135" s="223"/>
      <c r="M135" s="223"/>
      <c r="N135" s="222"/>
      <c r="O135" s="222"/>
      <c r="P135" s="222"/>
      <c r="Q135" s="222"/>
      <c r="R135" s="223"/>
      <c r="S135" s="223"/>
      <c r="T135" s="223"/>
      <c r="U135" s="223"/>
      <c r="V135" s="223"/>
      <c r="W135" s="223"/>
      <c r="X135" s="223"/>
      <c r="Y135" s="223"/>
      <c r="Z135" s="213"/>
      <c r="AA135" s="213"/>
      <c r="AB135" s="213"/>
      <c r="AC135" s="213"/>
      <c r="AD135" s="213"/>
      <c r="AE135" s="213"/>
      <c r="AF135" s="213"/>
      <c r="AG135" s="213" t="s">
        <v>297</v>
      </c>
      <c r="AH135" s="213">
        <v>0</v>
      </c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</row>
    <row r="136" spans="1:60" outlineLevel="3" x14ac:dyDescent="0.2">
      <c r="A136" s="220"/>
      <c r="B136" s="221"/>
      <c r="C136" s="266" t="s">
        <v>1783</v>
      </c>
      <c r="D136" s="258"/>
      <c r="E136" s="259"/>
      <c r="F136" s="223"/>
      <c r="G136" s="223"/>
      <c r="H136" s="223"/>
      <c r="I136" s="223"/>
      <c r="J136" s="223"/>
      <c r="K136" s="223"/>
      <c r="L136" s="223"/>
      <c r="M136" s="223"/>
      <c r="N136" s="222"/>
      <c r="O136" s="222"/>
      <c r="P136" s="222"/>
      <c r="Q136" s="222"/>
      <c r="R136" s="223"/>
      <c r="S136" s="223"/>
      <c r="T136" s="223"/>
      <c r="U136" s="223"/>
      <c r="V136" s="223"/>
      <c r="W136" s="223"/>
      <c r="X136" s="223"/>
      <c r="Y136" s="223"/>
      <c r="Z136" s="213"/>
      <c r="AA136" s="213"/>
      <c r="AB136" s="213"/>
      <c r="AC136" s="213"/>
      <c r="AD136" s="213"/>
      <c r="AE136" s="213"/>
      <c r="AF136" s="213"/>
      <c r="AG136" s="213" t="s">
        <v>297</v>
      </c>
      <c r="AH136" s="213">
        <v>0</v>
      </c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</row>
    <row r="137" spans="1:60" outlineLevel="3" x14ac:dyDescent="0.2">
      <c r="A137" s="220"/>
      <c r="B137" s="221"/>
      <c r="C137" s="266" t="s">
        <v>110</v>
      </c>
      <c r="D137" s="258"/>
      <c r="E137" s="259">
        <v>2</v>
      </c>
      <c r="F137" s="223"/>
      <c r="G137" s="223"/>
      <c r="H137" s="223"/>
      <c r="I137" s="223"/>
      <c r="J137" s="223"/>
      <c r="K137" s="223"/>
      <c r="L137" s="223"/>
      <c r="M137" s="223"/>
      <c r="N137" s="222"/>
      <c r="O137" s="222"/>
      <c r="P137" s="222"/>
      <c r="Q137" s="222"/>
      <c r="R137" s="223"/>
      <c r="S137" s="223"/>
      <c r="T137" s="223"/>
      <c r="U137" s="223"/>
      <c r="V137" s="223"/>
      <c r="W137" s="223"/>
      <c r="X137" s="223"/>
      <c r="Y137" s="223"/>
      <c r="Z137" s="213"/>
      <c r="AA137" s="213"/>
      <c r="AB137" s="213"/>
      <c r="AC137" s="213"/>
      <c r="AD137" s="213"/>
      <c r="AE137" s="213"/>
      <c r="AF137" s="213"/>
      <c r="AG137" s="213" t="s">
        <v>297</v>
      </c>
      <c r="AH137" s="213">
        <v>0</v>
      </c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</row>
    <row r="138" spans="1:60" ht="22.5" outlineLevel="1" x14ac:dyDescent="0.2">
      <c r="A138" s="235">
        <v>19</v>
      </c>
      <c r="B138" s="236" t="s">
        <v>1720</v>
      </c>
      <c r="C138" s="252" t="s">
        <v>1721</v>
      </c>
      <c r="D138" s="237" t="s">
        <v>302</v>
      </c>
      <c r="E138" s="238">
        <v>0.75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1.9245399999999999</v>
      </c>
      <c r="O138" s="238">
        <f>ROUND(E138*N138,2)</f>
        <v>1.44</v>
      </c>
      <c r="P138" s="238">
        <v>0</v>
      </c>
      <c r="Q138" s="238">
        <f>ROUND(E138*P138,2)</f>
        <v>0</v>
      </c>
      <c r="R138" s="240" t="s">
        <v>563</v>
      </c>
      <c r="S138" s="240" t="s">
        <v>250</v>
      </c>
      <c r="T138" s="241" t="s">
        <v>250</v>
      </c>
      <c r="U138" s="223">
        <v>4.7939999999999996</v>
      </c>
      <c r="V138" s="223">
        <f>ROUND(E138*U138,2)</f>
        <v>3.6</v>
      </c>
      <c r="W138" s="223"/>
      <c r="X138" s="223" t="s">
        <v>294</v>
      </c>
      <c r="Y138" s="223" t="s">
        <v>252</v>
      </c>
      <c r="Z138" s="213"/>
      <c r="AA138" s="213"/>
      <c r="AB138" s="213"/>
      <c r="AC138" s="213"/>
      <c r="AD138" s="213"/>
      <c r="AE138" s="213"/>
      <c r="AF138" s="213"/>
      <c r="AG138" s="213" t="s">
        <v>295</v>
      </c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</row>
    <row r="139" spans="1:60" outlineLevel="2" x14ac:dyDescent="0.2">
      <c r="A139" s="220"/>
      <c r="B139" s="221"/>
      <c r="C139" s="267" t="s">
        <v>1715</v>
      </c>
      <c r="D139" s="264"/>
      <c r="E139" s="264"/>
      <c r="F139" s="264"/>
      <c r="G139" s="264"/>
      <c r="H139" s="223"/>
      <c r="I139" s="223"/>
      <c r="J139" s="223"/>
      <c r="K139" s="223"/>
      <c r="L139" s="223"/>
      <c r="M139" s="223"/>
      <c r="N139" s="222"/>
      <c r="O139" s="222"/>
      <c r="P139" s="222"/>
      <c r="Q139" s="222"/>
      <c r="R139" s="223"/>
      <c r="S139" s="223"/>
      <c r="T139" s="223"/>
      <c r="U139" s="223"/>
      <c r="V139" s="223"/>
      <c r="W139" s="223"/>
      <c r="X139" s="223"/>
      <c r="Y139" s="223"/>
      <c r="Z139" s="213"/>
      <c r="AA139" s="213"/>
      <c r="AB139" s="213"/>
      <c r="AC139" s="213"/>
      <c r="AD139" s="213"/>
      <c r="AE139" s="213"/>
      <c r="AF139" s="213"/>
      <c r="AG139" s="213" t="s">
        <v>305</v>
      </c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</row>
    <row r="140" spans="1:60" outlineLevel="2" x14ac:dyDescent="0.2">
      <c r="A140" s="220"/>
      <c r="B140" s="221"/>
      <c r="C140" s="266" t="s">
        <v>1784</v>
      </c>
      <c r="D140" s="258"/>
      <c r="E140" s="259">
        <v>0.75</v>
      </c>
      <c r="F140" s="223"/>
      <c r="G140" s="223"/>
      <c r="H140" s="223"/>
      <c r="I140" s="223"/>
      <c r="J140" s="223"/>
      <c r="K140" s="223"/>
      <c r="L140" s="223"/>
      <c r="M140" s="223"/>
      <c r="N140" s="222"/>
      <c r="O140" s="222"/>
      <c r="P140" s="222"/>
      <c r="Q140" s="222"/>
      <c r="R140" s="223"/>
      <c r="S140" s="223"/>
      <c r="T140" s="223"/>
      <c r="U140" s="223"/>
      <c r="V140" s="223"/>
      <c r="W140" s="223"/>
      <c r="X140" s="223"/>
      <c r="Y140" s="223"/>
      <c r="Z140" s="213"/>
      <c r="AA140" s="213"/>
      <c r="AB140" s="213"/>
      <c r="AC140" s="213"/>
      <c r="AD140" s="213"/>
      <c r="AE140" s="213"/>
      <c r="AF140" s="213"/>
      <c r="AG140" s="213" t="s">
        <v>297</v>
      </c>
      <c r="AH140" s="213">
        <v>0</v>
      </c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</row>
    <row r="141" spans="1:60" outlineLevel="1" x14ac:dyDescent="0.2">
      <c r="A141" s="235">
        <v>20</v>
      </c>
      <c r="B141" s="236" t="s">
        <v>1785</v>
      </c>
      <c r="C141" s="252" t="s">
        <v>1786</v>
      </c>
      <c r="D141" s="237" t="s">
        <v>420</v>
      </c>
      <c r="E141" s="238">
        <v>13.4</v>
      </c>
      <c r="F141" s="239"/>
      <c r="G141" s="240">
        <f>ROUND(E141*F141,2)</f>
        <v>0</v>
      </c>
      <c r="H141" s="239"/>
      <c r="I141" s="240">
        <f>ROUND(E141*H141,2)</f>
        <v>0</v>
      </c>
      <c r="J141" s="239"/>
      <c r="K141" s="240">
        <f>ROUND(E141*J141,2)</f>
        <v>0</v>
      </c>
      <c r="L141" s="240">
        <v>21</v>
      </c>
      <c r="M141" s="240">
        <f>G141*(1+L141/100)</f>
        <v>0</v>
      </c>
      <c r="N141" s="238">
        <v>8.3000000000000001E-4</v>
      </c>
      <c r="O141" s="238">
        <f>ROUND(E141*N141,2)</f>
        <v>0.01</v>
      </c>
      <c r="P141" s="238">
        <v>0</v>
      </c>
      <c r="Q141" s="238">
        <f>ROUND(E141*P141,2)</f>
        <v>0</v>
      </c>
      <c r="R141" s="240" t="s">
        <v>841</v>
      </c>
      <c r="S141" s="240" t="s">
        <v>250</v>
      </c>
      <c r="T141" s="241" t="s">
        <v>250</v>
      </c>
      <c r="U141" s="223">
        <v>0.15</v>
      </c>
      <c r="V141" s="223">
        <f>ROUND(E141*U141,2)</f>
        <v>2.0099999999999998</v>
      </c>
      <c r="W141" s="223"/>
      <c r="X141" s="223" t="s">
        <v>294</v>
      </c>
      <c r="Y141" s="223" t="s">
        <v>252</v>
      </c>
      <c r="Z141" s="213"/>
      <c r="AA141" s="213"/>
      <c r="AB141" s="213"/>
      <c r="AC141" s="213"/>
      <c r="AD141" s="213"/>
      <c r="AE141" s="213"/>
      <c r="AF141" s="213"/>
      <c r="AG141" s="213" t="s">
        <v>295</v>
      </c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</row>
    <row r="142" spans="1:60" outlineLevel="2" x14ac:dyDescent="0.2">
      <c r="A142" s="220"/>
      <c r="B142" s="221"/>
      <c r="C142" s="266" t="s">
        <v>296</v>
      </c>
      <c r="D142" s="258"/>
      <c r="E142" s="259"/>
      <c r="F142" s="223"/>
      <c r="G142" s="223"/>
      <c r="H142" s="223"/>
      <c r="I142" s="223"/>
      <c r="J142" s="223"/>
      <c r="K142" s="223"/>
      <c r="L142" s="223"/>
      <c r="M142" s="223"/>
      <c r="N142" s="222"/>
      <c r="O142" s="222"/>
      <c r="P142" s="222"/>
      <c r="Q142" s="222"/>
      <c r="R142" s="223"/>
      <c r="S142" s="223"/>
      <c r="T142" s="223"/>
      <c r="U142" s="223"/>
      <c r="V142" s="223"/>
      <c r="W142" s="223"/>
      <c r="X142" s="223"/>
      <c r="Y142" s="223"/>
      <c r="Z142" s="213"/>
      <c r="AA142" s="213"/>
      <c r="AB142" s="213"/>
      <c r="AC142" s="213"/>
      <c r="AD142" s="213"/>
      <c r="AE142" s="213"/>
      <c r="AF142" s="213"/>
      <c r="AG142" s="213" t="s">
        <v>297</v>
      </c>
      <c r="AH142" s="213">
        <v>0</v>
      </c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</row>
    <row r="143" spans="1:60" outlineLevel="3" x14ac:dyDescent="0.2">
      <c r="A143" s="220"/>
      <c r="B143" s="221"/>
      <c r="C143" s="266" t="s">
        <v>1787</v>
      </c>
      <c r="D143" s="258"/>
      <c r="E143" s="259"/>
      <c r="F143" s="223"/>
      <c r="G143" s="223"/>
      <c r="H143" s="223"/>
      <c r="I143" s="223"/>
      <c r="J143" s="223"/>
      <c r="K143" s="223"/>
      <c r="L143" s="223"/>
      <c r="M143" s="223"/>
      <c r="N143" s="222"/>
      <c r="O143" s="222"/>
      <c r="P143" s="222"/>
      <c r="Q143" s="222"/>
      <c r="R143" s="223"/>
      <c r="S143" s="223"/>
      <c r="T143" s="223"/>
      <c r="U143" s="223"/>
      <c r="V143" s="223"/>
      <c r="W143" s="223"/>
      <c r="X143" s="223"/>
      <c r="Y143" s="223"/>
      <c r="Z143" s="213"/>
      <c r="AA143" s="213"/>
      <c r="AB143" s="213"/>
      <c r="AC143" s="213"/>
      <c r="AD143" s="213"/>
      <c r="AE143" s="213"/>
      <c r="AF143" s="213"/>
      <c r="AG143" s="213" t="s">
        <v>297</v>
      </c>
      <c r="AH143" s="213">
        <v>0</v>
      </c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</row>
    <row r="144" spans="1:60" outlineLevel="3" x14ac:dyDescent="0.2">
      <c r="A144" s="220"/>
      <c r="B144" s="221"/>
      <c r="C144" s="266" t="s">
        <v>1788</v>
      </c>
      <c r="D144" s="258"/>
      <c r="E144" s="259"/>
      <c r="F144" s="223"/>
      <c r="G144" s="223"/>
      <c r="H144" s="223"/>
      <c r="I144" s="223"/>
      <c r="J144" s="223"/>
      <c r="K144" s="223"/>
      <c r="L144" s="223"/>
      <c r="M144" s="223"/>
      <c r="N144" s="222"/>
      <c r="O144" s="222"/>
      <c r="P144" s="222"/>
      <c r="Q144" s="222"/>
      <c r="R144" s="223"/>
      <c r="S144" s="223"/>
      <c r="T144" s="223"/>
      <c r="U144" s="223"/>
      <c r="V144" s="223"/>
      <c r="W144" s="223"/>
      <c r="X144" s="223"/>
      <c r="Y144" s="223"/>
      <c r="Z144" s="213"/>
      <c r="AA144" s="213"/>
      <c r="AB144" s="213"/>
      <c r="AC144" s="213"/>
      <c r="AD144" s="213"/>
      <c r="AE144" s="213"/>
      <c r="AF144" s="213"/>
      <c r="AG144" s="213" t="s">
        <v>297</v>
      </c>
      <c r="AH144" s="213">
        <v>0</v>
      </c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</row>
    <row r="145" spans="1:60" outlineLevel="3" x14ac:dyDescent="0.2">
      <c r="A145" s="220"/>
      <c r="B145" s="221"/>
      <c r="C145" s="266" t="s">
        <v>1789</v>
      </c>
      <c r="D145" s="258"/>
      <c r="E145" s="259">
        <v>13.4</v>
      </c>
      <c r="F145" s="223"/>
      <c r="G145" s="223"/>
      <c r="H145" s="223"/>
      <c r="I145" s="223"/>
      <c r="J145" s="223"/>
      <c r="K145" s="223"/>
      <c r="L145" s="223"/>
      <c r="M145" s="223"/>
      <c r="N145" s="222"/>
      <c r="O145" s="222"/>
      <c r="P145" s="222"/>
      <c r="Q145" s="222"/>
      <c r="R145" s="223"/>
      <c r="S145" s="223"/>
      <c r="T145" s="223"/>
      <c r="U145" s="223"/>
      <c r="V145" s="223"/>
      <c r="W145" s="223"/>
      <c r="X145" s="223"/>
      <c r="Y145" s="223"/>
      <c r="Z145" s="213"/>
      <c r="AA145" s="213"/>
      <c r="AB145" s="213"/>
      <c r="AC145" s="213"/>
      <c r="AD145" s="213"/>
      <c r="AE145" s="213"/>
      <c r="AF145" s="213"/>
      <c r="AG145" s="213" t="s">
        <v>297</v>
      </c>
      <c r="AH145" s="213">
        <v>0</v>
      </c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</row>
    <row r="146" spans="1:60" x14ac:dyDescent="0.2">
      <c r="A146" s="228" t="s">
        <v>245</v>
      </c>
      <c r="B146" s="229" t="s">
        <v>114</v>
      </c>
      <c r="C146" s="251" t="s">
        <v>115</v>
      </c>
      <c r="D146" s="230"/>
      <c r="E146" s="231"/>
      <c r="F146" s="232"/>
      <c r="G146" s="232">
        <f>SUMIF(AG147:AG174,"&lt;&gt;NOR",G147:G174)</f>
        <v>0</v>
      </c>
      <c r="H146" s="232"/>
      <c r="I146" s="232">
        <f>SUM(I147:I174)</f>
        <v>0</v>
      </c>
      <c r="J146" s="232"/>
      <c r="K146" s="232">
        <f>SUM(K147:K174)</f>
        <v>0</v>
      </c>
      <c r="L146" s="232"/>
      <c r="M146" s="232">
        <f>SUM(M147:M174)</f>
        <v>0</v>
      </c>
      <c r="N146" s="231"/>
      <c r="O146" s="231">
        <f>SUM(O147:O174)</f>
        <v>0.84000000000000008</v>
      </c>
      <c r="P146" s="231"/>
      <c r="Q146" s="231">
        <f>SUM(Q147:Q174)</f>
        <v>0</v>
      </c>
      <c r="R146" s="232"/>
      <c r="S146" s="232"/>
      <c r="T146" s="233"/>
      <c r="U146" s="227"/>
      <c r="V146" s="227">
        <f>SUM(V147:V174)</f>
        <v>44.39</v>
      </c>
      <c r="W146" s="227"/>
      <c r="X146" s="227"/>
      <c r="Y146" s="227"/>
      <c r="AG146" t="s">
        <v>246</v>
      </c>
    </row>
    <row r="147" spans="1:60" ht="33.75" outlineLevel="1" x14ac:dyDescent="0.2">
      <c r="A147" s="235">
        <v>21</v>
      </c>
      <c r="B147" s="236" t="s">
        <v>1790</v>
      </c>
      <c r="C147" s="252" t="s">
        <v>1791</v>
      </c>
      <c r="D147" s="237" t="s">
        <v>292</v>
      </c>
      <c r="E147" s="238">
        <v>28.593</v>
      </c>
      <c r="F147" s="239"/>
      <c r="G147" s="240">
        <f>ROUND(E147*F147,2)</f>
        <v>0</v>
      </c>
      <c r="H147" s="239"/>
      <c r="I147" s="240">
        <f>ROUND(E147*H147,2)</f>
        <v>0</v>
      </c>
      <c r="J147" s="239"/>
      <c r="K147" s="240">
        <f>ROUND(E147*J147,2)</f>
        <v>0</v>
      </c>
      <c r="L147" s="240">
        <v>21</v>
      </c>
      <c r="M147" s="240">
        <f>G147*(1+L147/100)</f>
        <v>0</v>
      </c>
      <c r="N147" s="238">
        <v>2.2759999999999999E-2</v>
      </c>
      <c r="O147" s="238">
        <f>ROUND(E147*N147,2)</f>
        <v>0.65</v>
      </c>
      <c r="P147" s="238">
        <v>0</v>
      </c>
      <c r="Q147" s="238">
        <f>ROUND(E147*P147,2)</f>
        <v>0</v>
      </c>
      <c r="R147" s="240" t="s">
        <v>841</v>
      </c>
      <c r="S147" s="240" t="s">
        <v>250</v>
      </c>
      <c r="T147" s="241" t="s">
        <v>250</v>
      </c>
      <c r="U147" s="223">
        <v>0.99</v>
      </c>
      <c r="V147" s="223">
        <f>ROUND(E147*U147,2)</f>
        <v>28.31</v>
      </c>
      <c r="W147" s="223"/>
      <c r="X147" s="223" t="s">
        <v>294</v>
      </c>
      <c r="Y147" s="223" t="s">
        <v>252</v>
      </c>
      <c r="Z147" s="213"/>
      <c r="AA147" s="213"/>
      <c r="AB147" s="213"/>
      <c r="AC147" s="213"/>
      <c r="AD147" s="213"/>
      <c r="AE147" s="213"/>
      <c r="AF147" s="213"/>
      <c r="AG147" s="213" t="s">
        <v>295</v>
      </c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</row>
    <row r="148" spans="1:60" ht="22.5" outlineLevel="2" x14ac:dyDescent="0.2">
      <c r="A148" s="220"/>
      <c r="B148" s="221"/>
      <c r="C148" s="267" t="s">
        <v>1792</v>
      </c>
      <c r="D148" s="264"/>
      <c r="E148" s="264"/>
      <c r="F148" s="264"/>
      <c r="G148" s="264"/>
      <c r="H148" s="223"/>
      <c r="I148" s="223"/>
      <c r="J148" s="223"/>
      <c r="K148" s="223"/>
      <c r="L148" s="223"/>
      <c r="M148" s="223"/>
      <c r="N148" s="222"/>
      <c r="O148" s="222"/>
      <c r="P148" s="222"/>
      <c r="Q148" s="222"/>
      <c r="R148" s="223"/>
      <c r="S148" s="223"/>
      <c r="T148" s="223"/>
      <c r="U148" s="223"/>
      <c r="V148" s="223"/>
      <c r="W148" s="223"/>
      <c r="X148" s="223"/>
      <c r="Y148" s="223"/>
      <c r="Z148" s="213"/>
      <c r="AA148" s="213"/>
      <c r="AB148" s="213"/>
      <c r="AC148" s="213"/>
      <c r="AD148" s="213"/>
      <c r="AE148" s="213"/>
      <c r="AF148" s="213"/>
      <c r="AG148" s="213" t="s">
        <v>305</v>
      </c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42" t="str">
        <f>C148</f>
        <v>zřízení nosné konstrukce příčky, vložení tepelné izolace tl. do 5 cm, montáž desek, tmelení spár Q2 a úprava rohů. Včetně dodávek materiálu.</v>
      </c>
      <c r="BB148" s="213"/>
      <c r="BC148" s="213"/>
      <c r="BD148" s="213"/>
      <c r="BE148" s="213"/>
      <c r="BF148" s="213"/>
      <c r="BG148" s="213"/>
      <c r="BH148" s="213"/>
    </row>
    <row r="149" spans="1:60" outlineLevel="2" x14ac:dyDescent="0.2">
      <c r="A149" s="220"/>
      <c r="B149" s="221"/>
      <c r="C149" s="266" t="s">
        <v>347</v>
      </c>
      <c r="D149" s="258"/>
      <c r="E149" s="259"/>
      <c r="F149" s="223"/>
      <c r="G149" s="223"/>
      <c r="H149" s="223"/>
      <c r="I149" s="223"/>
      <c r="J149" s="223"/>
      <c r="K149" s="223"/>
      <c r="L149" s="223"/>
      <c r="M149" s="223"/>
      <c r="N149" s="222"/>
      <c r="O149" s="222"/>
      <c r="P149" s="222"/>
      <c r="Q149" s="222"/>
      <c r="R149" s="223"/>
      <c r="S149" s="223"/>
      <c r="T149" s="223"/>
      <c r="U149" s="223"/>
      <c r="V149" s="223"/>
      <c r="W149" s="223"/>
      <c r="X149" s="223"/>
      <c r="Y149" s="223"/>
      <c r="Z149" s="213"/>
      <c r="AA149" s="213"/>
      <c r="AB149" s="213"/>
      <c r="AC149" s="213"/>
      <c r="AD149" s="213"/>
      <c r="AE149" s="213"/>
      <c r="AF149" s="213"/>
      <c r="AG149" s="213" t="s">
        <v>297</v>
      </c>
      <c r="AH149" s="213">
        <v>0</v>
      </c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</row>
    <row r="150" spans="1:60" outlineLevel="3" x14ac:dyDescent="0.2">
      <c r="A150" s="220"/>
      <c r="B150" s="221"/>
      <c r="C150" s="266" t="s">
        <v>1793</v>
      </c>
      <c r="D150" s="258"/>
      <c r="E150" s="259"/>
      <c r="F150" s="223"/>
      <c r="G150" s="223"/>
      <c r="H150" s="223"/>
      <c r="I150" s="223"/>
      <c r="J150" s="223"/>
      <c r="K150" s="223"/>
      <c r="L150" s="223"/>
      <c r="M150" s="223"/>
      <c r="N150" s="222"/>
      <c r="O150" s="222"/>
      <c r="P150" s="222"/>
      <c r="Q150" s="222"/>
      <c r="R150" s="223"/>
      <c r="S150" s="223"/>
      <c r="T150" s="223"/>
      <c r="U150" s="223"/>
      <c r="V150" s="223"/>
      <c r="W150" s="223"/>
      <c r="X150" s="223"/>
      <c r="Y150" s="223"/>
      <c r="Z150" s="213"/>
      <c r="AA150" s="213"/>
      <c r="AB150" s="213"/>
      <c r="AC150" s="213"/>
      <c r="AD150" s="213"/>
      <c r="AE150" s="213"/>
      <c r="AF150" s="213"/>
      <c r="AG150" s="213" t="s">
        <v>297</v>
      </c>
      <c r="AH150" s="213">
        <v>0</v>
      </c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</row>
    <row r="151" spans="1:60" outlineLevel="3" x14ac:dyDescent="0.2">
      <c r="A151" s="220"/>
      <c r="B151" s="221"/>
      <c r="C151" s="266" t="s">
        <v>1794</v>
      </c>
      <c r="D151" s="258"/>
      <c r="E151" s="259"/>
      <c r="F151" s="223"/>
      <c r="G151" s="223"/>
      <c r="H151" s="223"/>
      <c r="I151" s="223"/>
      <c r="J151" s="223"/>
      <c r="K151" s="223"/>
      <c r="L151" s="223"/>
      <c r="M151" s="223"/>
      <c r="N151" s="222"/>
      <c r="O151" s="222"/>
      <c r="P151" s="222"/>
      <c r="Q151" s="222"/>
      <c r="R151" s="223"/>
      <c r="S151" s="223"/>
      <c r="T151" s="223"/>
      <c r="U151" s="223"/>
      <c r="V151" s="223"/>
      <c r="W151" s="223"/>
      <c r="X151" s="223"/>
      <c r="Y151" s="223"/>
      <c r="Z151" s="213"/>
      <c r="AA151" s="213"/>
      <c r="AB151" s="213"/>
      <c r="AC151" s="213"/>
      <c r="AD151" s="213"/>
      <c r="AE151" s="213"/>
      <c r="AF151" s="213"/>
      <c r="AG151" s="213" t="s">
        <v>297</v>
      </c>
      <c r="AH151" s="213">
        <v>0</v>
      </c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</row>
    <row r="152" spans="1:60" outlineLevel="3" x14ac:dyDescent="0.2">
      <c r="A152" s="220"/>
      <c r="B152" s="221"/>
      <c r="C152" s="266" t="s">
        <v>1795</v>
      </c>
      <c r="D152" s="258"/>
      <c r="E152" s="259">
        <v>28.593</v>
      </c>
      <c r="F152" s="223"/>
      <c r="G152" s="223"/>
      <c r="H152" s="223"/>
      <c r="I152" s="223"/>
      <c r="J152" s="223"/>
      <c r="K152" s="223"/>
      <c r="L152" s="223"/>
      <c r="M152" s="223"/>
      <c r="N152" s="222"/>
      <c r="O152" s="222"/>
      <c r="P152" s="222"/>
      <c r="Q152" s="222"/>
      <c r="R152" s="223"/>
      <c r="S152" s="223"/>
      <c r="T152" s="223"/>
      <c r="U152" s="223"/>
      <c r="V152" s="223"/>
      <c r="W152" s="223"/>
      <c r="X152" s="223"/>
      <c r="Y152" s="223"/>
      <c r="Z152" s="213"/>
      <c r="AA152" s="213"/>
      <c r="AB152" s="213"/>
      <c r="AC152" s="213"/>
      <c r="AD152" s="213"/>
      <c r="AE152" s="213"/>
      <c r="AF152" s="213"/>
      <c r="AG152" s="213" t="s">
        <v>297</v>
      </c>
      <c r="AH152" s="213">
        <v>0</v>
      </c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</row>
    <row r="153" spans="1:60" ht="33.75" outlineLevel="1" x14ac:dyDescent="0.2">
      <c r="A153" s="244">
        <v>22</v>
      </c>
      <c r="B153" s="245" t="s">
        <v>1796</v>
      </c>
      <c r="C153" s="254" t="s">
        <v>1797</v>
      </c>
      <c r="D153" s="246" t="s">
        <v>458</v>
      </c>
      <c r="E153" s="247">
        <v>3</v>
      </c>
      <c r="F153" s="248"/>
      <c r="G153" s="249">
        <f>ROUND(E153*F153,2)</f>
        <v>0</v>
      </c>
      <c r="H153" s="248"/>
      <c r="I153" s="249">
        <f>ROUND(E153*H153,2)</f>
        <v>0</v>
      </c>
      <c r="J153" s="248"/>
      <c r="K153" s="249">
        <f>ROUND(E153*J153,2)</f>
        <v>0</v>
      </c>
      <c r="L153" s="249">
        <v>21</v>
      </c>
      <c r="M153" s="249">
        <f>G153*(1+L153/100)</f>
        <v>0</v>
      </c>
      <c r="N153" s="247">
        <v>4.9500000000000004E-3</v>
      </c>
      <c r="O153" s="247">
        <f>ROUND(E153*N153,2)</f>
        <v>0.01</v>
      </c>
      <c r="P153" s="247">
        <v>0</v>
      </c>
      <c r="Q153" s="247">
        <f>ROUND(E153*P153,2)</f>
        <v>0</v>
      </c>
      <c r="R153" s="249" t="s">
        <v>841</v>
      </c>
      <c r="S153" s="249" t="s">
        <v>250</v>
      </c>
      <c r="T153" s="250" t="s">
        <v>250</v>
      </c>
      <c r="U153" s="223">
        <v>0.66</v>
      </c>
      <c r="V153" s="223">
        <f>ROUND(E153*U153,2)</f>
        <v>1.98</v>
      </c>
      <c r="W153" s="223"/>
      <c r="X153" s="223" t="s">
        <v>294</v>
      </c>
      <c r="Y153" s="223" t="s">
        <v>252</v>
      </c>
      <c r="Z153" s="213"/>
      <c r="AA153" s="213"/>
      <c r="AB153" s="213"/>
      <c r="AC153" s="213"/>
      <c r="AD153" s="213"/>
      <c r="AE153" s="213"/>
      <c r="AF153" s="213"/>
      <c r="AG153" s="213" t="s">
        <v>295</v>
      </c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</row>
    <row r="154" spans="1:60" ht="22.5" outlineLevel="1" x14ac:dyDescent="0.2">
      <c r="A154" s="235">
        <v>23</v>
      </c>
      <c r="B154" s="236" t="s">
        <v>1798</v>
      </c>
      <c r="C154" s="252" t="s">
        <v>1799</v>
      </c>
      <c r="D154" s="237" t="s">
        <v>420</v>
      </c>
      <c r="E154" s="238">
        <v>26.331</v>
      </c>
      <c r="F154" s="239"/>
      <c r="G154" s="240">
        <f>ROUND(E154*F154,2)</f>
        <v>0</v>
      </c>
      <c r="H154" s="239"/>
      <c r="I154" s="240">
        <f>ROUND(E154*H154,2)</f>
        <v>0</v>
      </c>
      <c r="J154" s="239"/>
      <c r="K154" s="240">
        <f>ROUND(E154*J154,2)</f>
        <v>0</v>
      </c>
      <c r="L154" s="240">
        <v>21</v>
      </c>
      <c r="M154" s="240">
        <f>G154*(1+L154/100)</f>
        <v>0</v>
      </c>
      <c r="N154" s="238">
        <v>3.8999999999999999E-4</v>
      </c>
      <c r="O154" s="238">
        <f>ROUND(E154*N154,2)</f>
        <v>0.01</v>
      </c>
      <c r="P154" s="238">
        <v>0</v>
      </c>
      <c r="Q154" s="238">
        <f>ROUND(E154*P154,2)</f>
        <v>0</v>
      </c>
      <c r="R154" s="240" t="s">
        <v>841</v>
      </c>
      <c r="S154" s="240" t="s">
        <v>250</v>
      </c>
      <c r="T154" s="241" t="s">
        <v>250</v>
      </c>
      <c r="U154" s="223">
        <v>0.3</v>
      </c>
      <c r="V154" s="223">
        <f>ROUND(E154*U154,2)</f>
        <v>7.9</v>
      </c>
      <c r="W154" s="223"/>
      <c r="X154" s="223" t="s">
        <v>294</v>
      </c>
      <c r="Y154" s="223" t="s">
        <v>252</v>
      </c>
      <c r="Z154" s="213"/>
      <c r="AA154" s="213"/>
      <c r="AB154" s="213"/>
      <c r="AC154" s="213"/>
      <c r="AD154" s="213"/>
      <c r="AE154" s="213"/>
      <c r="AF154" s="213"/>
      <c r="AG154" s="213" t="s">
        <v>295</v>
      </c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</row>
    <row r="155" spans="1:60" outlineLevel="2" x14ac:dyDescent="0.2">
      <c r="A155" s="220"/>
      <c r="B155" s="221"/>
      <c r="C155" s="253" t="s">
        <v>1800</v>
      </c>
      <c r="D155" s="243"/>
      <c r="E155" s="243"/>
      <c r="F155" s="243"/>
      <c r="G155" s="243"/>
      <c r="H155" s="223"/>
      <c r="I155" s="223"/>
      <c r="J155" s="223"/>
      <c r="K155" s="223"/>
      <c r="L155" s="223"/>
      <c r="M155" s="223"/>
      <c r="N155" s="222"/>
      <c r="O155" s="222"/>
      <c r="P155" s="222"/>
      <c r="Q155" s="222"/>
      <c r="R155" s="223"/>
      <c r="S155" s="223"/>
      <c r="T155" s="223"/>
      <c r="U155" s="223"/>
      <c r="V155" s="223"/>
      <c r="W155" s="223"/>
      <c r="X155" s="223"/>
      <c r="Y155" s="223"/>
      <c r="Z155" s="213"/>
      <c r="AA155" s="213"/>
      <c r="AB155" s="213"/>
      <c r="AC155" s="213"/>
      <c r="AD155" s="213"/>
      <c r="AE155" s="213"/>
      <c r="AF155" s="213"/>
      <c r="AG155" s="213" t="s">
        <v>255</v>
      </c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</row>
    <row r="156" spans="1:60" outlineLevel="2" x14ac:dyDescent="0.2">
      <c r="A156" s="220"/>
      <c r="B156" s="221"/>
      <c r="C156" s="266" t="s">
        <v>347</v>
      </c>
      <c r="D156" s="258"/>
      <c r="E156" s="259"/>
      <c r="F156" s="223"/>
      <c r="G156" s="223"/>
      <c r="H156" s="223"/>
      <c r="I156" s="223"/>
      <c r="J156" s="223"/>
      <c r="K156" s="223"/>
      <c r="L156" s="223"/>
      <c r="M156" s="223"/>
      <c r="N156" s="222"/>
      <c r="O156" s="222"/>
      <c r="P156" s="222"/>
      <c r="Q156" s="222"/>
      <c r="R156" s="223"/>
      <c r="S156" s="223"/>
      <c r="T156" s="223"/>
      <c r="U156" s="223"/>
      <c r="V156" s="223"/>
      <c r="W156" s="223"/>
      <c r="X156" s="223"/>
      <c r="Y156" s="223"/>
      <c r="Z156" s="213"/>
      <c r="AA156" s="213"/>
      <c r="AB156" s="213"/>
      <c r="AC156" s="213"/>
      <c r="AD156" s="213"/>
      <c r="AE156" s="213"/>
      <c r="AF156" s="213"/>
      <c r="AG156" s="213" t="s">
        <v>297</v>
      </c>
      <c r="AH156" s="213">
        <v>0</v>
      </c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</row>
    <row r="157" spans="1:60" outlineLevel="3" x14ac:dyDescent="0.2">
      <c r="A157" s="220"/>
      <c r="B157" s="221"/>
      <c r="C157" s="266" t="s">
        <v>1801</v>
      </c>
      <c r="D157" s="258"/>
      <c r="E157" s="259"/>
      <c r="F157" s="223"/>
      <c r="G157" s="223"/>
      <c r="H157" s="223"/>
      <c r="I157" s="223"/>
      <c r="J157" s="223"/>
      <c r="K157" s="223"/>
      <c r="L157" s="223"/>
      <c r="M157" s="223"/>
      <c r="N157" s="222"/>
      <c r="O157" s="222"/>
      <c r="P157" s="222"/>
      <c r="Q157" s="222"/>
      <c r="R157" s="223"/>
      <c r="S157" s="223"/>
      <c r="T157" s="223"/>
      <c r="U157" s="223"/>
      <c r="V157" s="223"/>
      <c r="W157" s="223"/>
      <c r="X157" s="223"/>
      <c r="Y157" s="223"/>
      <c r="Z157" s="213"/>
      <c r="AA157" s="213"/>
      <c r="AB157" s="213"/>
      <c r="AC157" s="213"/>
      <c r="AD157" s="213"/>
      <c r="AE157" s="213"/>
      <c r="AF157" s="213"/>
      <c r="AG157" s="213" t="s">
        <v>297</v>
      </c>
      <c r="AH157" s="213">
        <v>0</v>
      </c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</row>
    <row r="158" spans="1:60" outlineLevel="3" x14ac:dyDescent="0.2">
      <c r="A158" s="220"/>
      <c r="B158" s="221"/>
      <c r="C158" s="266" t="s">
        <v>1802</v>
      </c>
      <c r="D158" s="258"/>
      <c r="E158" s="259"/>
      <c r="F158" s="223"/>
      <c r="G158" s="223"/>
      <c r="H158" s="223"/>
      <c r="I158" s="223"/>
      <c r="J158" s="223"/>
      <c r="K158" s="223"/>
      <c r="L158" s="223"/>
      <c r="M158" s="223"/>
      <c r="N158" s="222"/>
      <c r="O158" s="222"/>
      <c r="P158" s="222"/>
      <c r="Q158" s="222"/>
      <c r="R158" s="223"/>
      <c r="S158" s="223"/>
      <c r="T158" s="223"/>
      <c r="U158" s="223"/>
      <c r="V158" s="223"/>
      <c r="W158" s="223"/>
      <c r="X158" s="223"/>
      <c r="Y158" s="223"/>
      <c r="Z158" s="213"/>
      <c r="AA158" s="213"/>
      <c r="AB158" s="213"/>
      <c r="AC158" s="213"/>
      <c r="AD158" s="213"/>
      <c r="AE158" s="213"/>
      <c r="AF158" s="213"/>
      <c r="AG158" s="213" t="s">
        <v>297</v>
      </c>
      <c r="AH158" s="213">
        <v>0</v>
      </c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</row>
    <row r="159" spans="1:60" outlineLevel="3" x14ac:dyDescent="0.2">
      <c r="A159" s="220"/>
      <c r="B159" s="221"/>
      <c r="C159" s="266" t="s">
        <v>1803</v>
      </c>
      <c r="D159" s="258"/>
      <c r="E159" s="259">
        <v>26.331</v>
      </c>
      <c r="F159" s="223"/>
      <c r="G159" s="223"/>
      <c r="H159" s="223"/>
      <c r="I159" s="223"/>
      <c r="J159" s="223"/>
      <c r="K159" s="223"/>
      <c r="L159" s="223"/>
      <c r="M159" s="223"/>
      <c r="N159" s="222"/>
      <c r="O159" s="222"/>
      <c r="P159" s="222"/>
      <c r="Q159" s="222"/>
      <c r="R159" s="223"/>
      <c r="S159" s="223"/>
      <c r="T159" s="223"/>
      <c r="U159" s="223"/>
      <c r="V159" s="223"/>
      <c r="W159" s="223"/>
      <c r="X159" s="223"/>
      <c r="Y159" s="223"/>
      <c r="Z159" s="213"/>
      <c r="AA159" s="213"/>
      <c r="AB159" s="213"/>
      <c r="AC159" s="213"/>
      <c r="AD159" s="213"/>
      <c r="AE159" s="213"/>
      <c r="AF159" s="213"/>
      <c r="AG159" s="213" t="s">
        <v>297</v>
      </c>
      <c r="AH159" s="213">
        <v>0</v>
      </c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</row>
    <row r="160" spans="1:60" ht="33.75" outlineLevel="1" x14ac:dyDescent="0.2">
      <c r="A160" s="235">
        <v>24</v>
      </c>
      <c r="B160" s="236" t="s">
        <v>981</v>
      </c>
      <c r="C160" s="252" t="s">
        <v>982</v>
      </c>
      <c r="D160" s="237" t="s">
        <v>292</v>
      </c>
      <c r="E160" s="238">
        <v>7.3949999999999996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2.265E-2</v>
      </c>
      <c r="O160" s="238">
        <f>ROUND(E160*N160,2)</f>
        <v>0.17</v>
      </c>
      <c r="P160" s="238">
        <v>0</v>
      </c>
      <c r="Q160" s="238">
        <f>ROUND(E160*P160,2)</f>
        <v>0</v>
      </c>
      <c r="R160" s="240" t="s">
        <v>841</v>
      </c>
      <c r="S160" s="240" t="s">
        <v>250</v>
      </c>
      <c r="T160" s="241" t="s">
        <v>250</v>
      </c>
      <c r="U160" s="223">
        <v>0.83848999999999996</v>
      </c>
      <c r="V160" s="223">
        <f>ROUND(E160*U160,2)</f>
        <v>6.2</v>
      </c>
      <c r="W160" s="223"/>
      <c r="X160" s="223" t="s">
        <v>294</v>
      </c>
      <c r="Y160" s="223" t="s">
        <v>252</v>
      </c>
      <c r="Z160" s="213"/>
      <c r="AA160" s="213"/>
      <c r="AB160" s="213"/>
      <c r="AC160" s="213"/>
      <c r="AD160" s="213"/>
      <c r="AE160" s="213"/>
      <c r="AF160" s="213"/>
      <c r="AG160" s="213" t="s">
        <v>295</v>
      </c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</row>
    <row r="161" spans="1:60" outlineLevel="2" x14ac:dyDescent="0.2">
      <c r="A161" s="220"/>
      <c r="B161" s="221"/>
      <c r="C161" s="253" t="s">
        <v>1578</v>
      </c>
      <c r="D161" s="243"/>
      <c r="E161" s="243"/>
      <c r="F161" s="243"/>
      <c r="G161" s="243"/>
      <c r="H161" s="223"/>
      <c r="I161" s="223"/>
      <c r="J161" s="223"/>
      <c r="K161" s="223"/>
      <c r="L161" s="223"/>
      <c r="M161" s="223"/>
      <c r="N161" s="222"/>
      <c r="O161" s="222"/>
      <c r="P161" s="222"/>
      <c r="Q161" s="222"/>
      <c r="R161" s="223"/>
      <c r="S161" s="223"/>
      <c r="T161" s="223"/>
      <c r="U161" s="223"/>
      <c r="V161" s="223"/>
      <c r="W161" s="223"/>
      <c r="X161" s="223"/>
      <c r="Y161" s="223"/>
      <c r="Z161" s="213"/>
      <c r="AA161" s="213"/>
      <c r="AB161" s="213"/>
      <c r="AC161" s="213"/>
      <c r="AD161" s="213"/>
      <c r="AE161" s="213"/>
      <c r="AF161" s="213"/>
      <c r="AG161" s="213" t="s">
        <v>255</v>
      </c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</row>
    <row r="162" spans="1:60" outlineLevel="3" x14ac:dyDescent="0.2">
      <c r="A162" s="220"/>
      <c r="B162" s="221"/>
      <c r="C162" s="268" t="s">
        <v>983</v>
      </c>
      <c r="D162" s="265"/>
      <c r="E162" s="265"/>
      <c r="F162" s="265"/>
      <c r="G162" s="265"/>
      <c r="H162" s="223"/>
      <c r="I162" s="223"/>
      <c r="J162" s="223"/>
      <c r="K162" s="223"/>
      <c r="L162" s="223"/>
      <c r="M162" s="223"/>
      <c r="N162" s="222"/>
      <c r="O162" s="222"/>
      <c r="P162" s="222"/>
      <c r="Q162" s="222"/>
      <c r="R162" s="223"/>
      <c r="S162" s="223"/>
      <c r="T162" s="223"/>
      <c r="U162" s="223"/>
      <c r="V162" s="223"/>
      <c r="W162" s="223"/>
      <c r="X162" s="223"/>
      <c r="Y162" s="223"/>
      <c r="Z162" s="213"/>
      <c r="AA162" s="213"/>
      <c r="AB162" s="213"/>
      <c r="AC162" s="213"/>
      <c r="AD162" s="213"/>
      <c r="AE162" s="213"/>
      <c r="AF162" s="213"/>
      <c r="AG162" s="213" t="s">
        <v>255</v>
      </c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</row>
    <row r="163" spans="1:60" outlineLevel="3" x14ac:dyDescent="0.2">
      <c r="A163" s="220"/>
      <c r="B163" s="221"/>
      <c r="C163" s="268" t="s">
        <v>984</v>
      </c>
      <c r="D163" s="265"/>
      <c r="E163" s="265"/>
      <c r="F163" s="265"/>
      <c r="G163" s="265"/>
      <c r="H163" s="223"/>
      <c r="I163" s="223"/>
      <c r="J163" s="223"/>
      <c r="K163" s="223"/>
      <c r="L163" s="223"/>
      <c r="M163" s="223"/>
      <c r="N163" s="222"/>
      <c r="O163" s="222"/>
      <c r="P163" s="222"/>
      <c r="Q163" s="222"/>
      <c r="R163" s="223"/>
      <c r="S163" s="223"/>
      <c r="T163" s="223"/>
      <c r="U163" s="223"/>
      <c r="V163" s="223"/>
      <c r="W163" s="223"/>
      <c r="X163" s="223"/>
      <c r="Y163" s="223"/>
      <c r="Z163" s="213"/>
      <c r="AA163" s="213"/>
      <c r="AB163" s="213"/>
      <c r="AC163" s="213"/>
      <c r="AD163" s="213"/>
      <c r="AE163" s="213"/>
      <c r="AF163" s="213"/>
      <c r="AG163" s="213" t="s">
        <v>255</v>
      </c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</row>
    <row r="164" spans="1:60" outlineLevel="3" x14ac:dyDescent="0.2">
      <c r="A164" s="220"/>
      <c r="B164" s="221"/>
      <c r="C164" s="268" t="s">
        <v>985</v>
      </c>
      <c r="D164" s="265"/>
      <c r="E164" s="265"/>
      <c r="F164" s="265"/>
      <c r="G164" s="265"/>
      <c r="H164" s="223"/>
      <c r="I164" s="223"/>
      <c r="J164" s="223"/>
      <c r="K164" s="223"/>
      <c r="L164" s="223"/>
      <c r="M164" s="223"/>
      <c r="N164" s="222"/>
      <c r="O164" s="222"/>
      <c r="P164" s="222"/>
      <c r="Q164" s="222"/>
      <c r="R164" s="223"/>
      <c r="S164" s="223"/>
      <c r="T164" s="223"/>
      <c r="U164" s="223"/>
      <c r="V164" s="223"/>
      <c r="W164" s="223"/>
      <c r="X164" s="223"/>
      <c r="Y164" s="223"/>
      <c r="Z164" s="213"/>
      <c r="AA164" s="213"/>
      <c r="AB164" s="213"/>
      <c r="AC164" s="213"/>
      <c r="AD164" s="213"/>
      <c r="AE164" s="213"/>
      <c r="AF164" s="213"/>
      <c r="AG164" s="213" t="s">
        <v>255</v>
      </c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42" t="str">
        <f>C164</f>
        <v>- standardního tmelení Q2, to je: základní tmelení Q1+ dodatečné tmelení (tmelení najemno) a případné přebroušení.</v>
      </c>
      <c r="BB164" s="213"/>
      <c r="BC164" s="213"/>
      <c r="BD164" s="213"/>
      <c r="BE164" s="213"/>
      <c r="BF164" s="213"/>
      <c r="BG164" s="213"/>
      <c r="BH164" s="213"/>
    </row>
    <row r="165" spans="1:60" outlineLevel="2" x14ac:dyDescent="0.2">
      <c r="A165" s="220"/>
      <c r="B165" s="221"/>
      <c r="C165" s="266" t="s">
        <v>347</v>
      </c>
      <c r="D165" s="258"/>
      <c r="E165" s="259"/>
      <c r="F165" s="223"/>
      <c r="G165" s="223"/>
      <c r="H165" s="223"/>
      <c r="I165" s="223"/>
      <c r="J165" s="223"/>
      <c r="K165" s="223"/>
      <c r="L165" s="223"/>
      <c r="M165" s="223"/>
      <c r="N165" s="222"/>
      <c r="O165" s="222"/>
      <c r="P165" s="222"/>
      <c r="Q165" s="222"/>
      <c r="R165" s="223"/>
      <c r="S165" s="223"/>
      <c r="T165" s="223"/>
      <c r="U165" s="223"/>
      <c r="V165" s="223"/>
      <c r="W165" s="223"/>
      <c r="X165" s="223"/>
      <c r="Y165" s="223"/>
      <c r="Z165" s="213"/>
      <c r="AA165" s="213"/>
      <c r="AB165" s="213"/>
      <c r="AC165" s="213"/>
      <c r="AD165" s="213"/>
      <c r="AE165" s="213"/>
      <c r="AF165" s="213"/>
      <c r="AG165" s="213" t="s">
        <v>297</v>
      </c>
      <c r="AH165" s="213">
        <v>0</v>
      </c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</row>
    <row r="166" spans="1:60" outlineLevel="3" x14ac:dyDescent="0.2">
      <c r="A166" s="220"/>
      <c r="B166" s="221"/>
      <c r="C166" s="266" t="s">
        <v>1804</v>
      </c>
      <c r="D166" s="258"/>
      <c r="E166" s="259"/>
      <c r="F166" s="223"/>
      <c r="G166" s="223"/>
      <c r="H166" s="223"/>
      <c r="I166" s="223"/>
      <c r="J166" s="223"/>
      <c r="K166" s="223"/>
      <c r="L166" s="223"/>
      <c r="M166" s="223"/>
      <c r="N166" s="222"/>
      <c r="O166" s="222"/>
      <c r="P166" s="222"/>
      <c r="Q166" s="222"/>
      <c r="R166" s="223"/>
      <c r="S166" s="223"/>
      <c r="T166" s="223"/>
      <c r="U166" s="223"/>
      <c r="V166" s="223"/>
      <c r="W166" s="223"/>
      <c r="X166" s="223"/>
      <c r="Y166" s="223"/>
      <c r="Z166" s="213"/>
      <c r="AA166" s="213"/>
      <c r="AB166" s="213"/>
      <c r="AC166" s="213"/>
      <c r="AD166" s="213"/>
      <c r="AE166" s="213"/>
      <c r="AF166" s="213"/>
      <c r="AG166" s="213" t="s">
        <v>297</v>
      </c>
      <c r="AH166" s="213">
        <v>0</v>
      </c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</row>
    <row r="167" spans="1:60" outlineLevel="3" x14ac:dyDescent="0.2">
      <c r="A167" s="220"/>
      <c r="B167" s="221"/>
      <c r="C167" s="266" t="s">
        <v>1805</v>
      </c>
      <c r="D167" s="258"/>
      <c r="E167" s="259"/>
      <c r="F167" s="223"/>
      <c r="G167" s="223"/>
      <c r="H167" s="223"/>
      <c r="I167" s="223"/>
      <c r="J167" s="223"/>
      <c r="K167" s="223"/>
      <c r="L167" s="223"/>
      <c r="M167" s="223"/>
      <c r="N167" s="222"/>
      <c r="O167" s="222"/>
      <c r="P167" s="222"/>
      <c r="Q167" s="222"/>
      <c r="R167" s="223"/>
      <c r="S167" s="223"/>
      <c r="T167" s="223"/>
      <c r="U167" s="223"/>
      <c r="V167" s="223"/>
      <c r="W167" s="223"/>
      <c r="X167" s="223"/>
      <c r="Y167" s="223"/>
      <c r="Z167" s="213"/>
      <c r="AA167" s="213"/>
      <c r="AB167" s="213"/>
      <c r="AC167" s="213"/>
      <c r="AD167" s="213"/>
      <c r="AE167" s="213"/>
      <c r="AF167" s="213"/>
      <c r="AG167" s="213" t="s">
        <v>297</v>
      </c>
      <c r="AH167" s="213">
        <v>0</v>
      </c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</row>
    <row r="168" spans="1:60" outlineLevel="3" x14ac:dyDescent="0.2">
      <c r="A168" s="220"/>
      <c r="B168" s="221"/>
      <c r="C168" s="266" t="s">
        <v>352</v>
      </c>
      <c r="D168" s="258"/>
      <c r="E168" s="259"/>
      <c r="F168" s="223"/>
      <c r="G168" s="223"/>
      <c r="H168" s="223"/>
      <c r="I168" s="223"/>
      <c r="J168" s="223"/>
      <c r="K168" s="223"/>
      <c r="L168" s="223"/>
      <c r="M168" s="223"/>
      <c r="N168" s="222"/>
      <c r="O168" s="222"/>
      <c r="P168" s="222"/>
      <c r="Q168" s="222"/>
      <c r="R168" s="223"/>
      <c r="S168" s="223"/>
      <c r="T168" s="223"/>
      <c r="U168" s="223"/>
      <c r="V168" s="223"/>
      <c r="W168" s="223"/>
      <c r="X168" s="223"/>
      <c r="Y168" s="223"/>
      <c r="Z168" s="213"/>
      <c r="AA168" s="213"/>
      <c r="AB168" s="213"/>
      <c r="AC168" s="213"/>
      <c r="AD168" s="213"/>
      <c r="AE168" s="213"/>
      <c r="AF168" s="213"/>
      <c r="AG168" s="213" t="s">
        <v>297</v>
      </c>
      <c r="AH168" s="213">
        <v>0</v>
      </c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</row>
    <row r="169" spans="1:60" outlineLevel="3" x14ac:dyDescent="0.2">
      <c r="A169" s="220"/>
      <c r="B169" s="221"/>
      <c r="C169" s="266" t="s">
        <v>296</v>
      </c>
      <c r="D169" s="258"/>
      <c r="E169" s="259"/>
      <c r="F169" s="223"/>
      <c r="G169" s="223"/>
      <c r="H169" s="223"/>
      <c r="I169" s="223"/>
      <c r="J169" s="223"/>
      <c r="K169" s="223"/>
      <c r="L169" s="223"/>
      <c r="M169" s="223"/>
      <c r="N169" s="222"/>
      <c r="O169" s="222"/>
      <c r="P169" s="222"/>
      <c r="Q169" s="222"/>
      <c r="R169" s="223"/>
      <c r="S169" s="223"/>
      <c r="T169" s="223"/>
      <c r="U169" s="223"/>
      <c r="V169" s="223"/>
      <c r="W169" s="223"/>
      <c r="X169" s="223"/>
      <c r="Y169" s="223"/>
      <c r="Z169" s="213"/>
      <c r="AA169" s="213"/>
      <c r="AB169" s="213"/>
      <c r="AC169" s="213"/>
      <c r="AD169" s="213"/>
      <c r="AE169" s="213"/>
      <c r="AF169" s="213"/>
      <c r="AG169" s="213" t="s">
        <v>297</v>
      </c>
      <c r="AH169" s="213">
        <v>0</v>
      </c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</row>
    <row r="170" spans="1:60" outlineLevel="3" x14ac:dyDescent="0.2">
      <c r="A170" s="220"/>
      <c r="B170" s="221"/>
      <c r="C170" s="266" t="s">
        <v>1806</v>
      </c>
      <c r="D170" s="258"/>
      <c r="E170" s="259"/>
      <c r="F170" s="223"/>
      <c r="G170" s="223"/>
      <c r="H170" s="223"/>
      <c r="I170" s="223"/>
      <c r="J170" s="223"/>
      <c r="K170" s="223"/>
      <c r="L170" s="223"/>
      <c r="M170" s="223"/>
      <c r="N170" s="222"/>
      <c r="O170" s="222"/>
      <c r="P170" s="222"/>
      <c r="Q170" s="222"/>
      <c r="R170" s="223"/>
      <c r="S170" s="223"/>
      <c r="T170" s="223"/>
      <c r="U170" s="223"/>
      <c r="V170" s="223"/>
      <c r="W170" s="223"/>
      <c r="X170" s="223"/>
      <c r="Y170" s="223"/>
      <c r="Z170" s="213"/>
      <c r="AA170" s="213"/>
      <c r="AB170" s="213"/>
      <c r="AC170" s="213"/>
      <c r="AD170" s="213"/>
      <c r="AE170" s="213"/>
      <c r="AF170" s="213"/>
      <c r="AG170" s="213" t="s">
        <v>297</v>
      </c>
      <c r="AH170" s="213">
        <v>0</v>
      </c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</row>
    <row r="171" spans="1:60" outlineLevel="3" x14ac:dyDescent="0.2">
      <c r="A171" s="220"/>
      <c r="B171" s="221"/>
      <c r="C171" s="266" t="s">
        <v>1807</v>
      </c>
      <c r="D171" s="258"/>
      <c r="E171" s="259"/>
      <c r="F171" s="223"/>
      <c r="G171" s="223"/>
      <c r="H171" s="223"/>
      <c r="I171" s="223"/>
      <c r="J171" s="223"/>
      <c r="K171" s="223"/>
      <c r="L171" s="223"/>
      <c r="M171" s="223"/>
      <c r="N171" s="222"/>
      <c r="O171" s="222"/>
      <c r="P171" s="222"/>
      <c r="Q171" s="222"/>
      <c r="R171" s="223"/>
      <c r="S171" s="223"/>
      <c r="T171" s="223"/>
      <c r="U171" s="223"/>
      <c r="V171" s="223"/>
      <c r="W171" s="223"/>
      <c r="X171" s="223"/>
      <c r="Y171" s="223"/>
      <c r="Z171" s="213"/>
      <c r="AA171" s="213"/>
      <c r="AB171" s="213"/>
      <c r="AC171" s="213"/>
      <c r="AD171" s="213"/>
      <c r="AE171" s="213"/>
      <c r="AF171" s="213"/>
      <c r="AG171" s="213" t="s">
        <v>297</v>
      </c>
      <c r="AH171" s="213">
        <v>0</v>
      </c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</row>
    <row r="172" spans="1:60" outlineLevel="3" x14ac:dyDescent="0.2">
      <c r="A172" s="220"/>
      <c r="B172" s="221"/>
      <c r="C172" s="266" t="s">
        <v>1808</v>
      </c>
      <c r="D172" s="258"/>
      <c r="E172" s="259"/>
      <c r="F172" s="223"/>
      <c r="G172" s="223"/>
      <c r="H172" s="223"/>
      <c r="I172" s="223"/>
      <c r="J172" s="223"/>
      <c r="K172" s="223"/>
      <c r="L172" s="223"/>
      <c r="M172" s="223"/>
      <c r="N172" s="222"/>
      <c r="O172" s="222"/>
      <c r="P172" s="222"/>
      <c r="Q172" s="222"/>
      <c r="R172" s="223"/>
      <c r="S172" s="223"/>
      <c r="T172" s="223"/>
      <c r="U172" s="223"/>
      <c r="V172" s="223"/>
      <c r="W172" s="223"/>
      <c r="X172" s="223"/>
      <c r="Y172" s="223"/>
      <c r="Z172" s="213"/>
      <c r="AA172" s="213"/>
      <c r="AB172" s="213"/>
      <c r="AC172" s="213"/>
      <c r="AD172" s="213"/>
      <c r="AE172" s="213"/>
      <c r="AF172" s="213"/>
      <c r="AG172" s="213" t="s">
        <v>297</v>
      </c>
      <c r="AH172" s="213">
        <v>0</v>
      </c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</row>
    <row r="173" spans="1:60" outlineLevel="3" x14ac:dyDescent="0.2">
      <c r="A173" s="220"/>
      <c r="B173" s="221"/>
      <c r="C173" s="266" t="s">
        <v>352</v>
      </c>
      <c r="D173" s="258"/>
      <c r="E173" s="259"/>
      <c r="F173" s="223"/>
      <c r="G173" s="223"/>
      <c r="H173" s="223"/>
      <c r="I173" s="223"/>
      <c r="J173" s="223"/>
      <c r="K173" s="223"/>
      <c r="L173" s="223"/>
      <c r="M173" s="223"/>
      <c r="N173" s="222"/>
      <c r="O173" s="222"/>
      <c r="P173" s="222"/>
      <c r="Q173" s="222"/>
      <c r="R173" s="223"/>
      <c r="S173" s="223"/>
      <c r="T173" s="223"/>
      <c r="U173" s="223"/>
      <c r="V173" s="223"/>
      <c r="W173" s="223"/>
      <c r="X173" s="223"/>
      <c r="Y173" s="223"/>
      <c r="Z173" s="213"/>
      <c r="AA173" s="213"/>
      <c r="AB173" s="213"/>
      <c r="AC173" s="213"/>
      <c r="AD173" s="213"/>
      <c r="AE173" s="213"/>
      <c r="AF173" s="213"/>
      <c r="AG173" s="213" t="s">
        <v>297</v>
      </c>
      <c r="AH173" s="213">
        <v>0</v>
      </c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</row>
    <row r="174" spans="1:60" outlineLevel="3" x14ac:dyDescent="0.2">
      <c r="A174" s="220"/>
      <c r="B174" s="221"/>
      <c r="C174" s="266" t="s">
        <v>1809</v>
      </c>
      <c r="D174" s="258"/>
      <c r="E174" s="259">
        <v>7.3949999999999996</v>
      </c>
      <c r="F174" s="223"/>
      <c r="G174" s="223"/>
      <c r="H174" s="223"/>
      <c r="I174" s="223"/>
      <c r="J174" s="223"/>
      <c r="K174" s="223"/>
      <c r="L174" s="223"/>
      <c r="M174" s="223"/>
      <c r="N174" s="222"/>
      <c r="O174" s="222"/>
      <c r="P174" s="222"/>
      <c r="Q174" s="222"/>
      <c r="R174" s="223"/>
      <c r="S174" s="223"/>
      <c r="T174" s="223"/>
      <c r="U174" s="223"/>
      <c r="V174" s="223"/>
      <c r="W174" s="223"/>
      <c r="X174" s="223"/>
      <c r="Y174" s="223"/>
      <c r="Z174" s="213"/>
      <c r="AA174" s="213"/>
      <c r="AB174" s="213"/>
      <c r="AC174" s="213"/>
      <c r="AD174" s="213"/>
      <c r="AE174" s="213"/>
      <c r="AF174" s="213"/>
      <c r="AG174" s="213" t="s">
        <v>297</v>
      </c>
      <c r="AH174" s="213">
        <v>0</v>
      </c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</row>
    <row r="175" spans="1:60" x14ac:dyDescent="0.2">
      <c r="A175" s="228" t="s">
        <v>245</v>
      </c>
      <c r="B175" s="229" t="s">
        <v>116</v>
      </c>
      <c r="C175" s="251" t="s">
        <v>117</v>
      </c>
      <c r="D175" s="230"/>
      <c r="E175" s="231"/>
      <c r="F175" s="232"/>
      <c r="G175" s="232">
        <f>SUMIF(AG176:AG186,"&lt;&gt;NOR",G176:G186)</f>
        <v>0</v>
      </c>
      <c r="H175" s="232"/>
      <c r="I175" s="232">
        <f>SUM(I176:I186)</f>
        <v>0</v>
      </c>
      <c r="J175" s="232"/>
      <c r="K175" s="232">
        <f>SUM(K176:K186)</f>
        <v>0</v>
      </c>
      <c r="L175" s="232"/>
      <c r="M175" s="232">
        <f>SUM(M176:M186)</f>
        <v>0</v>
      </c>
      <c r="N175" s="231"/>
      <c r="O175" s="231">
        <f>SUM(O176:O186)</f>
        <v>1.2100000000000002</v>
      </c>
      <c r="P175" s="231"/>
      <c r="Q175" s="231">
        <f>SUM(Q176:Q186)</f>
        <v>0</v>
      </c>
      <c r="R175" s="232"/>
      <c r="S175" s="232"/>
      <c r="T175" s="233"/>
      <c r="U175" s="227"/>
      <c r="V175" s="227">
        <f>SUM(V176:V186)</f>
        <v>9.41</v>
      </c>
      <c r="W175" s="227"/>
      <c r="X175" s="227"/>
      <c r="Y175" s="227"/>
      <c r="AG175" t="s">
        <v>246</v>
      </c>
    </row>
    <row r="176" spans="1:60" outlineLevel="1" x14ac:dyDescent="0.2">
      <c r="A176" s="235">
        <v>25</v>
      </c>
      <c r="B176" s="236" t="s">
        <v>1013</v>
      </c>
      <c r="C176" s="252" t="s">
        <v>1014</v>
      </c>
      <c r="D176" s="237" t="s">
        <v>302</v>
      </c>
      <c r="E176" s="238">
        <v>0.40428999999999998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2.7501099999999998</v>
      </c>
      <c r="O176" s="238">
        <f>ROUND(E176*N176,2)</f>
        <v>1.1100000000000001</v>
      </c>
      <c r="P176" s="238">
        <v>0</v>
      </c>
      <c r="Q176" s="238">
        <f>ROUND(E176*P176,2)</f>
        <v>0</v>
      </c>
      <c r="R176" s="240" t="s">
        <v>841</v>
      </c>
      <c r="S176" s="240" t="s">
        <v>250</v>
      </c>
      <c r="T176" s="241" t="s">
        <v>250</v>
      </c>
      <c r="U176" s="223">
        <v>1.448</v>
      </c>
      <c r="V176" s="223">
        <f>ROUND(E176*U176,2)</f>
        <v>0.59</v>
      </c>
      <c r="W176" s="223"/>
      <c r="X176" s="223" t="s">
        <v>294</v>
      </c>
      <c r="Y176" s="223" t="s">
        <v>252</v>
      </c>
      <c r="Z176" s="213"/>
      <c r="AA176" s="213"/>
      <c r="AB176" s="213"/>
      <c r="AC176" s="213"/>
      <c r="AD176" s="213"/>
      <c r="AE176" s="213"/>
      <c r="AF176" s="213"/>
      <c r="AG176" s="213" t="s">
        <v>331</v>
      </c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</row>
    <row r="177" spans="1:60" outlineLevel="2" x14ac:dyDescent="0.2">
      <c r="A177" s="220"/>
      <c r="B177" s="221"/>
      <c r="C177" s="266" t="s">
        <v>296</v>
      </c>
      <c r="D177" s="258"/>
      <c r="E177" s="259"/>
      <c r="F177" s="223"/>
      <c r="G177" s="223"/>
      <c r="H177" s="223"/>
      <c r="I177" s="223"/>
      <c r="J177" s="223"/>
      <c r="K177" s="223"/>
      <c r="L177" s="223"/>
      <c r="M177" s="223"/>
      <c r="N177" s="222"/>
      <c r="O177" s="222"/>
      <c r="P177" s="222"/>
      <c r="Q177" s="222"/>
      <c r="R177" s="223"/>
      <c r="S177" s="223"/>
      <c r="T177" s="223"/>
      <c r="U177" s="223"/>
      <c r="V177" s="223"/>
      <c r="W177" s="223"/>
      <c r="X177" s="223"/>
      <c r="Y177" s="223"/>
      <c r="Z177" s="213"/>
      <c r="AA177" s="213"/>
      <c r="AB177" s="213"/>
      <c r="AC177" s="213"/>
      <c r="AD177" s="213"/>
      <c r="AE177" s="213"/>
      <c r="AF177" s="213"/>
      <c r="AG177" s="213" t="s">
        <v>297</v>
      </c>
      <c r="AH177" s="213">
        <v>0</v>
      </c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</row>
    <row r="178" spans="1:60" outlineLevel="3" x14ac:dyDescent="0.2">
      <c r="A178" s="220"/>
      <c r="B178" s="221"/>
      <c r="C178" s="266" t="s">
        <v>1810</v>
      </c>
      <c r="D178" s="258"/>
      <c r="E178" s="259">
        <v>0.40428999999999998</v>
      </c>
      <c r="F178" s="223"/>
      <c r="G178" s="223"/>
      <c r="H178" s="223"/>
      <c r="I178" s="223"/>
      <c r="J178" s="223"/>
      <c r="K178" s="223"/>
      <c r="L178" s="223"/>
      <c r="M178" s="223"/>
      <c r="N178" s="222"/>
      <c r="O178" s="222"/>
      <c r="P178" s="222"/>
      <c r="Q178" s="222"/>
      <c r="R178" s="223"/>
      <c r="S178" s="223"/>
      <c r="T178" s="223"/>
      <c r="U178" s="223"/>
      <c r="V178" s="223"/>
      <c r="W178" s="223"/>
      <c r="X178" s="223"/>
      <c r="Y178" s="223"/>
      <c r="Z178" s="213"/>
      <c r="AA178" s="213"/>
      <c r="AB178" s="213"/>
      <c r="AC178" s="213"/>
      <c r="AD178" s="213"/>
      <c r="AE178" s="213"/>
      <c r="AF178" s="213"/>
      <c r="AG178" s="213" t="s">
        <v>297</v>
      </c>
      <c r="AH178" s="213">
        <v>0</v>
      </c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</row>
    <row r="179" spans="1:60" outlineLevel="1" x14ac:dyDescent="0.2">
      <c r="A179" s="235">
        <v>26</v>
      </c>
      <c r="B179" s="236" t="s">
        <v>1016</v>
      </c>
      <c r="C179" s="252" t="s">
        <v>1017</v>
      </c>
      <c r="D179" s="237" t="s">
        <v>292</v>
      </c>
      <c r="E179" s="238">
        <v>7.5804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7.8100000000000001E-3</v>
      </c>
      <c r="O179" s="238">
        <f>ROUND(E179*N179,2)</f>
        <v>0.06</v>
      </c>
      <c r="P179" s="238">
        <v>0</v>
      </c>
      <c r="Q179" s="238">
        <f>ROUND(E179*P179,2)</f>
        <v>0</v>
      </c>
      <c r="R179" s="240" t="s">
        <v>841</v>
      </c>
      <c r="S179" s="240" t="s">
        <v>250</v>
      </c>
      <c r="T179" s="241" t="s">
        <v>250</v>
      </c>
      <c r="U179" s="223">
        <v>0.79</v>
      </c>
      <c r="V179" s="223">
        <f>ROUND(E179*U179,2)</f>
        <v>5.99</v>
      </c>
      <c r="W179" s="223"/>
      <c r="X179" s="223" t="s">
        <v>294</v>
      </c>
      <c r="Y179" s="223" t="s">
        <v>252</v>
      </c>
      <c r="Z179" s="213"/>
      <c r="AA179" s="213"/>
      <c r="AB179" s="213"/>
      <c r="AC179" s="213"/>
      <c r="AD179" s="213"/>
      <c r="AE179" s="213"/>
      <c r="AF179" s="213"/>
      <c r="AG179" s="213" t="s">
        <v>331</v>
      </c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</row>
    <row r="180" spans="1:60" outlineLevel="2" x14ac:dyDescent="0.2">
      <c r="A180" s="220"/>
      <c r="B180" s="221"/>
      <c r="C180" s="266" t="s">
        <v>296</v>
      </c>
      <c r="D180" s="258"/>
      <c r="E180" s="259"/>
      <c r="F180" s="223"/>
      <c r="G180" s="223"/>
      <c r="H180" s="223"/>
      <c r="I180" s="223"/>
      <c r="J180" s="223"/>
      <c r="K180" s="223"/>
      <c r="L180" s="223"/>
      <c r="M180" s="223"/>
      <c r="N180" s="222"/>
      <c r="O180" s="222"/>
      <c r="P180" s="222"/>
      <c r="Q180" s="222"/>
      <c r="R180" s="223"/>
      <c r="S180" s="223"/>
      <c r="T180" s="223"/>
      <c r="U180" s="223"/>
      <c r="V180" s="223"/>
      <c r="W180" s="223"/>
      <c r="X180" s="223"/>
      <c r="Y180" s="223"/>
      <c r="Z180" s="213"/>
      <c r="AA180" s="213"/>
      <c r="AB180" s="213"/>
      <c r="AC180" s="213"/>
      <c r="AD180" s="213"/>
      <c r="AE180" s="213"/>
      <c r="AF180" s="213"/>
      <c r="AG180" s="213" t="s">
        <v>297</v>
      </c>
      <c r="AH180" s="213">
        <v>0</v>
      </c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</row>
    <row r="181" spans="1:60" outlineLevel="3" x14ac:dyDescent="0.2">
      <c r="A181" s="220"/>
      <c r="B181" s="221"/>
      <c r="C181" s="266" t="s">
        <v>1811</v>
      </c>
      <c r="D181" s="258"/>
      <c r="E181" s="259">
        <v>7.5804</v>
      </c>
      <c r="F181" s="223"/>
      <c r="G181" s="223"/>
      <c r="H181" s="223"/>
      <c r="I181" s="223"/>
      <c r="J181" s="223"/>
      <c r="K181" s="223"/>
      <c r="L181" s="223"/>
      <c r="M181" s="223"/>
      <c r="N181" s="222"/>
      <c r="O181" s="222"/>
      <c r="P181" s="222"/>
      <c r="Q181" s="222"/>
      <c r="R181" s="223"/>
      <c r="S181" s="223"/>
      <c r="T181" s="223"/>
      <c r="U181" s="223"/>
      <c r="V181" s="223"/>
      <c r="W181" s="223"/>
      <c r="X181" s="223"/>
      <c r="Y181" s="223"/>
      <c r="Z181" s="213"/>
      <c r="AA181" s="213"/>
      <c r="AB181" s="213"/>
      <c r="AC181" s="213"/>
      <c r="AD181" s="213"/>
      <c r="AE181" s="213"/>
      <c r="AF181" s="213"/>
      <c r="AG181" s="213" t="s">
        <v>297</v>
      </c>
      <c r="AH181" s="213">
        <v>0</v>
      </c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</row>
    <row r="182" spans="1:60" outlineLevel="1" x14ac:dyDescent="0.2">
      <c r="A182" s="235">
        <v>27</v>
      </c>
      <c r="B182" s="236" t="s">
        <v>1019</v>
      </c>
      <c r="C182" s="252" t="s">
        <v>1020</v>
      </c>
      <c r="D182" s="237" t="s">
        <v>292</v>
      </c>
      <c r="E182" s="238">
        <v>7.5804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 t="s">
        <v>841</v>
      </c>
      <c r="S182" s="240" t="s">
        <v>250</v>
      </c>
      <c r="T182" s="241" t="s">
        <v>250</v>
      </c>
      <c r="U182" s="223">
        <v>0.24</v>
      </c>
      <c r="V182" s="223">
        <f>ROUND(E182*U182,2)</f>
        <v>1.82</v>
      </c>
      <c r="W182" s="223"/>
      <c r="X182" s="223" t="s">
        <v>294</v>
      </c>
      <c r="Y182" s="223" t="s">
        <v>252</v>
      </c>
      <c r="Z182" s="213"/>
      <c r="AA182" s="213"/>
      <c r="AB182" s="213"/>
      <c r="AC182" s="213"/>
      <c r="AD182" s="213"/>
      <c r="AE182" s="213"/>
      <c r="AF182" s="213"/>
      <c r="AG182" s="213" t="s">
        <v>331</v>
      </c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</row>
    <row r="183" spans="1:60" outlineLevel="2" x14ac:dyDescent="0.2">
      <c r="A183" s="220"/>
      <c r="B183" s="221"/>
      <c r="C183" s="266" t="s">
        <v>1812</v>
      </c>
      <c r="D183" s="258"/>
      <c r="E183" s="259">
        <v>7.5804</v>
      </c>
      <c r="F183" s="223"/>
      <c r="G183" s="223"/>
      <c r="H183" s="223"/>
      <c r="I183" s="223"/>
      <c r="J183" s="223"/>
      <c r="K183" s="223"/>
      <c r="L183" s="223"/>
      <c r="M183" s="223"/>
      <c r="N183" s="222"/>
      <c r="O183" s="222"/>
      <c r="P183" s="222"/>
      <c r="Q183" s="222"/>
      <c r="R183" s="223"/>
      <c r="S183" s="223"/>
      <c r="T183" s="223"/>
      <c r="U183" s="223"/>
      <c r="V183" s="223"/>
      <c r="W183" s="223"/>
      <c r="X183" s="223"/>
      <c r="Y183" s="223"/>
      <c r="Z183" s="213"/>
      <c r="AA183" s="213"/>
      <c r="AB183" s="213"/>
      <c r="AC183" s="213"/>
      <c r="AD183" s="213"/>
      <c r="AE183" s="213"/>
      <c r="AF183" s="213"/>
      <c r="AG183" s="213" t="s">
        <v>297</v>
      </c>
      <c r="AH183" s="213">
        <v>5</v>
      </c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</row>
    <row r="184" spans="1:60" outlineLevel="1" x14ac:dyDescent="0.2">
      <c r="A184" s="235">
        <v>28</v>
      </c>
      <c r="B184" s="236" t="s">
        <v>1021</v>
      </c>
      <c r="C184" s="252" t="s">
        <v>1022</v>
      </c>
      <c r="D184" s="237" t="s">
        <v>562</v>
      </c>
      <c r="E184" s="238">
        <v>3.6389999999999999E-2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1.02101</v>
      </c>
      <c r="O184" s="238">
        <f>ROUND(E184*N184,2)</f>
        <v>0.04</v>
      </c>
      <c r="P184" s="238">
        <v>0</v>
      </c>
      <c r="Q184" s="238">
        <f>ROUND(E184*P184,2)</f>
        <v>0</v>
      </c>
      <c r="R184" s="240" t="s">
        <v>841</v>
      </c>
      <c r="S184" s="240" t="s">
        <v>250</v>
      </c>
      <c r="T184" s="241" t="s">
        <v>250</v>
      </c>
      <c r="U184" s="223">
        <v>27.672999999999998</v>
      </c>
      <c r="V184" s="223">
        <f>ROUND(E184*U184,2)</f>
        <v>1.01</v>
      </c>
      <c r="W184" s="223"/>
      <c r="X184" s="223" t="s">
        <v>294</v>
      </c>
      <c r="Y184" s="223" t="s">
        <v>252</v>
      </c>
      <c r="Z184" s="213"/>
      <c r="AA184" s="213"/>
      <c r="AB184" s="213"/>
      <c r="AC184" s="213"/>
      <c r="AD184" s="213"/>
      <c r="AE184" s="213"/>
      <c r="AF184" s="213"/>
      <c r="AG184" s="213" t="s">
        <v>331</v>
      </c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</row>
    <row r="185" spans="1:60" outlineLevel="2" x14ac:dyDescent="0.2">
      <c r="A185" s="220"/>
      <c r="B185" s="221"/>
      <c r="C185" s="267" t="s">
        <v>1023</v>
      </c>
      <c r="D185" s="264"/>
      <c r="E185" s="264"/>
      <c r="F185" s="264"/>
      <c r="G185" s="264"/>
      <c r="H185" s="223"/>
      <c r="I185" s="223"/>
      <c r="J185" s="223"/>
      <c r="K185" s="223"/>
      <c r="L185" s="223"/>
      <c r="M185" s="223"/>
      <c r="N185" s="222"/>
      <c r="O185" s="222"/>
      <c r="P185" s="222"/>
      <c r="Q185" s="222"/>
      <c r="R185" s="223"/>
      <c r="S185" s="223"/>
      <c r="T185" s="223"/>
      <c r="U185" s="223"/>
      <c r="V185" s="223"/>
      <c r="W185" s="223"/>
      <c r="X185" s="223"/>
      <c r="Y185" s="223"/>
      <c r="Z185" s="213"/>
      <c r="AA185" s="213"/>
      <c r="AB185" s="213"/>
      <c r="AC185" s="213"/>
      <c r="AD185" s="213"/>
      <c r="AE185" s="213"/>
      <c r="AF185" s="213"/>
      <c r="AG185" s="213" t="s">
        <v>305</v>
      </c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</row>
    <row r="186" spans="1:60" outlineLevel="2" x14ac:dyDescent="0.2">
      <c r="A186" s="220"/>
      <c r="B186" s="221"/>
      <c r="C186" s="266" t="s">
        <v>1813</v>
      </c>
      <c r="D186" s="258"/>
      <c r="E186" s="259">
        <v>3.6389999999999999E-2</v>
      </c>
      <c r="F186" s="223"/>
      <c r="G186" s="223"/>
      <c r="H186" s="223"/>
      <c r="I186" s="223"/>
      <c r="J186" s="223"/>
      <c r="K186" s="223"/>
      <c r="L186" s="223"/>
      <c r="M186" s="223"/>
      <c r="N186" s="222"/>
      <c r="O186" s="222"/>
      <c r="P186" s="222"/>
      <c r="Q186" s="222"/>
      <c r="R186" s="223"/>
      <c r="S186" s="223"/>
      <c r="T186" s="223"/>
      <c r="U186" s="223"/>
      <c r="V186" s="223"/>
      <c r="W186" s="223"/>
      <c r="X186" s="223"/>
      <c r="Y186" s="223"/>
      <c r="Z186" s="213"/>
      <c r="AA186" s="213"/>
      <c r="AB186" s="213"/>
      <c r="AC186" s="213"/>
      <c r="AD186" s="213"/>
      <c r="AE186" s="213"/>
      <c r="AF186" s="213"/>
      <c r="AG186" s="213" t="s">
        <v>297</v>
      </c>
      <c r="AH186" s="213">
        <v>5</v>
      </c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</row>
    <row r="187" spans="1:60" x14ac:dyDescent="0.2">
      <c r="A187" s="228" t="s">
        <v>245</v>
      </c>
      <c r="B187" s="229" t="s">
        <v>118</v>
      </c>
      <c r="C187" s="251" t="s">
        <v>119</v>
      </c>
      <c r="D187" s="230"/>
      <c r="E187" s="231"/>
      <c r="F187" s="232"/>
      <c r="G187" s="232">
        <f>SUMIF(AG188:AG206,"&lt;&gt;NOR",G188:G206)</f>
        <v>0</v>
      </c>
      <c r="H187" s="232"/>
      <c r="I187" s="232">
        <f>SUM(I188:I206)</f>
        <v>0</v>
      </c>
      <c r="J187" s="232"/>
      <c r="K187" s="232">
        <f>SUM(K188:K206)</f>
        <v>0</v>
      </c>
      <c r="L187" s="232"/>
      <c r="M187" s="232">
        <f>SUM(M188:M206)</f>
        <v>0</v>
      </c>
      <c r="N187" s="231"/>
      <c r="O187" s="231">
        <f>SUM(O188:O206)</f>
        <v>0.19</v>
      </c>
      <c r="P187" s="231"/>
      <c r="Q187" s="231">
        <f>SUM(Q188:Q206)</f>
        <v>0</v>
      </c>
      <c r="R187" s="232"/>
      <c r="S187" s="232"/>
      <c r="T187" s="233"/>
      <c r="U187" s="227"/>
      <c r="V187" s="227">
        <f>SUM(V188:V206)</f>
        <v>21.73</v>
      </c>
      <c r="W187" s="227"/>
      <c r="X187" s="227"/>
      <c r="Y187" s="227"/>
      <c r="AG187" t="s">
        <v>246</v>
      </c>
    </row>
    <row r="188" spans="1:60" ht="33.75" outlineLevel="1" x14ac:dyDescent="0.2">
      <c r="A188" s="235">
        <v>29</v>
      </c>
      <c r="B188" s="236" t="s">
        <v>1814</v>
      </c>
      <c r="C188" s="252" t="s">
        <v>1815</v>
      </c>
      <c r="D188" s="237" t="s">
        <v>292</v>
      </c>
      <c r="E188" s="238">
        <v>14.96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1.201E-2</v>
      </c>
      <c r="O188" s="238">
        <f>ROUND(E188*N188,2)</f>
        <v>0.18</v>
      </c>
      <c r="P188" s="238">
        <v>0</v>
      </c>
      <c r="Q188" s="238">
        <f>ROUND(E188*P188,2)</f>
        <v>0</v>
      </c>
      <c r="R188" s="240" t="s">
        <v>841</v>
      </c>
      <c r="S188" s="240" t="s">
        <v>250</v>
      </c>
      <c r="T188" s="241" t="s">
        <v>250</v>
      </c>
      <c r="U188" s="223">
        <v>0.95</v>
      </c>
      <c r="V188" s="223">
        <f>ROUND(E188*U188,2)</f>
        <v>14.21</v>
      </c>
      <c r="W188" s="223"/>
      <c r="X188" s="223" t="s">
        <v>294</v>
      </c>
      <c r="Y188" s="223" t="s">
        <v>252</v>
      </c>
      <c r="Z188" s="213"/>
      <c r="AA188" s="213"/>
      <c r="AB188" s="213"/>
      <c r="AC188" s="213"/>
      <c r="AD188" s="213"/>
      <c r="AE188" s="213"/>
      <c r="AF188" s="213"/>
      <c r="AG188" s="213" t="s">
        <v>295</v>
      </c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</row>
    <row r="189" spans="1:60" outlineLevel="2" x14ac:dyDescent="0.2">
      <c r="A189" s="220"/>
      <c r="B189" s="221"/>
      <c r="C189" s="253" t="s">
        <v>1816</v>
      </c>
      <c r="D189" s="243"/>
      <c r="E189" s="243"/>
      <c r="F189" s="243"/>
      <c r="G189" s="243"/>
      <c r="H189" s="223"/>
      <c r="I189" s="223"/>
      <c r="J189" s="223"/>
      <c r="K189" s="223"/>
      <c r="L189" s="223"/>
      <c r="M189" s="223"/>
      <c r="N189" s="222"/>
      <c r="O189" s="222"/>
      <c r="P189" s="222"/>
      <c r="Q189" s="222"/>
      <c r="R189" s="223"/>
      <c r="S189" s="223"/>
      <c r="T189" s="223"/>
      <c r="U189" s="223"/>
      <c r="V189" s="223"/>
      <c r="W189" s="223"/>
      <c r="X189" s="223"/>
      <c r="Y189" s="223"/>
      <c r="Z189" s="213"/>
      <c r="AA189" s="213"/>
      <c r="AB189" s="213"/>
      <c r="AC189" s="213"/>
      <c r="AD189" s="213"/>
      <c r="AE189" s="213"/>
      <c r="AF189" s="213"/>
      <c r="AG189" s="213" t="s">
        <v>255</v>
      </c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</row>
    <row r="190" spans="1:60" outlineLevel="2" x14ac:dyDescent="0.2">
      <c r="A190" s="220"/>
      <c r="B190" s="221"/>
      <c r="C190" s="266" t="s">
        <v>296</v>
      </c>
      <c r="D190" s="258"/>
      <c r="E190" s="259"/>
      <c r="F190" s="223"/>
      <c r="G190" s="223"/>
      <c r="H190" s="223"/>
      <c r="I190" s="223"/>
      <c r="J190" s="223"/>
      <c r="K190" s="223"/>
      <c r="L190" s="223"/>
      <c r="M190" s="223"/>
      <c r="N190" s="222"/>
      <c r="O190" s="222"/>
      <c r="P190" s="222"/>
      <c r="Q190" s="222"/>
      <c r="R190" s="223"/>
      <c r="S190" s="223"/>
      <c r="T190" s="223"/>
      <c r="U190" s="223"/>
      <c r="V190" s="223"/>
      <c r="W190" s="223"/>
      <c r="X190" s="223"/>
      <c r="Y190" s="223"/>
      <c r="Z190" s="213"/>
      <c r="AA190" s="213"/>
      <c r="AB190" s="213"/>
      <c r="AC190" s="213"/>
      <c r="AD190" s="213"/>
      <c r="AE190" s="213"/>
      <c r="AF190" s="213"/>
      <c r="AG190" s="213" t="s">
        <v>297</v>
      </c>
      <c r="AH190" s="213">
        <v>0</v>
      </c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</row>
    <row r="191" spans="1:60" outlineLevel="3" x14ac:dyDescent="0.2">
      <c r="A191" s="220"/>
      <c r="B191" s="221"/>
      <c r="C191" s="266" t="s">
        <v>1817</v>
      </c>
      <c r="D191" s="258"/>
      <c r="E191" s="259"/>
      <c r="F191" s="223"/>
      <c r="G191" s="223"/>
      <c r="H191" s="223"/>
      <c r="I191" s="223"/>
      <c r="J191" s="223"/>
      <c r="K191" s="223"/>
      <c r="L191" s="223"/>
      <c r="M191" s="223"/>
      <c r="N191" s="222"/>
      <c r="O191" s="222"/>
      <c r="P191" s="222"/>
      <c r="Q191" s="222"/>
      <c r="R191" s="223"/>
      <c r="S191" s="223"/>
      <c r="T191" s="223"/>
      <c r="U191" s="223"/>
      <c r="V191" s="223"/>
      <c r="W191" s="223"/>
      <c r="X191" s="223"/>
      <c r="Y191" s="223"/>
      <c r="Z191" s="213"/>
      <c r="AA191" s="213"/>
      <c r="AB191" s="213"/>
      <c r="AC191" s="213"/>
      <c r="AD191" s="213"/>
      <c r="AE191" s="213"/>
      <c r="AF191" s="213"/>
      <c r="AG191" s="213" t="s">
        <v>297</v>
      </c>
      <c r="AH191" s="213">
        <v>0</v>
      </c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</row>
    <row r="192" spans="1:60" outlineLevel="3" x14ac:dyDescent="0.2">
      <c r="A192" s="220"/>
      <c r="B192" s="221"/>
      <c r="C192" s="266" t="s">
        <v>1818</v>
      </c>
      <c r="D192" s="258"/>
      <c r="E192" s="259">
        <v>14.96</v>
      </c>
      <c r="F192" s="223"/>
      <c r="G192" s="223"/>
      <c r="H192" s="223"/>
      <c r="I192" s="223"/>
      <c r="J192" s="223"/>
      <c r="K192" s="223"/>
      <c r="L192" s="223"/>
      <c r="M192" s="223"/>
      <c r="N192" s="222"/>
      <c r="O192" s="222"/>
      <c r="P192" s="222"/>
      <c r="Q192" s="222"/>
      <c r="R192" s="223"/>
      <c r="S192" s="223"/>
      <c r="T192" s="223"/>
      <c r="U192" s="223"/>
      <c r="V192" s="223"/>
      <c r="W192" s="223"/>
      <c r="X192" s="223"/>
      <c r="Y192" s="223"/>
      <c r="Z192" s="213"/>
      <c r="AA192" s="213"/>
      <c r="AB192" s="213"/>
      <c r="AC192" s="213"/>
      <c r="AD192" s="213"/>
      <c r="AE192" s="213"/>
      <c r="AF192" s="213"/>
      <c r="AG192" s="213" t="s">
        <v>297</v>
      </c>
      <c r="AH192" s="213">
        <v>0</v>
      </c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</row>
    <row r="193" spans="1:60" ht="22.5" outlineLevel="1" x14ac:dyDescent="0.2">
      <c r="A193" s="235">
        <v>30</v>
      </c>
      <c r="B193" s="236" t="s">
        <v>1819</v>
      </c>
      <c r="C193" s="252" t="s">
        <v>1820</v>
      </c>
      <c r="D193" s="237" t="s">
        <v>292</v>
      </c>
      <c r="E193" s="238">
        <v>7.89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 t="s">
        <v>841</v>
      </c>
      <c r="S193" s="240" t="s">
        <v>250</v>
      </c>
      <c r="T193" s="241" t="s">
        <v>250</v>
      </c>
      <c r="U193" s="223">
        <v>0.43</v>
      </c>
      <c r="V193" s="223">
        <f>ROUND(E193*U193,2)</f>
        <v>3.39</v>
      </c>
      <c r="W193" s="223"/>
      <c r="X193" s="223" t="s">
        <v>294</v>
      </c>
      <c r="Y193" s="223" t="s">
        <v>252</v>
      </c>
      <c r="Z193" s="213"/>
      <c r="AA193" s="213"/>
      <c r="AB193" s="213"/>
      <c r="AC193" s="213"/>
      <c r="AD193" s="213"/>
      <c r="AE193" s="213"/>
      <c r="AF193" s="213"/>
      <c r="AG193" s="213" t="s">
        <v>295</v>
      </c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</row>
    <row r="194" spans="1:60" outlineLevel="2" x14ac:dyDescent="0.2">
      <c r="A194" s="220"/>
      <c r="B194" s="221"/>
      <c r="C194" s="266" t="s">
        <v>296</v>
      </c>
      <c r="D194" s="258"/>
      <c r="E194" s="259"/>
      <c r="F194" s="223"/>
      <c r="G194" s="223"/>
      <c r="H194" s="223"/>
      <c r="I194" s="223"/>
      <c r="J194" s="223"/>
      <c r="K194" s="223"/>
      <c r="L194" s="223"/>
      <c r="M194" s="223"/>
      <c r="N194" s="222"/>
      <c r="O194" s="222"/>
      <c r="P194" s="222"/>
      <c r="Q194" s="222"/>
      <c r="R194" s="223"/>
      <c r="S194" s="223"/>
      <c r="T194" s="223"/>
      <c r="U194" s="223"/>
      <c r="V194" s="223"/>
      <c r="W194" s="223"/>
      <c r="X194" s="223"/>
      <c r="Y194" s="223"/>
      <c r="Z194" s="213"/>
      <c r="AA194" s="213"/>
      <c r="AB194" s="213"/>
      <c r="AC194" s="213"/>
      <c r="AD194" s="213"/>
      <c r="AE194" s="213"/>
      <c r="AF194" s="213"/>
      <c r="AG194" s="213" t="s">
        <v>297</v>
      </c>
      <c r="AH194" s="213">
        <v>0</v>
      </c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</row>
    <row r="195" spans="1:60" outlineLevel="3" x14ac:dyDescent="0.2">
      <c r="A195" s="220"/>
      <c r="B195" s="221"/>
      <c r="C195" s="266" t="s">
        <v>1821</v>
      </c>
      <c r="D195" s="258"/>
      <c r="E195" s="259"/>
      <c r="F195" s="223"/>
      <c r="G195" s="223"/>
      <c r="H195" s="223"/>
      <c r="I195" s="223"/>
      <c r="J195" s="223"/>
      <c r="K195" s="223"/>
      <c r="L195" s="223"/>
      <c r="M195" s="223"/>
      <c r="N195" s="222"/>
      <c r="O195" s="222"/>
      <c r="P195" s="222"/>
      <c r="Q195" s="222"/>
      <c r="R195" s="223"/>
      <c r="S195" s="223"/>
      <c r="T195" s="223"/>
      <c r="U195" s="223"/>
      <c r="V195" s="223"/>
      <c r="W195" s="223"/>
      <c r="X195" s="223"/>
      <c r="Y195" s="223"/>
      <c r="Z195" s="213"/>
      <c r="AA195" s="213"/>
      <c r="AB195" s="213"/>
      <c r="AC195" s="213"/>
      <c r="AD195" s="213"/>
      <c r="AE195" s="213"/>
      <c r="AF195" s="213"/>
      <c r="AG195" s="213" t="s">
        <v>297</v>
      </c>
      <c r="AH195" s="213">
        <v>0</v>
      </c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</row>
    <row r="196" spans="1:60" outlineLevel="3" x14ac:dyDescent="0.2">
      <c r="A196" s="220"/>
      <c r="B196" s="221"/>
      <c r="C196" s="266" t="s">
        <v>1822</v>
      </c>
      <c r="D196" s="258"/>
      <c r="E196" s="259"/>
      <c r="F196" s="223"/>
      <c r="G196" s="223"/>
      <c r="H196" s="223"/>
      <c r="I196" s="223"/>
      <c r="J196" s="223"/>
      <c r="K196" s="223"/>
      <c r="L196" s="223"/>
      <c r="M196" s="223"/>
      <c r="N196" s="222"/>
      <c r="O196" s="222"/>
      <c r="P196" s="222"/>
      <c r="Q196" s="222"/>
      <c r="R196" s="223"/>
      <c r="S196" s="223"/>
      <c r="T196" s="223"/>
      <c r="U196" s="223"/>
      <c r="V196" s="223"/>
      <c r="W196" s="223"/>
      <c r="X196" s="223"/>
      <c r="Y196" s="223"/>
      <c r="Z196" s="213"/>
      <c r="AA196" s="213"/>
      <c r="AB196" s="213"/>
      <c r="AC196" s="213"/>
      <c r="AD196" s="213"/>
      <c r="AE196" s="213"/>
      <c r="AF196" s="213"/>
      <c r="AG196" s="213" t="s">
        <v>297</v>
      </c>
      <c r="AH196" s="213">
        <v>0</v>
      </c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</row>
    <row r="197" spans="1:60" outlineLevel="3" x14ac:dyDescent="0.2">
      <c r="A197" s="220"/>
      <c r="B197" s="221"/>
      <c r="C197" s="266" t="s">
        <v>1823</v>
      </c>
      <c r="D197" s="258"/>
      <c r="E197" s="259"/>
      <c r="F197" s="223"/>
      <c r="G197" s="223"/>
      <c r="H197" s="223"/>
      <c r="I197" s="223"/>
      <c r="J197" s="223"/>
      <c r="K197" s="223"/>
      <c r="L197" s="223"/>
      <c r="M197" s="223"/>
      <c r="N197" s="222"/>
      <c r="O197" s="222"/>
      <c r="P197" s="222"/>
      <c r="Q197" s="222"/>
      <c r="R197" s="223"/>
      <c r="S197" s="223"/>
      <c r="T197" s="223"/>
      <c r="U197" s="223"/>
      <c r="V197" s="223"/>
      <c r="W197" s="223"/>
      <c r="X197" s="223"/>
      <c r="Y197" s="223"/>
      <c r="Z197" s="213"/>
      <c r="AA197" s="213"/>
      <c r="AB197" s="213"/>
      <c r="AC197" s="213"/>
      <c r="AD197" s="213"/>
      <c r="AE197" s="213"/>
      <c r="AF197" s="213"/>
      <c r="AG197" s="213" t="s">
        <v>297</v>
      </c>
      <c r="AH197" s="213">
        <v>0</v>
      </c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</row>
    <row r="198" spans="1:60" outlineLevel="3" x14ac:dyDescent="0.2">
      <c r="A198" s="220"/>
      <c r="B198" s="221"/>
      <c r="C198" s="266" t="s">
        <v>1824</v>
      </c>
      <c r="D198" s="258"/>
      <c r="E198" s="259"/>
      <c r="F198" s="223"/>
      <c r="G198" s="223"/>
      <c r="H198" s="223"/>
      <c r="I198" s="223"/>
      <c r="J198" s="223"/>
      <c r="K198" s="223"/>
      <c r="L198" s="223"/>
      <c r="M198" s="223"/>
      <c r="N198" s="222"/>
      <c r="O198" s="222"/>
      <c r="P198" s="222"/>
      <c r="Q198" s="222"/>
      <c r="R198" s="223"/>
      <c r="S198" s="223"/>
      <c r="T198" s="223"/>
      <c r="U198" s="223"/>
      <c r="V198" s="223"/>
      <c r="W198" s="223"/>
      <c r="X198" s="223"/>
      <c r="Y198" s="223"/>
      <c r="Z198" s="213"/>
      <c r="AA198" s="213"/>
      <c r="AB198" s="213"/>
      <c r="AC198" s="213"/>
      <c r="AD198" s="213"/>
      <c r="AE198" s="213"/>
      <c r="AF198" s="213"/>
      <c r="AG198" s="213" t="s">
        <v>297</v>
      </c>
      <c r="AH198" s="213">
        <v>0</v>
      </c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</row>
    <row r="199" spans="1:60" outlineLevel="3" x14ac:dyDescent="0.2">
      <c r="A199" s="220"/>
      <c r="B199" s="221"/>
      <c r="C199" s="266" t="s">
        <v>1825</v>
      </c>
      <c r="D199" s="258"/>
      <c r="E199" s="259">
        <v>7.89</v>
      </c>
      <c r="F199" s="223"/>
      <c r="G199" s="223"/>
      <c r="H199" s="223"/>
      <c r="I199" s="223"/>
      <c r="J199" s="223"/>
      <c r="K199" s="223"/>
      <c r="L199" s="223"/>
      <c r="M199" s="223"/>
      <c r="N199" s="222"/>
      <c r="O199" s="222"/>
      <c r="P199" s="222"/>
      <c r="Q199" s="222"/>
      <c r="R199" s="223"/>
      <c r="S199" s="223"/>
      <c r="T199" s="223"/>
      <c r="U199" s="223"/>
      <c r="V199" s="223"/>
      <c r="W199" s="223"/>
      <c r="X199" s="223"/>
      <c r="Y199" s="223"/>
      <c r="Z199" s="213"/>
      <c r="AA199" s="213"/>
      <c r="AB199" s="213"/>
      <c r="AC199" s="213"/>
      <c r="AD199" s="213"/>
      <c r="AE199" s="213"/>
      <c r="AF199" s="213"/>
      <c r="AG199" s="213" t="s">
        <v>297</v>
      </c>
      <c r="AH199" s="213">
        <v>0</v>
      </c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</row>
    <row r="200" spans="1:60" ht="22.5" outlineLevel="1" x14ac:dyDescent="0.2">
      <c r="A200" s="235">
        <v>31</v>
      </c>
      <c r="B200" s="236" t="s">
        <v>1826</v>
      </c>
      <c r="C200" s="252" t="s">
        <v>1827</v>
      </c>
      <c r="D200" s="237" t="s">
        <v>292</v>
      </c>
      <c r="E200" s="238">
        <v>7.07</v>
      </c>
      <c r="F200" s="239"/>
      <c r="G200" s="240">
        <f>ROUND(E200*F200,2)</f>
        <v>0</v>
      </c>
      <c r="H200" s="239"/>
      <c r="I200" s="240">
        <f>ROUND(E200*H200,2)</f>
        <v>0</v>
      </c>
      <c r="J200" s="239"/>
      <c r="K200" s="240">
        <f>ROUND(E200*J200,2)</f>
        <v>0</v>
      </c>
      <c r="L200" s="240">
        <v>21</v>
      </c>
      <c r="M200" s="240">
        <f>G200*(1+L200/100)</f>
        <v>0</v>
      </c>
      <c r="N200" s="238">
        <v>0</v>
      </c>
      <c r="O200" s="238">
        <f>ROUND(E200*N200,2)</f>
        <v>0</v>
      </c>
      <c r="P200" s="238">
        <v>0</v>
      </c>
      <c r="Q200" s="238">
        <f>ROUND(E200*P200,2)</f>
        <v>0</v>
      </c>
      <c r="R200" s="240" t="s">
        <v>841</v>
      </c>
      <c r="S200" s="240" t="s">
        <v>250</v>
      </c>
      <c r="T200" s="241" t="s">
        <v>250</v>
      </c>
      <c r="U200" s="223">
        <v>0.28000000000000003</v>
      </c>
      <c r="V200" s="223">
        <f>ROUND(E200*U200,2)</f>
        <v>1.98</v>
      </c>
      <c r="W200" s="223"/>
      <c r="X200" s="223" t="s">
        <v>294</v>
      </c>
      <c r="Y200" s="223" t="s">
        <v>252</v>
      </c>
      <c r="Z200" s="213"/>
      <c r="AA200" s="213"/>
      <c r="AB200" s="213"/>
      <c r="AC200" s="213"/>
      <c r="AD200" s="213"/>
      <c r="AE200" s="213"/>
      <c r="AF200" s="213"/>
      <c r="AG200" s="213" t="s">
        <v>295</v>
      </c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</row>
    <row r="201" spans="1:60" outlineLevel="2" x14ac:dyDescent="0.2">
      <c r="A201" s="220"/>
      <c r="B201" s="221"/>
      <c r="C201" s="266" t="s">
        <v>296</v>
      </c>
      <c r="D201" s="258"/>
      <c r="E201" s="259"/>
      <c r="F201" s="223"/>
      <c r="G201" s="223"/>
      <c r="H201" s="223"/>
      <c r="I201" s="223"/>
      <c r="J201" s="223"/>
      <c r="K201" s="223"/>
      <c r="L201" s="223"/>
      <c r="M201" s="223"/>
      <c r="N201" s="222"/>
      <c r="O201" s="222"/>
      <c r="P201" s="222"/>
      <c r="Q201" s="222"/>
      <c r="R201" s="223"/>
      <c r="S201" s="223"/>
      <c r="T201" s="223"/>
      <c r="U201" s="223"/>
      <c r="V201" s="223"/>
      <c r="W201" s="223"/>
      <c r="X201" s="223"/>
      <c r="Y201" s="223"/>
      <c r="Z201" s="213"/>
      <c r="AA201" s="213"/>
      <c r="AB201" s="213"/>
      <c r="AC201" s="213"/>
      <c r="AD201" s="213"/>
      <c r="AE201" s="213"/>
      <c r="AF201" s="213"/>
      <c r="AG201" s="213" t="s">
        <v>297</v>
      </c>
      <c r="AH201" s="213">
        <v>0</v>
      </c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</row>
    <row r="202" spans="1:60" outlineLevel="3" x14ac:dyDescent="0.2">
      <c r="A202" s="220"/>
      <c r="B202" s="221"/>
      <c r="C202" s="266" t="s">
        <v>1828</v>
      </c>
      <c r="D202" s="258"/>
      <c r="E202" s="259"/>
      <c r="F202" s="223"/>
      <c r="G202" s="223"/>
      <c r="H202" s="223"/>
      <c r="I202" s="223"/>
      <c r="J202" s="223"/>
      <c r="K202" s="223"/>
      <c r="L202" s="223"/>
      <c r="M202" s="223"/>
      <c r="N202" s="222"/>
      <c r="O202" s="222"/>
      <c r="P202" s="222"/>
      <c r="Q202" s="222"/>
      <c r="R202" s="223"/>
      <c r="S202" s="223"/>
      <c r="T202" s="223"/>
      <c r="U202" s="223"/>
      <c r="V202" s="223"/>
      <c r="W202" s="223"/>
      <c r="X202" s="223"/>
      <c r="Y202" s="223"/>
      <c r="Z202" s="213"/>
      <c r="AA202" s="213"/>
      <c r="AB202" s="213"/>
      <c r="AC202" s="213"/>
      <c r="AD202" s="213"/>
      <c r="AE202" s="213"/>
      <c r="AF202" s="213"/>
      <c r="AG202" s="213" t="s">
        <v>297</v>
      </c>
      <c r="AH202" s="213">
        <v>0</v>
      </c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</row>
    <row r="203" spans="1:60" outlineLevel="3" x14ac:dyDescent="0.2">
      <c r="A203" s="220"/>
      <c r="B203" s="221"/>
      <c r="C203" s="266" t="s">
        <v>1829</v>
      </c>
      <c r="D203" s="258"/>
      <c r="E203" s="259">
        <v>7.07</v>
      </c>
      <c r="F203" s="223"/>
      <c r="G203" s="223"/>
      <c r="H203" s="223"/>
      <c r="I203" s="223"/>
      <c r="J203" s="223"/>
      <c r="K203" s="223"/>
      <c r="L203" s="223"/>
      <c r="M203" s="223"/>
      <c r="N203" s="222"/>
      <c r="O203" s="222"/>
      <c r="P203" s="222"/>
      <c r="Q203" s="222"/>
      <c r="R203" s="223"/>
      <c r="S203" s="223"/>
      <c r="T203" s="223"/>
      <c r="U203" s="223"/>
      <c r="V203" s="223"/>
      <c r="W203" s="223"/>
      <c r="X203" s="223"/>
      <c r="Y203" s="223"/>
      <c r="Z203" s="213"/>
      <c r="AA203" s="213"/>
      <c r="AB203" s="213"/>
      <c r="AC203" s="213"/>
      <c r="AD203" s="213"/>
      <c r="AE203" s="213"/>
      <c r="AF203" s="213"/>
      <c r="AG203" s="213" t="s">
        <v>297</v>
      </c>
      <c r="AH203" s="213">
        <v>0</v>
      </c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</row>
    <row r="204" spans="1:60" ht="22.5" outlineLevel="1" x14ac:dyDescent="0.2">
      <c r="A204" s="235">
        <v>32</v>
      </c>
      <c r="B204" s="236" t="s">
        <v>1830</v>
      </c>
      <c r="C204" s="252" t="s">
        <v>1831</v>
      </c>
      <c r="D204" s="237" t="s">
        <v>420</v>
      </c>
      <c r="E204" s="238">
        <v>38.340000000000003</v>
      </c>
      <c r="F204" s="239"/>
      <c r="G204" s="240">
        <f>ROUND(E204*F204,2)</f>
        <v>0</v>
      </c>
      <c r="H204" s="239"/>
      <c r="I204" s="240">
        <f>ROUND(E204*H204,2)</f>
        <v>0</v>
      </c>
      <c r="J204" s="239"/>
      <c r="K204" s="240">
        <f>ROUND(E204*J204,2)</f>
        <v>0</v>
      </c>
      <c r="L204" s="240">
        <v>21</v>
      </c>
      <c r="M204" s="240">
        <f>G204*(1+L204/100)</f>
        <v>0</v>
      </c>
      <c r="N204" s="238">
        <v>1.3999999999999999E-4</v>
      </c>
      <c r="O204" s="238">
        <f>ROUND(E204*N204,2)</f>
        <v>0.01</v>
      </c>
      <c r="P204" s="238">
        <v>0</v>
      </c>
      <c r="Q204" s="238">
        <f>ROUND(E204*P204,2)</f>
        <v>0</v>
      </c>
      <c r="R204" s="240" t="s">
        <v>841</v>
      </c>
      <c r="S204" s="240" t="s">
        <v>250</v>
      </c>
      <c r="T204" s="241" t="s">
        <v>250</v>
      </c>
      <c r="U204" s="223">
        <v>5.6000000000000001E-2</v>
      </c>
      <c r="V204" s="223">
        <f>ROUND(E204*U204,2)</f>
        <v>2.15</v>
      </c>
      <c r="W204" s="223"/>
      <c r="X204" s="223" t="s">
        <v>294</v>
      </c>
      <c r="Y204" s="223" t="s">
        <v>252</v>
      </c>
      <c r="Z204" s="213"/>
      <c r="AA204" s="213"/>
      <c r="AB204" s="213"/>
      <c r="AC204" s="213"/>
      <c r="AD204" s="213"/>
      <c r="AE204" s="213"/>
      <c r="AF204" s="213"/>
      <c r="AG204" s="213" t="s">
        <v>295</v>
      </c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</row>
    <row r="205" spans="1:60" outlineLevel="2" x14ac:dyDescent="0.2">
      <c r="A205" s="220"/>
      <c r="B205" s="221"/>
      <c r="C205" s="266" t="s">
        <v>1832</v>
      </c>
      <c r="D205" s="258"/>
      <c r="E205" s="259"/>
      <c r="F205" s="223"/>
      <c r="G205" s="223"/>
      <c r="H205" s="223"/>
      <c r="I205" s="223"/>
      <c r="J205" s="223"/>
      <c r="K205" s="223"/>
      <c r="L205" s="223"/>
      <c r="M205" s="223"/>
      <c r="N205" s="222"/>
      <c r="O205" s="222"/>
      <c r="P205" s="222"/>
      <c r="Q205" s="222"/>
      <c r="R205" s="223"/>
      <c r="S205" s="223"/>
      <c r="T205" s="223"/>
      <c r="U205" s="223"/>
      <c r="V205" s="223"/>
      <c r="W205" s="223"/>
      <c r="X205" s="223"/>
      <c r="Y205" s="223"/>
      <c r="Z205" s="213"/>
      <c r="AA205" s="213"/>
      <c r="AB205" s="213"/>
      <c r="AC205" s="213"/>
      <c r="AD205" s="213"/>
      <c r="AE205" s="213"/>
      <c r="AF205" s="213"/>
      <c r="AG205" s="213" t="s">
        <v>297</v>
      </c>
      <c r="AH205" s="213">
        <v>0</v>
      </c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</row>
    <row r="206" spans="1:60" outlineLevel="3" x14ac:dyDescent="0.2">
      <c r="A206" s="220"/>
      <c r="B206" s="221"/>
      <c r="C206" s="266" t="s">
        <v>1833</v>
      </c>
      <c r="D206" s="258"/>
      <c r="E206" s="259">
        <v>38.340000000000003</v>
      </c>
      <c r="F206" s="223"/>
      <c r="G206" s="223"/>
      <c r="H206" s="223"/>
      <c r="I206" s="223"/>
      <c r="J206" s="223"/>
      <c r="K206" s="223"/>
      <c r="L206" s="223"/>
      <c r="M206" s="223"/>
      <c r="N206" s="222"/>
      <c r="O206" s="222"/>
      <c r="P206" s="222"/>
      <c r="Q206" s="222"/>
      <c r="R206" s="223"/>
      <c r="S206" s="223"/>
      <c r="T206" s="223"/>
      <c r="U206" s="223"/>
      <c r="V206" s="223"/>
      <c r="W206" s="223"/>
      <c r="X206" s="223"/>
      <c r="Y206" s="223"/>
      <c r="Z206" s="213"/>
      <c r="AA206" s="213"/>
      <c r="AB206" s="213"/>
      <c r="AC206" s="213"/>
      <c r="AD206" s="213"/>
      <c r="AE206" s="213"/>
      <c r="AF206" s="213"/>
      <c r="AG206" s="213" t="s">
        <v>297</v>
      </c>
      <c r="AH206" s="213">
        <v>0</v>
      </c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</row>
    <row r="207" spans="1:60" x14ac:dyDescent="0.2">
      <c r="A207" s="228" t="s">
        <v>245</v>
      </c>
      <c r="B207" s="229" t="s">
        <v>122</v>
      </c>
      <c r="C207" s="251" t="s">
        <v>123</v>
      </c>
      <c r="D207" s="230"/>
      <c r="E207" s="231"/>
      <c r="F207" s="232"/>
      <c r="G207" s="232">
        <f>SUMIF(AG208:AG269,"&lt;&gt;NOR",G208:G269)</f>
        <v>0</v>
      </c>
      <c r="H207" s="232"/>
      <c r="I207" s="232">
        <f>SUM(I208:I269)</f>
        <v>0</v>
      </c>
      <c r="J207" s="232"/>
      <c r="K207" s="232">
        <f>SUM(K208:K269)</f>
        <v>0</v>
      </c>
      <c r="L207" s="232"/>
      <c r="M207" s="232">
        <f>SUM(M208:M269)</f>
        <v>0</v>
      </c>
      <c r="N207" s="231"/>
      <c r="O207" s="231">
        <f>SUM(O208:O269)</f>
        <v>10.62</v>
      </c>
      <c r="P207" s="231"/>
      <c r="Q207" s="231">
        <f>SUM(Q208:Q269)</f>
        <v>0</v>
      </c>
      <c r="R207" s="232"/>
      <c r="S207" s="232"/>
      <c r="T207" s="233"/>
      <c r="U207" s="227"/>
      <c r="V207" s="227">
        <f>SUM(V208:V269)</f>
        <v>274.83</v>
      </c>
      <c r="W207" s="227"/>
      <c r="X207" s="227"/>
      <c r="Y207" s="227"/>
      <c r="AG207" t="s">
        <v>246</v>
      </c>
    </row>
    <row r="208" spans="1:60" ht="22.5" outlineLevel="1" x14ac:dyDescent="0.2">
      <c r="A208" s="235">
        <v>33</v>
      </c>
      <c r="B208" s="236" t="s">
        <v>1834</v>
      </c>
      <c r="C208" s="252" t="s">
        <v>1835</v>
      </c>
      <c r="D208" s="237" t="s">
        <v>292</v>
      </c>
      <c r="E208" s="238">
        <v>143.11000000000001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7.5900000000000004E-3</v>
      </c>
      <c r="O208" s="238">
        <f>ROUND(E208*N208,2)</f>
        <v>1.0900000000000001</v>
      </c>
      <c r="P208" s="238">
        <v>0</v>
      </c>
      <c r="Q208" s="238">
        <f>ROUND(E208*P208,2)</f>
        <v>0</v>
      </c>
      <c r="R208" s="240" t="s">
        <v>841</v>
      </c>
      <c r="S208" s="240" t="s">
        <v>250</v>
      </c>
      <c r="T208" s="241" t="s">
        <v>250</v>
      </c>
      <c r="U208" s="223">
        <v>0.32</v>
      </c>
      <c r="V208" s="223">
        <f>ROUND(E208*U208,2)</f>
        <v>45.8</v>
      </c>
      <c r="W208" s="223"/>
      <c r="X208" s="223" t="s">
        <v>294</v>
      </c>
      <c r="Y208" s="223" t="s">
        <v>252</v>
      </c>
      <c r="Z208" s="213"/>
      <c r="AA208" s="213"/>
      <c r="AB208" s="213"/>
      <c r="AC208" s="213"/>
      <c r="AD208" s="213"/>
      <c r="AE208" s="213"/>
      <c r="AF208" s="213"/>
      <c r="AG208" s="213" t="s">
        <v>295</v>
      </c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</row>
    <row r="209" spans="1:60" outlineLevel="2" x14ac:dyDescent="0.2">
      <c r="A209" s="220"/>
      <c r="B209" s="221"/>
      <c r="C209" s="267" t="s">
        <v>1027</v>
      </c>
      <c r="D209" s="264"/>
      <c r="E209" s="264"/>
      <c r="F209" s="264"/>
      <c r="G209" s="264"/>
      <c r="H209" s="223"/>
      <c r="I209" s="223"/>
      <c r="J209" s="223"/>
      <c r="K209" s="223"/>
      <c r="L209" s="223"/>
      <c r="M209" s="223"/>
      <c r="N209" s="222"/>
      <c r="O209" s="222"/>
      <c r="P209" s="222"/>
      <c r="Q209" s="222"/>
      <c r="R209" s="223"/>
      <c r="S209" s="223"/>
      <c r="T209" s="223"/>
      <c r="U209" s="223"/>
      <c r="V209" s="223"/>
      <c r="W209" s="223"/>
      <c r="X209" s="223"/>
      <c r="Y209" s="223"/>
      <c r="Z209" s="213"/>
      <c r="AA209" s="213"/>
      <c r="AB209" s="213"/>
      <c r="AC209" s="213"/>
      <c r="AD209" s="213"/>
      <c r="AE209" s="213"/>
      <c r="AF209" s="213"/>
      <c r="AG209" s="213" t="s">
        <v>305</v>
      </c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</row>
    <row r="210" spans="1:60" outlineLevel="2" x14ac:dyDescent="0.2">
      <c r="A210" s="220"/>
      <c r="B210" s="221"/>
      <c r="C210" s="268" t="s">
        <v>1028</v>
      </c>
      <c r="D210" s="265"/>
      <c r="E210" s="265"/>
      <c r="F210" s="265"/>
      <c r="G210" s="265"/>
      <c r="H210" s="223"/>
      <c r="I210" s="223"/>
      <c r="J210" s="223"/>
      <c r="K210" s="223"/>
      <c r="L210" s="223"/>
      <c r="M210" s="223"/>
      <c r="N210" s="222"/>
      <c r="O210" s="222"/>
      <c r="P210" s="222"/>
      <c r="Q210" s="222"/>
      <c r="R210" s="223"/>
      <c r="S210" s="223"/>
      <c r="T210" s="223"/>
      <c r="U210" s="223"/>
      <c r="V210" s="223"/>
      <c r="W210" s="223"/>
      <c r="X210" s="223"/>
      <c r="Y210" s="223"/>
      <c r="Z210" s="213"/>
      <c r="AA210" s="213"/>
      <c r="AB210" s="213"/>
      <c r="AC210" s="213"/>
      <c r="AD210" s="213"/>
      <c r="AE210" s="213"/>
      <c r="AF210" s="213"/>
      <c r="AG210" s="213" t="s">
        <v>255</v>
      </c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</row>
    <row r="211" spans="1:60" outlineLevel="2" x14ac:dyDescent="0.2">
      <c r="A211" s="220"/>
      <c r="B211" s="221"/>
      <c r="C211" s="266" t="s">
        <v>347</v>
      </c>
      <c r="D211" s="258"/>
      <c r="E211" s="259"/>
      <c r="F211" s="223"/>
      <c r="G211" s="223"/>
      <c r="H211" s="223"/>
      <c r="I211" s="223"/>
      <c r="J211" s="223"/>
      <c r="K211" s="223"/>
      <c r="L211" s="223"/>
      <c r="M211" s="223"/>
      <c r="N211" s="222"/>
      <c r="O211" s="222"/>
      <c r="P211" s="222"/>
      <c r="Q211" s="222"/>
      <c r="R211" s="223"/>
      <c r="S211" s="223"/>
      <c r="T211" s="223"/>
      <c r="U211" s="223"/>
      <c r="V211" s="223"/>
      <c r="W211" s="223"/>
      <c r="X211" s="223"/>
      <c r="Y211" s="223"/>
      <c r="Z211" s="213"/>
      <c r="AA211" s="213"/>
      <c r="AB211" s="213"/>
      <c r="AC211" s="213"/>
      <c r="AD211" s="213"/>
      <c r="AE211" s="213"/>
      <c r="AF211" s="213"/>
      <c r="AG211" s="213" t="s">
        <v>297</v>
      </c>
      <c r="AH211" s="213">
        <v>0</v>
      </c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</row>
    <row r="212" spans="1:60" outlineLevel="3" x14ac:dyDescent="0.2">
      <c r="A212" s="220"/>
      <c r="B212" s="221"/>
      <c r="C212" s="266" t="s">
        <v>1836</v>
      </c>
      <c r="D212" s="258"/>
      <c r="E212" s="259"/>
      <c r="F212" s="223"/>
      <c r="G212" s="223"/>
      <c r="H212" s="223"/>
      <c r="I212" s="223"/>
      <c r="J212" s="223"/>
      <c r="K212" s="223"/>
      <c r="L212" s="223"/>
      <c r="M212" s="223"/>
      <c r="N212" s="222"/>
      <c r="O212" s="222"/>
      <c r="P212" s="222"/>
      <c r="Q212" s="222"/>
      <c r="R212" s="223"/>
      <c r="S212" s="223"/>
      <c r="T212" s="223"/>
      <c r="U212" s="223"/>
      <c r="V212" s="223"/>
      <c r="W212" s="223"/>
      <c r="X212" s="223"/>
      <c r="Y212" s="223"/>
      <c r="Z212" s="213"/>
      <c r="AA212" s="213"/>
      <c r="AB212" s="213"/>
      <c r="AC212" s="213"/>
      <c r="AD212" s="213"/>
      <c r="AE212" s="213"/>
      <c r="AF212" s="213"/>
      <c r="AG212" s="213" t="s">
        <v>297</v>
      </c>
      <c r="AH212" s="213">
        <v>0</v>
      </c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</row>
    <row r="213" spans="1:60" outlineLevel="3" x14ac:dyDescent="0.2">
      <c r="A213" s="220"/>
      <c r="B213" s="221"/>
      <c r="C213" s="266" t="s">
        <v>1837</v>
      </c>
      <c r="D213" s="258"/>
      <c r="E213" s="259">
        <v>143.11000000000001</v>
      </c>
      <c r="F213" s="223"/>
      <c r="G213" s="223"/>
      <c r="H213" s="223"/>
      <c r="I213" s="223"/>
      <c r="J213" s="223"/>
      <c r="K213" s="223"/>
      <c r="L213" s="223"/>
      <c r="M213" s="223"/>
      <c r="N213" s="222"/>
      <c r="O213" s="222"/>
      <c r="P213" s="222"/>
      <c r="Q213" s="222"/>
      <c r="R213" s="223"/>
      <c r="S213" s="223"/>
      <c r="T213" s="223"/>
      <c r="U213" s="223"/>
      <c r="V213" s="223"/>
      <c r="W213" s="223"/>
      <c r="X213" s="223"/>
      <c r="Y213" s="223"/>
      <c r="Z213" s="213"/>
      <c r="AA213" s="213"/>
      <c r="AB213" s="213"/>
      <c r="AC213" s="213"/>
      <c r="AD213" s="213"/>
      <c r="AE213" s="213"/>
      <c r="AF213" s="213"/>
      <c r="AG213" s="213" t="s">
        <v>297</v>
      </c>
      <c r="AH213" s="213">
        <v>0</v>
      </c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</row>
    <row r="214" spans="1:60" outlineLevel="1" x14ac:dyDescent="0.2">
      <c r="A214" s="235">
        <v>34</v>
      </c>
      <c r="B214" s="236" t="s">
        <v>1036</v>
      </c>
      <c r="C214" s="252" t="s">
        <v>1037</v>
      </c>
      <c r="D214" s="237" t="s">
        <v>292</v>
      </c>
      <c r="E214" s="238">
        <v>18.079999999999998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6.0499999999999998E-3</v>
      </c>
      <c r="O214" s="238">
        <f>ROUND(E214*N214,2)</f>
        <v>0.11</v>
      </c>
      <c r="P214" s="238">
        <v>0</v>
      </c>
      <c r="Q214" s="238">
        <f>ROUND(E214*P214,2)</f>
        <v>0</v>
      </c>
      <c r="R214" s="240" t="s">
        <v>841</v>
      </c>
      <c r="S214" s="240" t="s">
        <v>250</v>
      </c>
      <c r="T214" s="241" t="s">
        <v>250</v>
      </c>
      <c r="U214" s="223">
        <v>8.1000000000000003E-2</v>
      </c>
      <c r="V214" s="223">
        <f>ROUND(E214*U214,2)</f>
        <v>1.46</v>
      </c>
      <c r="W214" s="223"/>
      <c r="X214" s="223" t="s">
        <v>294</v>
      </c>
      <c r="Y214" s="223" t="s">
        <v>252</v>
      </c>
      <c r="Z214" s="213"/>
      <c r="AA214" s="213"/>
      <c r="AB214" s="213"/>
      <c r="AC214" s="213"/>
      <c r="AD214" s="213"/>
      <c r="AE214" s="213"/>
      <c r="AF214" s="213"/>
      <c r="AG214" s="213" t="s">
        <v>295</v>
      </c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</row>
    <row r="215" spans="1:60" outlineLevel="2" x14ac:dyDescent="0.2">
      <c r="A215" s="220"/>
      <c r="B215" s="221"/>
      <c r="C215" s="267" t="s">
        <v>1027</v>
      </c>
      <c r="D215" s="264"/>
      <c r="E215" s="264"/>
      <c r="F215" s="264"/>
      <c r="G215" s="264"/>
      <c r="H215" s="223"/>
      <c r="I215" s="223"/>
      <c r="J215" s="223"/>
      <c r="K215" s="223"/>
      <c r="L215" s="223"/>
      <c r="M215" s="223"/>
      <c r="N215" s="222"/>
      <c r="O215" s="222"/>
      <c r="P215" s="222"/>
      <c r="Q215" s="222"/>
      <c r="R215" s="223"/>
      <c r="S215" s="223"/>
      <c r="T215" s="223"/>
      <c r="U215" s="223"/>
      <c r="V215" s="223"/>
      <c r="W215" s="223"/>
      <c r="X215" s="223"/>
      <c r="Y215" s="223"/>
      <c r="Z215" s="213"/>
      <c r="AA215" s="213"/>
      <c r="AB215" s="213"/>
      <c r="AC215" s="213"/>
      <c r="AD215" s="213"/>
      <c r="AE215" s="213"/>
      <c r="AF215" s="213"/>
      <c r="AG215" s="213" t="s">
        <v>305</v>
      </c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</row>
    <row r="216" spans="1:60" outlineLevel="2" x14ac:dyDescent="0.2">
      <c r="A216" s="220"/>
      <c r="B216" s="221"/>
      <c r="C216" s="266" t="s">
        <v>1838</v>
      </c>
      <c r="D216" s="258"/>
      <c r="E216" s="259"/>
      <c r="F216" s="223"/>
      <c r="G216" s="223"/>
      <c r="H216" s="223"/>
      <c r="I216" s="223"/>
      <c r="J216" s="223"/>
      <c r="K216" s="223"/>
      <c r="L216" s="223"/>
      <c r="M216" s="223"/>
      <c r="N216" s="222"/>
      <c r="O216" s="222"/>
      <c r="P216" s="222"/>
      <c r="Q216" s="222"/>
      <c r="R216" s="223"/>
      <c r="S216" s="223"/>
      <c r="T216" s="223"/>
      <c r="U216" s="223"/>
      <c r="V216" s="223"/>
      <c r="W216" s="223"/>
      <c r="X216" s="223"/>
      <c r="Y216" s="223"/>
      <c r="Z216" s="213"/>
      <c r="AA216" s="213"/>
      <c r="AB216" s="213"/>
      <c r="AC216" s="213"/>
      <c r="AD216" s="213"/>
      <c r="AE216" s="213"/>
      <c r="AF216" s="213"/>
      <c r="AG216" s="213" t="s">
        <v>297</v>
      </c>
      <c r="AH216" s="213">
        <v>0</v>
      </c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</row>
    <row r="217" spans="1:60" outlineLevel="3" x14ac:dyDescent="0.2">
      <c r="A217" s="220"/>
      <c r="B217" s="221"/>
      <c r="C217" s="266" t="s">
        <v>1839</v>
      </c>
      <c r="D217" s="258"/>
      <c r="E217" s="259"/>
      <c r="F217" s="223"/>
      <c r="G217" s="223"/>
      <c r="H217" s="223"/>
      <c r="I217" s="223"/>
      <c r="J217" s="223"/>
      <c r="K217" s="223"/>
      <c r="L217" s="223"/>
      <c r="M217" s="223"/>
      <c r="N217" s="222"/>
      <c r="O217" s="222"/>
      <c r="P217" s="222"/>
      <c r="Q217" s="222"/>
      <c r="R217" s="223"/>
      <c r="S217" s="223"/>
      <c r="T217" s="223"/>
      <c r="U217" s="223"/>
      <c r="V217" s="223"/>
      <c r="W217" s="223"/>
      <c r="X217" s="223"/>
      <c r="Y217" s="223"/>
      <c r="Z217" s="213"/>
      <c r="AA217" s="213"/>
      <c r="AB217" s="213"/>
      <c r="AC217" s="213"/>
      <c r="AD217" s="213"/>
      <c r="AE217" s="213"/>
      <c r="AF217" s="213"/>
      <c r="AG217" s="213" t="s">
        <v>297</v>
      </c>
      <c r="AH217" s="213">
        <v>0</v>
      </c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</row>
    <row r="218" spans="1:60" outlineLevel="3" x14ac:dyDescent="0.2">
      <c r="A218" s="220"/>
      <c r="B218" s="221"/>
      <c r="C218" s="266" t="s">
        <v>1840</v>
      </c>
      <c r="D218" s="258"/>
      <c r="E218" s="259">
        <v>18.079999999999998</v>
      </c>
      <c r="F218" s="223"/>
      <c r="G218" s="223"/>
      <c r="H218" s="223"/>
      <c r="I218" s="223"/>
      <c r="J218" s="223"/>
      <c r="K218" s="223"/>
      <c r="L218" s="223"/>
      <c r="M218" s="223"/>
      <c r="N218" s="222"/>
      <c r="O218" s="222"/>
      <c r="P218" s="222"/>
      <c r="Q218" s="222"/>
      <c r="R218" s="223"/>
      <c r="S218" s="223"/>
      <c r="T218" s="223"/>
      <c r="U218" s="223"/>
      <c r="V218" s="223"/>
      <c r="W218" s="223"/>
      <c r="X218" s="223"/>
      <c r="Y218" s="223"/>
      <c r="Z218" s="213"/>
      <c r="AA218" s="213"/>
      <c r="AB218" s="213"/>
      <c r="AC218" s="213"/>
      <c r="AD218" s="213"/>
      <c r="AE218" s="213"/>
      <c r="AF218" s="213"/>
      <c r="AG218" s="213" t="s">
        <v>297</v>
      </c>
      <c r="AH218" s="213">
        <v>0</v>
      </c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</row>
    <row r="219" spans="1:60" outlineLevel="1" x14ac:dyDescent="0.2">
      <c r="A219" s="235">
        <v>35</v>
      </c>
      <c r="B219" s="236" t="s">
        <v>1841</v>
      </c>
      <c r="C219" s="252" t="s">
        <v>1842</v>
      </c>
      <c r="D219" s="237" t="s">
        <v>292</v>
      </c>
      <c r="E219" s="238">
        <v>353.62299999999999</v>
      </c>
      <c r="F219" s="239"/>
      <c r="G219" s="240">
        <f>ROUND(E219*F219,2)</f>
        <v>0</v>
      </c>
      <c r="H219" s="239"/>
      <c r="I219" s="240">
        <f>ROUND(E219*H219,2)</f>
        <v>0</v>
      </c>
      <c r="J219" s="239"/>
      <c r="K219" s="240">
        <f>ROUND(E219*J219,2)</f>
        <v>0</v>
      </c>
      <c r="L219" s="240">
        <v>21</v>
      </c>
      <c r="M219" s="240">
        <f>G219*(1+L219/100)</f>
        <v>0</v>
      </c>
      <c r="N219" s="238">
        <v>6.8999999999999999E-3</v>
      </c>
      <c r="O219" s="238">
        <f>ROUND(E219*N219,2)</f>
        <v>2.44</v>
      </c>
      <c r="P219" s="238">
        <v>0</v>
      </c>
      <c r="Q219" s="238">
        <f>ROUND(E219*P219,2)</f>
        <v>0</v>
      </c>
      <c r="R219" s="240" t="s">
        <v>841</v>
      </c>
      <c r="S219" s="240" t="s">
        <v>250</v>
      </c>
      <c r="T219" s="241" t="s">
        <v>250</v>
      </c>
      <c r="U219" s="223">
        <v>0.25</v>
      </c>
      <c r="V219" s="223">
        <f>ROUND(E219*U219,2)</f>
        <v>88.41</v>
      </c>
      <c r="W219" s="223"/>
      <c r="X219" s="223" t="s">
        <v>294</v>
      </c>
      <c r="Y219" s="223" t="s">
        <v>252</v>
      </c>
      <c r="Z219" s="213"/>
      <c r="AA219" s="213"/>
      <c r="AB219" s="213"/>
      <c r="AC219" s="213"/>
      <c r="AD219" s="213"/>
      <c r="AE219" s="213"/>
      <c r="AF219" s="213"/>
      <c r="AG219" s="213" t="s">
        <v>295</v>
      </c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</row>
    <row r="220" spans="1:60" outlineLevel="2" x14ac:dyDescent="0.2">
      <c r="A220" s="220"/>
      <c r="B220" s="221"/>
      <c r="C220" s="267" t="s">
        <v>1027</v>
      </c>
      <c r="D220" s="264"/>
      <c r="E220" s="264"/>
      <c r="F220" s="264"/>
      <c r="G220" s="264"/>
      <c r="H220" s="223"/>
      <c r="I220" s="223"/>
      <c r="J220" s="223"/>
      <c r="K220" s="223"/>
      <c r="L220" s="223"/>
      <c r="M220" s="223"/>
      <c r="N220" s="222"/>
      <c r="O220" s="222"/>
      <c r="P220" s="222"/>
      <c r="Q220" s="222"/>
      <c r="R220" s="223"/>
      <c r="S220" s="223"/>
      <c r="T220" s="223"/>
      <c r="U220" s="223"/>
      <c r="V220" s="223"/>
      <c r="W220" s="223"/>
      <c r="X220" s="223"/>
      <c r="Y220" s="223"/>
      <c r="Z220" s="213"/>
      <c r="AA220" s="213"/>
      <c r="AB220" s="213"/>
      <c r="AC220" s="213"/>
      <c r="AD220" s="213"/>
      <c r="AE220" s="213"/>
      <c r="AF220" s="213"/>
      <c r="AG220" s="213" t="s">
        <v>305</v>
      </c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</row>
    <row r="221" spans="1:60" outlineLevel="2" x14ac:dyDescent="0.2">
      <c r="A221" s="220"/>
      <c r="B221" s="221"/>
      <c r="C221" s="266" t="s">
        <v>347</v>
      </c>
      <c r="D221" s="258"/>
      <c r="E221" s="259"/>
      <c r="F221" s="223"/>
      <c r="G221" s="223"/>
      <c r="H221" s="223"/>
      <c r="I221" s="223"/>
      <c r="J221" s="223"/>
      <c r="K221" s="223"/>
      <c r="L221" s="223"/>
      <c r="M221" s="223"/>
      <c r="N221" s="222"/>
      <c r="O221" s="222"/>
      <c r="P221" s="222"/>
      <c r="Q221" s="222"/>
      <c r="R221" s="223"/>
      <c r="S221" s="223"/>
      <c r="T221" s="223"/>
      <c r="U221" s="223"/>
      <c r="V221" s="223"/>
      <c r="W221" s="223"/>
      <c r="X221" s="223"/>
      <c r="Y221" s="223"/>
      <c r="Z221" s="213"/>
      <c r="AA221" s="213"/>
      <c r="AB221" s="213"/>
      <c r="AC221" s="213"/>
      <c r="AD221" s="213"/>
      <c r="AE221" s="213"/>
      <c r="AF221" s="213"/>
      <c r="AG221" s="213" t="s">
        <v>297</v>
      </c>
      <c r="AH221" s="213">
        <v>0</v>
      </c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</row>
    <row r="222" spans="1:60" outlineLevel="3" x14ac:dyDescent="0.2">
      <c r="A222" s="220"/>
      <c r="B222" s="221"/>
      <c r="C222" s="266" t="s">
        <v>1843</v>
      </c>
      <c r="D222" s="258"/>
      <c r="E222" s="259"/>
      <c r="F222" s="223"/>
      <c r="G222" s="223"/>
      <c r="H222" s="223"/>
      <c r="I222" s="223"/>
      <c r="J222" s="223"/>
      <c r="K222" s="223"/>
      <c r="L222" s="223"/>
      <c r="M222" s="223"/>
      <c r="N222" s="222"/>
      <c r="O222" s="222"/>
      <c r="P222" s="222"/>
      <c r="Q222" s="222"/>
      <c r="R222" s="223"/>
      <c r="S222" s="223"/>
      <c r="T222" s="223"/>
      <c r="U222" s="223"/>
      <c r="V222" s="223"/>
      <c r="W222" s="223"/>
      <c r="X222" s="223"/>
      <c r="Y222" s="223"/>
      <c r="Z222" s="213"/>
      <c r="AA222" s="213"/>
      <c r="AB222" s="213"/>
      <c r="AC222" s="213"/>
      <c r="AD222" s="213"/>
      <c r="AE222" s="213"/>
      <c r="AF222" s="213"/>
      <c r="AG222" s="213" t="s">
        <v>297</v>
      </c>
      <c r="AH222" s="213">
        <v>0</v>
      </c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</row>
    <row r="223" spans="1:60" outlineLevel="3" x14ac:dyDescent="0.2">
      <c r="A223" s="220"/>
      <c r="B223" s="221"/>
      <c r="C223" s="266" t="s">
        <v>1839</v>
      </c>
      <c r="D223" s="258"/>
      <c r="E223" s="259"/>
      <c r="F223" s="223"/>
      <c r="G223" s="223"/>
      <c r="H223" s="223"/>
      <c r="I223" s="223"/>
      <c r="J223" s="223"/>
      <c r="K223" s="223"/>
      <c r="L223" s="223"/>
      <c r="M223" s="223"/>
      <c r="N223" s="222"/>
      <c r="O223" s="222"/>
      <c r="P223" s="222"/>
      <c r="Q223" s="222"/>
      <c r="R223" s="223"/>
      <c r="S223" s="223"/>
      <c r="T223" s="223"/>
      <c r="U223" s="223"/>
      <c r="V223" s="223"/>
      <c r="W223" s="223"/>
      <c r="X223" s="223"/>
      <c r="Y223" s="223"/>
      <c r="Z223" s="213"/>
      <c r="AA223" s="213"/>
      <c r="AB223" s="213"/>
      <c r="AC223" s="213"/>
      <c r="AD223" s="213"/>
      <c r="AE223" s="213"/>
      <c r="AF223" s="213"/>
      <c r="AG223" s="213" t="s">
        <v>297</v>
      </c>
      <c r="AH223" s="213">
        <v>0</v>
      </c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</row>
    <row r="224" spans="1:60" outlineLevel="3" x14ac:dyDescent="0.2">
      <c r="A224" s="220"/>
      <c r="B224" s="221"/>
      <c r="C224" s="266" t="s">
        <v>1758</v>
      </c>
      <c r="D224" s="258"/>
      <c r="E224" s="259"/>
      <c r="F224" s="223"/>
      <c r="G224" s="223"/>
      <c r="H224" s="223"/>
      <c r="I224" s="223"/>
      <c r="J224" s="223"/>
      <c r="K224" s="223"/>
      <c r="L224" s="223"/>
      <c r="M224" s="223"/>
      <c r="N224" s="222"/>
      <c r="O224" s="222"/>
      <c r="P224" s="222"/>
      <c r="Q224" s="222"/>
      <c r="R224" s="223"/>
      <c r="S224" s="223"/>
      <c r="T224" s="223"/>
      <c r="U224" s="223"/>
      <c r="V224" s="223"/>
      <c r="W224" s="223"/>
      <c r="X224" s="223"/>
      <c r="Y224" s="223"/>
      <c r="Z224" s="213"/>
      <c r="AA224" s="213"/>
      <c r="AB224" s="213"/>
      <c r="AC224" s="213"/>
      <c r="AD224" s="213"/>
      <c r="AE224" s="213"/>
      <c r="AF224" s="213"/>
      <c r="AG224" s="213" t="s">
        <v>297</v>
      </c>
      <c r="AH224" s="213">
        <v>0</v>
      </c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</row>
    <row r="225" spans="1:60" outlineLevel="3" x14ac:dyDescent="0.2">
      <c r="A225" s="220"/>
      <c r="B225" s="221"/>
      <c r="C225" s="266" t="s">
        <v>1844</v>
      </c>
      <c r="D225" s="258"/>
      <c r="E225" s="259"/>
      <c r="F225" s="223"/>
      <c r="G225" s="223"/>
      <c r="H225" s="223"/>
      <c r="I225" s="223"/>
      <c r="J225" s="223"/>
      <c r="K225" s="223"/>
      <c r="L225" s="223"/>
      <c r="M225" s="223"/>
      <c r="N225" s="222"/>
      <c r="O225" s="222"/>
      <c r="P225" s="222"/>
      <c r="Q225" s="222"/>
      <c r="R225" s="223"/>
      <c r="S225" s="223"/>
      <c r="T225" s="223"/>
      <c r="U225" s="223"/>
      <c r="V225" s="223"/>
      <c r="W225" s="223"/>
      <c r="X225" s="223"/>
      <c r="Y225" s="223"/>
      <c r="Z225" s="213"/>
      <c r="AA225" s="213"/>
      <c r="AB225" s="213"/>
      <c r="AC225" s="213"/>
      <c r="AD225" s="213"/>
      <c r="AE225" s="213"/>
      <c r="AF225" s="213"/>
      <c r="AG225" s="213" t="s">
        <v>297</v>
      </c>
      <c r="AH225" s="213">
        <v>0</v>
      </c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</row>
    <row r="226" spans="1:60" outlineLevel="3" x14ac:dyDescent="0.2">
      <c r="A226" s="220"/>
      <c r="B226" s="221"/>
      <c r="C226" s="266" t="s">
        <v>1845</v>
      </c>
      <c r="D226" s="258"/>
      <c r="E226" s="259"/>
      <c r="F226" s="223"/>
      <c r="G226" s="223"/>
      <c r="H226" s="223"/>
      <c r="I226" s="223"/>
      <c r="J226" s="223"/>
      <c r="K226" s="223"/>
      <c r="L226" s="223"/>
      <c r="M226" s="223"/>
      <c r="N226" s="222"/>
      <c r="O226" s="222"/>
      <c r="P226" s="222"/>
      <c r="Q226" s="222"/>
      <c r="R226" s="223"/>
      <c r="S226" s="223"/>
      <c r="T226" s="223"/>
      <c r="U226" s="223"/>
      <c r="V226" s="223"/>
      <c r="W226" s="223"/>
      <c r="X226" s="223"/>
      <c r="Y226" s="223"/>
      <c r="Z226" s="213"/>
      <c r="AA226" s="213"/>
      <c r="AB226" s="213"/>
      <c r="AC226" s="213"/>
      <c r="AD226" s="213"/>
      <c r="AE226" s="213"/>
      <c r="AF226" s="213"/>
      <c r="AG226" s="213" t="s">
        <v>297</v>
      </c>
      <c r="AH226" s="213">
        <v>0</v>
      </c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</row>
    <row r="227" spans="1:60" outlineLevel="3" x14ac:dyDescent="0.2">
      <c r="A227" s="220"/>
      <c r="B227" s="221"/>
      <c r="C227" s="266" t="s">
        <v>1846</v>
      </c>
      <c r="D227" s="258"/>
      <c r="E227" s="259"/>
      <c r="F227" s="223"/>
      <c r="G227" s="223"/>
      <c r="H227" s="223"/>
      <c r="I227" s="223"/>
      <c r="J227" s="223"/>
      <c r="K227" s="223"/>
      <c r="L227" s="223"/>
      <c r="M227" s="223"/>
      <c r="N227" s="222"/>
      <c r="O227" s="222"/>
      <c r="P227" s="222"/>
      <c r="Q227" s="222"/>
      <c r="R227" s="223"/>
      <c r="S227" s="223"/>
      <c r="T227" s="223"/>
      <c r="U227" s="223"/>
      <c r="V227" s="223"/>
      <c r="W227" s="223"/>
      <c r="X227" s="223"/>
      <c r="Y227" s="223"/>
      <c r="Z227" s="213"/>
      <c r="AA227" s="213"/>
      <c r="AB227" s="213"/>
      <c r="AC227" s="213"/>
      <c r="AD227" s="213"/>
      <c r="AE227" s="213"/>
      <c r="AF227" s="213"/>
      <c r="AG227" s="213" t="s">
        <v>297</v>
      </c>
      <c r="AH227" s="213">
        <v>0</v>
      </c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</row>
    <row r="228" spans="1:60" outlineLevel="3" x14ac:dyDescent="0.2">
      <c r="A228" s="220"/>
      <c r="B228" s="221"/>
      <c r="C228" s="266" t="s">
        <v>1847</v>
      </c>
      <c r="D228" s="258"/>
      <c r="E228" s="259"/>
      <c r="F228" s="223"/>
      <c r="G228" s="223"/>
      <c r="H228" s="223"/>
      <c r="I228" s="223"/>
      <c r="J228" s="223"/>
      <c r="K228" s="223"/>
      <c r="L228" s="223"/>
      <c r="M228" s="223"/>
      <c r="N228" s="222"/>
      <c r="O228" s="222"/>
      <c r="P228" s="222"/>
      <c r="Q228" s="222"/>
      <c r="R228" s="223"/>
      <c r="S228" s="223"/>
      <c r="T228" s="223"/>
      <c r="U228" s="223"/>
      <c r="V228" s="223"/>
      <c r="W228" s="223"/>
      <c r="X228" s="223"/>
      <c r="Y228" s="223"/>
      <c r="Z228" s="213"/>
      <c r="AA228" s="213"/>
      <c r="AB228" s="213"/>
      <c r="AC228" s="213"/>
      <c r="AD228" s="213"/>
      <c r="AE228" s="213"/>
      <c r="AF228" s="213"/>
      <c r="AG228" s="213" t="s">
        <v>297</v>
      </c>
      <c r="AH228" s="213">
        <v>0</v>
      </c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</row>
    <row r="229" spans="1:60" outlineLevel="3" x14ac:dyDescent="0.2">
      <c r="A229" s="220"/>
      <c r="B229" s="221"/>
      <c r="C229" s="266" t="s">
        <v>1848</v>
      </c>
      <c r="D229" s="258"/>
      <c r="E229" s="259"/>
      <c r="F229" s="223"/>
      <c r="G229" s="223"/>
      <c r="H229" s="223"/>
      <c r="I229" s="223"/>
      <c r="J229" s="223"/>
      <c r="K229" s="223"/>
      <c r="L229" s="223"/>
      <c r="M229" s="223"/>
      <c r="N229" s="222"/>
      <c r="O229" s="222"/>
      <c r="P229" s="222"/>
      <c r="Q229" s="222"/>
      <c r="R229" s="223"/>
      <c r="S229" s="223"/>
      <c r="T229" s="223"/>
      <c r="U229" s="223"/>
      <c r="V229" s="223"/>
      <c r="W229" s="223"/>
      <c r="X229" s="223"/>
      <c r="Y229" s="223"/>
      <c r="Z229" s="213"/>
      <c r="AA229" s="213"/>
      <c r="AB229" s="213"/>
      <c r="AC229" s="213"/>
      <c r="AD229" s="213"/>
      <c r="AE229" s="213"/>
      <c r="AF229" s="213"/>
      <c r="AG229" s="213" t="s">
        <v>297</v>
      </c>
      <c r="AH229" s="213">
        <v>0</v>
      </c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</row>
    <row r="230" spans="1:60" outlineLevel="3" x14ac:dyDescent="0.2">
      <c r="A230" s="220"/>
      <c r="B230" s="221"/>
      <c r="C230" s="266" t="s">
        <v>1849</v>
      </c>
      <c r="D230" s="258"/>
      <c r="E230" s="259">
        <v>353.62299999999999</v>
      </c>
      <c r="F230" s="223"/>
      <c r="G230" s="223"/>
      <c r="H230" s="223"/>
      <c r="I230" s="223"/>
      <c r="J230" s="223"/>
      <c r="K230" s="223"/>
      <c r="L230" s="223"/>
      <c r="M230" s="223"/>
      <c r="N230" s="222"/>
      <c r="O230" s="222"/>
      <c r="P230" s="222"/>
      <c r="Q230" s="222"/>
      <c r="R230" s="223"/>
      <c r="S230" s="223"/>
      <c r="T230" s="223"/>
      <c r="U230" s="223"/>
      <c r="V230" s="223"/>
      <c r="W230" s="223"/>
      <c r="X230" s="223"/>
      <c r="Y230" s="223"/>
      <c r="Z230" s="213"/>
      <c r="AA230" s="213"/>
      <c r="AB230" s="213"/>
      <c r="AC230" s="213"/>
      <c r="AD230" s="213"/>
      <c r="AE230" s="213"/>
      <c r="AF230" s="213"/>
      <c r="AG230" s="213" t="s">
        <v>297</v>
      </c>
      <c r="AH230" s="213">
        <v>0</v>
      </c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</row>
    <row r="231" spans="1:60" outlineLevel="1" x14ac:dyDescent="0.2">
      <c r="A231" s="235">
        <v>36</v>
      </c>
      <c r="B231" s="236" t="s">
        <v>1841</v>
      </c>
      <c r="C231" s="252" t="s">
        <v>1842</v>
      </c>
      <c r="D231" s="237" t="s">
        <v>292</v>
      </c>
      <c r="E231" s="238">
        <v>182.97200000000001</v>
      </c>
      <c r="F231" s="239"/>
      <c r="G231" s="240">
        <f>ROUND(E231*F231,2)</f>
        <v>0</v>
      </c>
      <c r="H231" s="239"/>
      <c r="I231" s="240">
        <f>ROUND(E231*H231,2)</f>
        <v>0</v>
      </c>
      <c r="J231" s="239"/>
      <c r="K231" s="240">
        <f>ROUND(E231*J231,2)</f>
        <v>0</v>
      </c>
      <c r="L231" s="240">
        <v>21</v>
      </c>
      <c r="M231" s="240">
        <f>G231*(1+L231/100)</f>
        <v>0</v>
      </c>
      <c r="N231" s="238">
        <v>6.8999999999999999E-3</v>
      </c>
      <c r="O231" s="238">
        <f>ROUND(E231*N231,2)</f>
        <v>1.26</v>
      </c>
      <c r="P231" s="238">
        <v>0</v>
      </c>
      <c r="Q231" s="238">
        <f>ROUND(E231*P231,2)</f>
        <v>0</v>
      </c>
      <c r="R231" s="240" t="s">
        <v>841</v>
      </c>
      <c r="S231" s="240" t="s">
        <v>250</v>
      </c>
      <c r="T231" s="241" t="s">
        <v>250</v>
      </c>
      <c r="U231" s="223">
        <v>0.25</v>
      </c>
      <c r="V231" s="223">
        <f>ROUND(E231*U231,2)</f>
        <v>45.74</v>
      </c>
      <c r="W231" s="223"/>
      <c r="X231" s="223" t="s">
        <v>294</v>
      </c>
      <c r="Y231" s="223" t="s">
        <v>252</v>
      </c>
      <c r="Z231" s="213"/>
      <c r="AA231" s="213"/>
      <c r="AB231" s="213"/>
      <c r="AC231" s="213"/>
      <c r="AD231" s="213"/>
      <c r="AE231" s="213"/>
      <c r="AF231" s="213"/>
      <c r="AG231" s="213" t="s">
        <v>295</v>
      </c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</row>
    <row r="232" spans="1:60" outlineLevel="2" x14ac:dyDescent="0.2">
      <c r="A232" s="220"/>
      <c r="B232" s="221"/>
      <c r="C232" s="267" t="s">
        <v>1027</v>
      </c>
      <c r="D232" s="264"/>
      <c r="E232" s="264"/>
      <c r="F232" s="264"/>
      <c r="G232" s="264"/>
      <c r="H232" s="223"/>
      <c r="I232" s="223"/>
      <c r="J232" s="223"/>
      <c r="K232" s="223"/>
      <c r="L232" s="223"/>
      <c r="M232" s="223"/>
      <c r="N232" s="222"/>
      <c r="O232" s="222"/>
      <c r="P232" s="222"/>
      <c r="Q232" s="222"/>
      <c r="R232" s="223"/>
      <c r="S232" s="223"/>
      <c r="T232" s="223"/>
      <c r="U232" s="223"/>
      <c r="V232" s="223"/>
      <c r="W232" s="223"/>
      <c r="X232" s="223"/>
      <c r="Y232" s="223"/>
      <c r="Z232" s="213"/>
      <c r="AA232" s="213"/>
      <c r="AB232" s="213"/>
      <c r="AC232" s="213"/>
      <c r="AD232" s="213"/>
      <c r="AE232" s="213"/>
      <c r="AF232" s="213"/>
      <c r="AG232" s="213" t="s">
        <v>305</v>
      </c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</row>
    <row r="233" spans="1:60" outlineLevel="2" x14ac:dyDescent="0.2">
      <c r="A233" s="220"/>
      <c r="B233" s="221"/>
      <c r="C233" s="266" t="s">
        <v>1850</v>
      </c>
      <c r="D233" s="258"/>
      <c r="E233" s="259"/>
      <c r="F233" s="223"/>
      <c r="G233" s="223"/>
      <c r="H233" s="223"/>
      <c r="I233" s="223"/>
      <c r="J233" s="223"/>
      <c r="K233" s="223"/>
      <c r="L233" s="223"/>
      <c r="M233" s="223"/>
      <c r="N233" s="222"/>
      <c r="O233" s="222"/>
      <c r="P233" s="222"/>
      <c r="Q233" s="222"/>
      <c r="R233" s="223"/>
      <c r="S233" s="223"/>
      <c r="T233" s="223"/>
      <c r="U233" s="223"/>
      <c r="V233" s="223"/>
      <c r="W233" s="223"/>
      <c r="X233" s="223"/>
      <c r="Y233" s="223"/>
      <c r="Z233" s="213"/>
      <c r="AA233" s="213"/>
      <c r="AB233" s="213"/>
      <c r="AC233" s="213"/>
      <c r="AD233" s="213"/>
      <c r="AE233" s="213"/>
      <c r="AF233" s="213"/>
      <c r="AG233" s="213" t="s">
        <v>297</v>
      </c>
      <c r="AH233" s="213">
        <v>0</v>
      </c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</row>
    <row r="234" spans="1:60" outlineLevel="3" x14ac:dyDescent="0.2">
      <c r="A234" s="220"/>
      <c r="B234" s="221"/>
      <c r="C234" s="266" t="s">
        <v>1851</v>
      </c>
      <c r="D234" s="258"/>
      <c r="E234" s="259"/>
      <c r="F234" s="223"/>
      <c r="G234" s="223"/>
      <c r="H234" s="223"/>
      <c r="I234" s="223"/>
      <c r="J234" s="223"/>
      <c r="K234" s="223"/>
      <c r="L234" s="223"/>
      <c r="M234" s="223"/>
      <c r="N234" s="222"/>
      <c r="O234" s="222"/>
      <c r="P234" s="222"/>
      <c r="Q234" s="222"/>
      <c r="R234" s="223"/>
      <c r="S234" s="223"/>
      <c r="T234" s="223"/>
      <c r="U234" s="223"/>
      <c r="V234" s="223"/>
      <c r="W234" s="223"/>
      <c r="X234" s="223"/>
      <c r="Y234" s="223"/>
      <c r="Z234" s="213"/>
      <c r="AA234" s="213"/>
      <c r="AB234" s="213"/>
      <c r="AC234" s="213"/>
      <c r="AD234" s="213"/>
      <c r="AE234" s="213"/>
      <c r="AF234" s="213"/>
      <c r="AG234" s="213" t="s">
        <v>297</v>
      </c>
      <c r="AH234" s="213">
        <v>0</v>
      </c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</row>
    <row r="235" spans="1:60" outlineLevel="3" x14ac:dyDescent="0.2">
      <c r="A235" s="220"/>
      <c r="B235" s="221"/>
      <c r="C235" s="266" t="s">
        <v>1852</v>
      </c>
      <c r="D235" s="258"/>
      <c r="E235" s="259"/>
      <c r="F235" s="223"/>
      <c r="G235" s="223"/>
      <c r="H235" s="223"/>
      <c r="I235" s="223"/>
      <c r="J235" s="223"/>
      <c r="K235" s="223"/>
      <c r="L235" s="223"/>
      <c r="M235" s="223"/>
      <c r="N235" s="222"/>
      <c r="O235" s="222"/>
      <c r="P235" s="222"/>
      <c r="Q235" s="222"/>
      <c r="R235" s="223"/>
      <c r="S235" s="223"/>
      <c r="T235" s="223"/>
      <c r="U235" s="223"/>
      <c r="V235" s="223"/>
      <c r="W235" s="223"/>
      <c r="X235" s="223"/>
      <c r="Y235" s="223"/>
      <c r="Z235" s="213"/>
      <c r="AA235" s="213"/>
      <c r="AB235" s="213"/>
      <c r="AC235" s="213"/>
      <c r="AD235" s="213"/>
      <c r="AE235" s="213"/>
      <c r="AF235" s="213"/>
      <c r="AG235" s="213" t="s">
        <v>297</v>
      </c>
      <c r="AH235" s="213">
        <v>0</v>
      </c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</row>
    <row r="236" spans="1:60" outlineLevel="3" x14ac:dyDescent="0.2">
      <c r="A236" s="220"/>
      <c r="B236" s="221"/>
      <c r="C236" s="266" t="s">
        <v>1853</v>
      </c>
      <c r="D236" s="258"/>
      <c r="E236" s="259"/>
      <c r="F236" s="223"/>
      <c r="G236" s="223"/>
      <c r="H236" s="223"/>
      <c r="I236" s="223"/>
      <c r="J236" s="223"/>
      <c r="K236" s="223"/>
      <c r="L236" s="223"/>
      <c r="M236" s="223"/>
      <c r="N236" s="222"/>
      <c r="O236" s="222"/>
      <c r="P236" s="222"/>
      <c r="Q236" s="222"/>
      <c r="R236" s="223"/>
      <c r="S236" s="223"/>
      <c r="T236" s="223"/>
      <c r="U236" s="223"/>
      <c r="V236" s="223"/>
      <c r="W236" s="223"/>
      <c r="X236" s="223"/>
      <c r="Y236" s="223"/>
      <c r="Z236" s="213"/>
      <c r="AA236" s="213"/>
      <c r="AB236" s="213"/>
      <c r="AC236" s="213"/>
      <c r="AD236" s="213"/>
      <c r="AE236" s="213"/>
      <c r="AF236" s="213"/>
      <c r="AG236" s="213" t="s">
        <v>297</v>
      </c>
      <c r="AH236" s="213">
        <v>0</v>
      </c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</row>
    <row r="237" spans="1:60" outlineLevel="3" x14ac:dyDescent="0.2">
      <c r="A237" s="220"/>
      <c r="B237" s="221"/>
      <c r="C237" s="266" t="s">
        <v>1854</v>
      </c>
      <c r="D237" s="258"/>
      <c r="E237" s="259"/>
      <c r="F237" s="223"/>
      <c r="G237" s="223"/>
      <c r="H237" s="223"/>
      <c r="I237" s="223"/>
      <c r="J237" s="223"/>
      <c r="K237" s="223"/>
      <c r="L237" s="223"/>
      <c r="M237" s="223"/>
      <c r="N237" s="222"/>
      <c r="O237" s="222"/>
      <c r="P237" s="222"/>
      <c r="Q237" s="222"/>
      <c r="R237" s="223"/>
      <c r="S237" s="223"/>
      <c r="T237" s="223"/>
      <c r="U237" s="223"/>
      <c r="V237" s="223"/>
      <c r="W237" s="223"/>
      <c r="X237" s="223"/>
      <c r="Y237" s="223"/>
      <c r="Z237" s="213"/>
      <c r="AA237" s="213"/>
      <c r="AB237" s="213"/>
      <c r="AC237" s="213"/>
      <c r="AD237" s="213"/>
      <c r="AE237" s="213"/>
      <c r="AF237" s="213"/>
      <c r="AG237" s="213" t="s">
        <v>297</v>
      </c>
      <c r="AH237" s="213">
        <v>0</v>
      </c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</row>
    <row r="238" spans="1:60" outlineLevel="3" x14ac:dyDescent="0.2">
      <c r="A238" s="220"/>
      <c r="B238" s="221"/>
      <c r="C238" s="266" t="s">
        <v>1855</v>
      </c>
      <c r="D238" s="258"/>
      <c r="E238" s="259"/>
      <c r="F238" s="223"/>
      <c r="G238" s="223"/>
      <c r="H238" s="223"/>
      <c r="I238" s="223"/>
      <c r="J238" s="223"/>
      <c r="K238" s="223"/>
      <c r="L238" s="223"/>
      <c r="M238" s="223"/>
      <c r="N238" s="222"/>
      <c r="O238" s="222"/>
      <c r="P238" s="222"/>
      <c r="Q238" s="222"/>
      <c r="R238" s="223"/>
      <c r="S238" s="223"/>
      <c r="T238" s="223"/>
      <c r="U238" s="223"/>
      <c r="V238" s="223"/>
      <c r="W238" s="223"/>
      <c r="X238" s="223"/>
      <c r="Y238" s="223"/>
      <c r="Z238" s="213"/>
      <c r="AA238" s="213"/>
      <c r="AB238" s="213"/>
      <c r="AC238" s="213"/>
      <c r="AD238" s="213"/>
      <c r="AE238" s="213"/>
      <c r="AF238" s="213"/>
      <c r="AG238" s="213" t="s">
        <v>297</v>
      </c>
      <c r="AH238" s="213">
        <v>0</v>
      </c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</row>
    <row r="239" spans="1:60" outlineLevel="3" x14ac:dyDescent="0.2">
      <c r="A239" s="220"/>
      <c r="B239" s="221"/>
      <c r="C239" s="266" t="s">
        <v>1856</v>
      </c>
      <c r="D239" s="258"/>
      <c r="E239" s="259"/>
      <c r="F239" s="223"/>
      <c r="G239" s="223"/>
      <c r="H239" s="223"/>
      <c r="I239" s="223"/>
      <c r="J239" s="223"/>
      <c r="K239" s="223"/>
      <c r="L239" s="223"/>
      <c r="M239" s="223"/>
      <c r="N239" s="222"/>
      <c r="O239" s="222"/>
      <c r="P239" s="222"/>
      <c r="Q239" s="222"/>
      <c r="R239" s="223"/>
      <c r="S239" s="223"/>
      <c r="T239" s="223"/>
      <c r="U239" s="223"/>
      <c r="V239" s="223"/>
      <c r="W239" s="223"/>
      <c r="X239" s="223"/>
      <c r="Y239" s="223"/>
      <c r="Z239" s="213"/>
      <c r="AA239" s="213"/>
      <c r="AB239" s="213"/>
      <c r="AC239" s="213"/>
      <c r="AD239" s="213"/>
      <c r="AE239" s="213"/>
      <c r="AF239" s="213"/>
      <c r="AG239" s="213" t="s">
        <v>297</v>
      </c>
      <c r="AH239" s="213">
        <v>0</v>
      </c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</row>
    <row r="240" spans="1:60" outlineLevel="3" x14ac:dyDescent="0.2">
      <c r="A240" s="220"/>
      <c r="B240" s="221"/>
      <c r="C240" s="266" t="s">
        <v>1857</v>
      </c>
      <c r="D240" s="258"/>
      <c r="E240" s="259">
        <v>182.97200000000001</v>
      </c>
      <c r="F240" s="223"/>
      <c r="G240" s="223"/>
      <c r="H240" s="223"/>
      <c r="I240" s="223"/>
      <c r="J240" s="223"/>
      <c r="K240" s="223"/>
      <c r="L240" s="223"/>
      <c r="M240" s="223"/>
      <c r="N240" s="222"/>
      <c r="O240" s="222"/>
      <c r="P240" s="222"/>
      <c r="Q240" s="222"/>
      <c r="R240" s="223"/>
      <c r="S240" s="223"/>
      <c r="T240" s="223"/>
      <c r="U240" s="223"/>
      <c r="V240" s="223"/>
      <c r="W240" s="223"/>
      <c r="X240" s="223"/>
      <c r="Y240" s="223"/>
      <c r="Z240" s="213"/>
      <c r="AA240" s="213"/>
      <c r="AB240" s="213"/>
      <c r="AC240" s="213"/>
      <c r="AD240" s="213"/>
      <c r="AE240" s="213"/>
      <c r="AF240" s="213"/>
      <c r="AG240" s="213" t="s">
        <v>297</v>
      </c>
      <c r="AH240" s="213">
        <v>0</v>
      </c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</row>
    <row r="241" spans="1:60" outlineLevel="1" x14ac:dyDescent="0.2">
      <c r="A241" s="235">
        <v>37</v>
      </c>
      <c r="B241" s="236" t="s">
        <v>1858</v>
      </c>
      <c r="C241" s="252" t="s">
        <v>1859</v>
      </c>
      <c r="D241" s="237" t="s">
        <v>292</v>
      </c>
      <c r="E241" s="238">
        <v>18.079999999999998</v>
      </c>
      <c r="F241" s="239"/>
      <c r="G241" s="240">
        <f>ROUND(E241*F241,2)</f>
        <v>0</v>
      </c>
      <c r="H241" s="239"/>
      <c r="I241" s="240">
        <f>ROUND(E241*H241,2)</f>
        <v>0</v>
      </c>
      <c r="J241" s="239"/>
      <c r="K241" s="240">
        <f>ROUND(E241*J241,2)</f>
        <v>0</v>
      </c>
      <c r="L241" s="240">
        <v>21</v>
      </c>
      <c r="M241" s="240">
        <f>G241*(1+L241/100)</f>
        <v>0</v>
      </c>
      <c r="N241" s="238">
        <v>4.8719999999999999E-2</v>
      </c>
      <c r="O241" s="238">
        <f>ROUND(E241*N241,2)</f>
        <v>0.88</v>
      </c>
      <c r="P241" s="238">
        <v>0</v>
      </c>
      <c r="Q241" s="238">
        <f>ROUND(E241*P241,2)</f>
        <v>0</v>
      </c>
      <c r="R241" s="240" t="s">
        <v>841</v>
      </c>
      <c r="S241" s="240" t="s">
        <v>250</v>
      </c>
      <c r="T241" s="241" t="s">
        <v>250</v>
      </c>
      <c r="U241" s="223">
        <v>0.54200000000000004</v>
      </c>
      <c r="V241" s="223">
        <f>ROUND(E241*U241,2)</f>
        <v>9.8000000000000007</v>
      </c>
      <c r="W241" s="223"/>
      <c r="X241" s="223" t="s">
        <v>294</v>
      </c>
      <c r="Y241" s="223" t="s">
        <v>252</v>
      </c>
      <c r="Z241" s="213"/>
      <c r="AA241" s="213"/>
      <c r="AB241" s="213"/>
      <c r="AC241" s="213"/>
      <c r="AD241" s="213"/>
      <c r="AE241" s="213"/>
      <c r="AF241" s="213"/>
      <c r="AG241" s="213" t="s">
        <v>295</v>
      </c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</row>
    <row r="242" spans="1:60" outlineLevel="2" x14ac:dyDescent="0.2">
      <c r="A242" s="220"/>
      <c r="B242" s="221"/>
      <c r="C242" s="266" t="s">
        <v>347</v>
      </c>
      <c r="D242" s="258"/>
      <c r="E242" s="259"/>
      <c r="F242" s="223"/>
      <c r="G242" s="223"/>
      <c r="H242" s="223"/>
      <c r="I242" s="223"/>
      <c r="J242" s="223"/>
      <c r="K242" s="223"/>
      <c r="L242" s="223"/>
      <c r="M242" s="223"/>
      <c r="N242" s="222"/>
      <c r="O242" s="222"/>
      <c r="P242" s="222"/>
      <c r="Q242" s="222"/>
      <c r="R242" s="223"/>
      <c r="S242" s="223"/>
      <c r="T242" s="223"/>
      <c r="U242" s="223"/>
      <c r="V242" s="223"/>
      <c r="W242" s="223"/>
      <c r="X242" s="223"/>
      <c r="Y242" s="223"/>
      <c r="Z242" s="213"/>
      <c r="AA242" s="213"/>
      <c r="AB242" s="213"/>
      <c r="AC242" s="213"/>
      <c r="AD242" s="213"/>
      <c r="AE242" s="213"/>
      <c r="AF242" s="213"/>
      <c r="AG242" s="213" t="s">
        <v>297</v>
      </c>
      <c r="AH242" s="213">
        <v>0</v>
      </c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</row>
    <row r="243" spans="1:60" outlineLevel="3" x14ac:dyDescent="0.2">
      <c r="A243" s="220"/>
      <c r="B243" s="221"/>
      <c r="C243" s="266" t="s">
        <v>1860</v>
      </c>
      <c r="D243" s="258"/>
      <c r="E243" s="259"/>
      <c r="F243" s="223"/>
      <c r="G243" s="223"/>
      <c r="H243" s="223"/>
      <c r="I243" s="223"/>
      <c r="J243" s="223"/>
      <c r="K243" s="223"/>
      <c r="L243" s="223"/>
      <c r="M243" s="223"/>
      <c r="N243" s="222"/>
      <c r="O243" s="222"/>
      <c r="P243" s="222"/>
      <c r="Q243" s="222"/>
      <c r="R243" s="223"/>
      <c r="S243" s="223"/>
      <c r="T243" s="223"/>
      <c r="U243" s="223"/>
      <c r="V243" s="223"/>
      <c r="W243" s="223"/>
      <c r="X243" s="223"/>
      <c r="Y243" s="223"/>
      <c r="Z243" s="213"/>
      <c r="AA243" s="213"/>
      <c r="AB243" s="213"/>
      <c r="AC243" s="213"/>
      <c r="AD243" s="213"/>
      <c r="AE243" s="213"/>
      <c r="AF243" s="213"/>
      <c r="AG243" s="213" t="s">
        <v>297</v>
      </c>
      <c r="AH243" s="213">
        <v>0</v>
      </c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</row>
    <row r="244" spans="1:60" outlineLevel="3" x14ac:dyDescent="0.2">
      <c r="A244" s="220"/>
      <c r="B244" s="221"/>
      <c r="C244" s="266" t="s">
        <v>1861</v>
      </c>
      <c r="D244" s="258"/>
      <c r="E244" s="259"/>
      <c r="F244" s="223"/>
      <c r="G244" s="223"/>
      <c r="H244" s="223"/>
      <c r="I244" s="223"/>
      <c r="J244" s="223"/>
      <c r="K244" s="223"/>
      <c r="L244" s="223"/>
      <c r="M244" s="223"/>
      <c r="N244" s="222"/>
      <c r="O244" s="222"/>
      <c r="P244" s="222"/>
      <c r="Q244" s="222"/>
      <c r="R244" s="223"/>
      <c r="S244" s="223"/>
      <c r="T244" s="223"/>
      <c r="U244" s="223"/>
      <c r="V244" s="223"/>
      <c r="W244" s="223"/>
      <c r="X244" s="223"/>
      <c r="Y244" s="223"/>
      <c r="Z244" s="213"/>
      <c r="AA244" s="213"/>
      <c r="AB244" s="213"/>
      <c r="AC244" s="213"/>
      <c r="AD244" s="213"/>
      <c r="AE244" s="213"/>
      <c r="AF244" s="213"/>
      <c r="AG244" s="213" t="s">
        <v>297</v>
      </c>
      <c r="AH244" s="213">
        <v>0</v>
      </c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</row>
    <row r="245" spans="1:60" outlineLevel="3" x14ac:dyDescent="0.2">
      <c r="A245" s="220"/>
      <c r="B245" s="221"/>
      <c r="C245" s="266" t="s">
        <v>1862</v>
      </c>
      <c r="D245" s="258"/>
      <c r="E245" s="259"/>
      <c r="F245" s="223"/>
      <c r="G245" s="223"/>
      <c r="H245" s="223"/>
      <c r="I245" s="223"/>
      <c r="J245" s="223"/>
      <c r="K245" s="223"/>
      <c r="L245" s="223"/>
      <c r="M245" s="223"/>
      <c r="N245" s="222"/>
      <c r="O245" s="222"/>
      <c r="P245" s="222"/>
      <c r="Q245" s="222"/>
      <c r="R245" s="223"/>
      <c r="S245" s="223"/>
      <c r="T245" s="223"/>
      <c r="U245" s="223"/>
      <c r="V245" s="223"/>
      <c r="W245" s="223"/>
      <c r="X245" s="223"/>
      <c r="Y245" s="223"/>
      <c r="Z245" s="213"/>
      <c r="AA245" s="213"/>
      <c r="AB245" s="213"/>
      <c r="AC245" s="213"/>
      <c r="AD245" s="213"/>
      <c r="AE245" s="213"/>
      <c r="AF245" s="213"/>
      <c r="AG245" s="213" t="s">
        <v>297</v>
      </c>
      <c r="AH245" s="213">
        <v>0</v>
      </c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</row>
    <row r="246" spans="1:60" outlineLevel="3" x14ac:dyDescent="0.2">
      <c r="A246" s="220"/>
      <c r="B246" s="221"/>
      <c r="C246" s="266" t="s">
        <v>1863</v>
      </c>
      <c r="D246" s="258"/>
      <c r="E246" s="259"/>
      <c r="F246" s="223"/>
      <c r="G246" s="223"/>
      <c r="H246" s="223"/>
      <c r="I246" s="223"/>
      <c r="J246" s="223"/>
      <c r="K246" s="223"/>
      <c r="L246" s="223"/>
      <c r="M246" s="223"/>
      <c r="N246" s="222"/>
      <c r="O246" s="222"/>
      <c r="P246" s="222"/>
      <c r="Q246" s="222"/>
      <c r="R246" s="223"/>
      <c r="S246" s="223"/>
      <c r="T246" s="223"/>
      <c r="U246" s="223"/>
      <c r="V246" s="223"/>
      <c r="W246" s="223"/>
      <c r="X246" s="223"/>
      <c r="Y246" s="223"/>
      <c r="Z246" s="213"/>
      <c r="AA246" s="213"/>
      <c r="AB246" s="213"/>
      <c r="AC246" s="213"/>
      <c r="AD246" s="213"/>
      <c r="AE246" s="213"/>
      <c r="AF246" s="213"/>
      <c r="AG246" s="213" t="s">
        <v>297</v>
      </c>
      <c r="AH246" s="213">
        <v>0</v>
      </c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</row>
    <row r="247" spans="1:60" outlineLevel="3" x14ac:dyDescent="0.2">
      <c r="A247" s="220"/>
      <c r="B247" s="221"/>
      <c r="C247" s="266" t="s">
        <v>1864</v>
      </c>
      <c r="D247" s="258"/>
      <c r="E247" s="259"/>
      <c r="F247" s="223"/>
      <c r="G247" s="223"/>
      <c r="H247" s="223"/>
      <c r="I247" s="223"/>
      <c r="J247" s="223"/>
      <c r="K247" s="223"/>
      <c r="L247" s="223"/>
      <c r="M247" s="223"/>
      <c r="N247" s="222"/>
      <c r="O247" s="222"/>
      <c r="P247" s="222"/>
      <c r="Q247" s="222"/>
      <c r="R247" s="223"/>
      <c r="S247" s="223"/>
      <c r="T247" s="223"/>
      <c r="U247" s="223"/>
      <c r="V247" s="223"/>
      <c r="W247" s="223"/>
      <c r="X247" s="223"/>
      <c r="Y247" s="223"/>
      <c r="Z247" s="213"/>
      <c r="AA247" s="213"/>
      <c r="AB247" s="213"/>
      <c r="AC247" s="213"/>
      <c r="AD247" s="213"/>
      <c r="AE247" s="213"/>
      <c r="AF247" s="213"/>
      <c r="AG247" s="213" t="s">
        <v>297</v>
      </c>
      <c r="AH247" s="213">
        <v>0</v>
      </c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</row>
    <row r="248" spans="1:60" outlineLevel="3" x14ac:dyDescent="0.2">
      <c r="A248" s="220"/>
      <c r="B248" s="221"/>
      <c r="C248" s="266" t="s">
        <v>1865</v>
      </c>
      <c r="D248" s="258"/>
      <c r="E248" s="259"/>
      <c r="F248" s="223"/>
      <c r="G248" s="223"/>
      <c r="H248" s="223"/>
      <c r="I248" s="223"/>
      <c r="J248" s="223"/>
      <c r="K248" s="223"/>
      <c r="L248" s="223"/>
      <c r="M248" s="223"/>
      <c r="N248" s="222"/>
      <c r="O248" s="222"/>
      <c r="P248" s="222"/>
      <c r="Q248" s="222"/>
      <c r="R248" s="223"/>
      <c r="S248" s="223"/>
      <c r="T248" s="223"/>
      <c r="U248" s="223"/>
      <c r="V248" s="223"/>
      <c r="W248" s="223"/>
      <c r="X248" s="223"/>
      <c r="Y248" s="223"/>
      <c r="Z248" s="213"/>
      <c r="AA248" s="213"/>
      <c r="AB248" s="213"/>
      <c r="AC248" s="213"/>
      <c r="AD248" s="213"/>
      <c r="AE248" s="213"/>
      <c r="AF248" s="213"/>
      <c r="AG248" s="213" t="s">
        <v>297</v>
      </c>
      <c r="AH248" s="213">
        <v>0</v>
      </c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</row>
    <row r="249" spans="1:60" outlineLevel="3" x14ac:dyDescent="0.2">
      <c r="A249" s="220"/>
      <c r="B249" s="221"/>
      <c r="C249" s="266" t="s">
        <v>963</v>
      </c>
      <c r="D249" s="258"/>
      <c r="E249" s="259"/>
      <c r="F249" s="223"/>
      <c r="G249" s="223"/>
      <c r="H249" s="223"/>
      <c r="I249" s="223"/>
      <c r="J249" s="223"/>
      <c r="K249" s="223"/>
      <c r="L249" s="223"/>
      <c r="M249" s="223"/>
      <c r="N249" s="222"/>
      <c r="O249" s="222"/>
      <c r="P249" s="222"/>
      <c r="Q249" s="222"/>
      <c r="R249" s="223"/>
      <c r="S249" s="223"/>
      <c r="T249" s="223"/>
      <c r="U249" s="223"/>
      <c r="V249" s="223"/>
      <c r="W249" s="223"/>
      <c r="X249" s="223"/>
      <c r="Y249" s="223"/>
      <c r="Z249" s="213"/>
      <c r="AA249" s="213"/>
      <c r="AB249" s="213"/>
      <c r="AC249" s="213"/>
      <c r="AD249" s="213"/>
      <c r="AE249" s="213"/>
      <c r="AF249" s="213"/>
      <c r="AG249" s="213" t="s">
        <v>297</v>
      </c>
      <c r="AH249" s="213">
        <v>0</v>
      </c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</row>
    <row r="250" spans="1:60" outlineLevel="3" x14ac:dyDescent="0.2">
      <c r="A250" s="220"/>
      <c r="B250" s="221"/>
      <c r="C250" s="266" t="s">
        <v>1840</v>
      </c>
      <c r="D250" s="258"/>
      <c r="E250" s="259">
        <v>18.079999999999998</v>
      </c>
      <c r="F250" s="223"/>
      <c r="G250" s="223"/>
      <c r="H250" s="223"/>
      <c r="I250" s="223"/>
      <c r="J250" s="223"/>
      <c r="K250" s="223"/>
      <c r="L250" s="223"/>
      <c r="M250" s="223"/>
      <c r="N250" s="222"/>
      <c r="O250" s="222"/>
      <c r="P250" s="222"/>
      <c r="Q250" s="222"/>
      <c r="R250" s="223"/>
      <c r="S250" s="223"/>
      <c r="T250" s="223"/>
      <c r="U250" s="223"/>
      <c r="V250" s="223"/>
      <c r="W250" s="223"/>
      <c r="X250" s="223"/>
      <c r="Y250" s="223"/>
      <c r="Z250" s="213"/>
      <c r="AA250" s="213"/>
      <c r="AB250" s="213"/>
      <c r="AC250" s="213"/>
      <c r="AD250" s="213"/>
      <c r="AE250" s="213"/>
      <c r="AF250" s="213"/>
      <c r="AG250" s="213" t="s">
        <v>297</v>
      </c>
      <c r="AH250" s="213">
        <v>0</v>
      </c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</row>
    <row r="251" spans="1:60" outlineLevel="1" x14ac:dyDescent="0.2">
      <c r="A251" s="235">
        <v>38</v>
      </c>
      <c r="B251" s="236" t="s">
        <v>1858</v>
      </c>
      <c r="C251" s="252" t="s">
        <v>1859</v>
      </c>
      <c r="D251" s="237" t="s">
        <v>292</v>
      </c>
      <c r="E251" s="238">
        <v>98.68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4.8719999999999999E-2</v>
      </c>
      <c r="O251" s="238">
        <f>ROUND(E251*N251,2)</f>
        <v>4.8099999999999996</v>
      </c>
      <c r="P251" s="238">
        <v>0</v>
      </c>
      <c r="Q251" s="238">
        <f>ROUND(E251*P251,2)</f>
        <v>0</v>
      </c>
      <c r="R251" s="240" t="s">
        <v>841</v>
      </c>
      <c r="S251" s="240" t="s">
        <v>250</v>
      </c>
      <c r="T251" s="241" t="s">
        <v>250</v>
      </c>
      <c r="U251" s="223">
        <v>0.54200000000000004</v>
      </c>
      <c r="V251" s="223">
        <f>ROUND(E251*U251,2)</f>
        <v>53.48</v>
      </c>
      <c r="W251" s="223"/>
      <c r="X251" s="223" t="s">
        <v>294</v>
      </c>
      <c r="Y251" s="223" t="s">
        <v>252</v>
      </c>
      <c r="Z251" s="213"/>
      <c r="AA251" s="213"/>
      <c r="AB251" s="213"/>
      <c r="AC251" s="213"/>
      <c r="AD251" s="213"/>
      <c r="AE251" s="213"/>
      <c r="AF251" s="213"/>
      <c r="AG251" s="213" t="s">
        <v>295</v>
      </c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</row>
    <row r="252" spans="1:60" outlineLevel="2" x14ac:dyDescent="0.2">
      <c r="A252" s="220"/>
      <c r="B252" s="221"/>
      <c r="C252" s="266" t="s">
        <v>296</v>
      </c>
      <c r="D252" s="258"/>
      <c r="E252" s="259"/>
      <c r="F252" s="223"/>
      <c r="G252" s="223"/>
      <c r="H252" s="223"/>
      <c r="I252" s="223"/>
      <c r="J252" s="223"/>
      <c r="K252" s="223"/>
      <c r="L252" s="223"/>
      <c r="M252" s="223"/>
      <c r="N252" s="222"/>
      <c r="O252" s="222"/>
      <c r="P252" s="222"/>
      <c r="Q252" s="222"/>
      <c r="R252" s="223"/>
      <c r="S252" s="223"/>
      <c r="T252" s="223"/>
      <c r="U252" s="223"/>
      <c r="V252" s="223"/>
      <c r="W252" s="223"/>
      <c r="X252" s="223"/>
      <c r="Y252" s="223"/>
      <c r="Z252" s="213"/>
      <c r="AA252" s="213"/>
      <c r="AB252" s="213"/>
      <c r="AC252" s="213"/>
      <c r="AD252" s="213"/>
      <c r="AE252" s="213"/>
      <c r="AF252" s="213"/>
      <c r="AG252" s="213" t="s">
        <v>297</v>
      </c>
      <c r="AH252" s="213">
        <v>0</v>
      </c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</row>
    <row r="253" spans="1:60" outlineLevel="3" x14ac:dyDescent="0.2">
      <c r="A253" s="220"/>
      <c r="B253" s="221"/>
      <c r="C253" s="266" t="s">
        <v>1866</v>
      </c>
      <c r="D253" s="258"/>
      <c r="E253" s="259"/>
      <c r="F253" s="223"/>
      <c r="G253" s="223"/>
      <c r="H253" s="223"/>
      <c r="I253" s="223"/>
      <c r="J253" s="223"/>
      <c r="K253" s="223"/>
      <c r="L253" s="223"/>
      <c r="M253" s="223"/>
      <c r="N253" s="222"/>
      <c r="O253" s="222"/>
      <c r="P253" s="222"/>
      <c r="Q253" s="222"/>
      <c r="R253" s="223"/>
      <c r="S253" s="223"/>
      <c r="T253" s="223"/>
      <c r="U253" s="223"/>
      <c r="V253" s="223"/>
      <c r="W253" s="223"/>
      <c r="X253" s="223"/>
      <c r="Y253" s="223"/>
      <c r="Z253" s="213"/>
      <c r="AA253" s="213"/>
      <c r="AB253" s="213"/>
      <c r="AC253" s="213"/>
      <c r="AD253" s="213"/>
      <c r="AE253" s="213"/>
      <c r="AF253" s="213"/>
      <c r="AG253" s="213" t="s">
        <v>297</v>
      </c>
      <c r="AH253" s="213">
        <v>0</v>
      </c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</row>
    <row r="254" spans="1:60" outlineLevel="3" x14ac:dyDescent="0.2">
      <c r="A254" s="220"/>
      <c r="B254" s="221"/>
      <c r="C254" s="266" t="s">
        <v>1867</v>
      </c>
      <c r="D254" s="258"/>
      <c r="E254" s="259"/>
      <c r="F254" s="223"/>
      <c r="G254" s="223"/>
      <c r="H254" s="223"/>
      <c r="I254" s="223"/>
      <c r="J254" s="223"/>
      <c r="K254" s="223"/>
      <c r="L254" s="223"/>
      <c r="M254" s="223"/>
      <c r="N254" s="222"/>
      <c r="O254" s="222"/>
      <c r="P254" s="222"/>
      <c r="Q254" s="222"/>
      <c r="R254" s="223"/>
      <c r="S254" s="223"/>
      <c r="T254" s="223"/>
      <c r="U254" s="223"/>
      <c r="V254" s="223"/>
      <c r="W254" s="223"/>
      <c r="X254" s="223"/>
      <c r="Y254" s="223"/>
      <c r="Z254" s="213"/>
      <c r="AA254" s="213"/>
      <c r="AB254" s="213"/>
      <c r="AC254" s="213"/>
      <c r="AD254" s="213"/>
      <c r="AE254" s="213"/>
      <c r="AF254" s="213"/>
      <c r="AG254" s="213" t="s">
        <v>297</v>
      </c>
      <c r="AH254" s="213">
        <v>0</v>
      </c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</row>
    <row r="255" spans="1:60" outlineLevel="3" x14ac:dyDescent="0.2">
      <c r="A255" s="220"/>
      <c r="B255" s="221"/>
      <c r="C255" s="266" t="s">
        <v>1868</v>
      </c>
      <c r="D255" s="258"/>
      <c r="E255" s="259"/>
      <c r="F255" s="223"/>
      <c r="G255" s="223"/>
      <c r="H255" s="223"/>
      <c r="I255" s="223"/>
      <c r="J255" s="223"/>
      <c r="K255" s="223"/>
      <c r="L255" s="223"/>
      <c r="M255" s="223"/>
      <c r="N255" s="222"/>
      <c r="O255" s="222"/>
      <c r="P255" s="222"/>
      <c r="Q255" s="222"/>
      <c r="R255" s="223"/>
      <c r="S255" s="223"/>
      <c r="T255" s="223"/>
      <c r="U255" s="223"/>
      <c r="V255" s="223"/>
      <c r="W255" s="223"/>
      <c r="X255" s="223"/>
      <c r="Y255" s="223"/>
      <c r="Z255" s="213"/>
      <c r="AA255" s="213"/>
      <c r="AB255" s="213"/>
      <c r="AC255" s="213"/>
      <c r="AD255" s="213"/>
      <c r="AE255" s="213"/>
      <c r="AF255" s="213"/>
      <c r="AG255" s="213" t="s">
        <v>297</v>
      </c>
      <c r="AH255" s="213">
        <v>0</v>
      </c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</row>
    <row r="256" spans="1:60" outlineLevel="3" x14ac:dyDescent="0.2">
      <c r="A256" s="220"/>
      <c r="B256" s="221"/>
      <c r="C256" s="266" t="s">
        <v>1869</v>
      </c>
      <c r="D256" s="258"/>
      <c r="E256" s="259"/>
      <c r="F256" s="223"/>
      <c r="G256" s="223"/>
      <c r="H256" s="223"/>
      <c r="I256" s="223"/>
      <c r="J256" s="223"/>
      <c r="K256" s="223"/>
      <c r="L256" s="223"/>
      <c r="M256" s="223"/>
      <c r="N256" s="222"/>
      <c r="O256" s="222"/>
      <c r="P256" s="222"/>
      <c r="Q256" s="222"/>
      <c r="R256" s="223"/>
      <c r="S256" s="223"/>
      <c r="T256" s="223"/>
      <c r="U256" s="223"/>
      <c r="V256" s="223"/>
      <c r="W256" s="223"/>
      <c r="X256" s="223"/>
      <c r="Y256" s="223"/>
      <c r="Z256" s="213"/>
      <c r="AA256" s="213"/>
      <c r="AB256" s="213"/>
      <c r="AC256" s="213"/>
      <c r="AD256" s="213"/>
      <c r="AE256" s="213"/>
      <c r="AF256" s="213"/>
      <c r="AG256" s="213" t="s">
        <v>297</v>
      </c>
      <c r="AH256" s="213">
        <v>0</v>
      </c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</row>
    <row r="257" spans="1:60" outlineLevel="3" x14ac:dyDescent="0.2">
      <c r="A257" s="220"/>
      <c r="B257" s="221"/>
      <c r="C257" s="266" t="s">
        <v>1870</v>
      </c>
      <c r="D257" s="258"/>
      <c r="E257" s="259"/>
      <c r="F257" s="223"/>
      <c r="G257" s="223"/>
      <c r="H257" s="223"/>
      <c r="I257" s="223"/>
      <c r="J257" s="223"/>
      <c r="K257" s="223"/>
      <c r="L257" s="223"/>
      <c r="M257" s="223"/>
      <c r="N257" s="222"/>
      <c r="O257" s="222"/>
      <c r="P257" s="222"/>
      <c r="Q257" s="222"/>
      <c r="R257" s="223"/>
      <c r="S257" s="223"/>
      <c r="T257" s="223"/>
      <c r="U257" s="223"/>
      <c r="V257" s="223"/>
      <c r="W257" s="223"/>
      <c r="X257" s="223"/>
      <c r="Y257" s="223"/>
      <c r="Z257" s="213"/>
      <c r="AA257" s="213"/>
      <c r="AB257" s="213"/>
      <c r="AC257" s="213"/>
      <c r="AD257" s="213"/>
      <c r="AE257" s="213"/>
      <c r="AF257" s="213"/>
      <c r="AG257" s="213" t="s">
        <v>297</v>
      </c>
      <c r="AH257" s="213">
        <v>0</v>
      </c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</row>
    <row r="258" spans="1:60" outlineLevel="3" x14ac:dyDescent="0.2">
      <c r="A258" s="220"/>
      <c r="B258" s="221"/>
      <c r="C258" s="266" t="s">
        <v>1871</v>
      </c>
      <c r="D258" s="258"/>
      <c r="E258" s="259">
        <v>98.68</v>
      </c>
      <c r="F258" s="223"/>
      <c r="G258" s="223"/>
      <c r="H258" s="223"/>
      <c r="I258" s="223"/>
      <c r="J258" s="223"/>
      <c r="K258" s="223"/>
      <c r="L258" s="223"/>
      <c r="M258" s="223"/>
      <c r="N258" s="222"/>
      <c r="O258" s="222"/>
      <c r="P258" s="222"/>
      <c r="Q258" s="222"/>
      <c r="R258" s="223"/>
      <c r="S258" s="223"/>
      <c r="T258" s="223"/>
      <c r="U258" s="223"/>
      <c r="V258" s="223"/>
      <c r="W258" s="223"/>
      <c r="X258" s="223"/>
      <c r="Y258" s="223"/>
      <c r="Z258" s="213"/>
      <c r="AA258" s="213"/>
      <c r="AB258" s="213"/>
      <c r="AC258" s="213"/>
      <c r="AD258" s="213"/>
      <c r="AE258" s="213"/>
      <c r="AF258" s="213"/>
      <c r="AG258" s="213" t="s">
        <v>297</v>
      </c>
      <c r="AH258" s="213">
        <v>0</v>
      </c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</row>
    <row r="259" spans="1:60" outlineLevel="1" x14ac:dyDescent="0.2">
      <c r="A259" s="235">
        <v>39</v>
      </c>
      <c r="B259" s="236" t="s">
        <v>1075</v>
      </c>
      <c r="C259" s="252" t="s">
        <v>1076</v>
      </c>
      <c r="D259" s="237" t="s">
        <v>292</v>
      </c>
      <c r="E259" s="238">
        <v>18.079999999999998</v>
      </c>
      <c r="F259" s="239"/>
      <c r="G259" s="240">
        <f>ROUND(E259*F259,2)</f>
        <v>0</v>
      </c>
      <c r="H259" s="239"/>
      <c r="I259" s="240">
        <f>ROUND(E259*H259,2)</f>
        <v>0</v>
      </c>
      <c r="J259" s="239"/>
      <c r="K259" s="240">
        <f>ROUND(E259*J259,2)</f>
        <v>0</v>
      </c>
      <c r="L259" s="240">
        <v>21</v>
      </c>
      <c r="M259" s="240">
        <f>G259*(1+L259/100)</f>
        <v>0</v>
      </c>
      <c r="N259" s="238">
        <v>6.0000000000000002E-5</v>
      </c>
      <c r="O259" s="238">
        <f>ROUND(E259*N259,2)</f>
        <v>0</v>
      </c>
      <c r="P259" s="238">
        <v>0</v>
      </c>
      <c r="Q259" s="238">
        <f>ROUND(E259*P259,2)</f>
        <v>0</v>
      </c>
      <c r="R259" s="240" t="s">
        <v>841</v>
      </c>
      <c r="S259" s="240" t="s">
        <v>250</v>
      </c>
      <c r="T259" s="241" t="s">
        <v>250</v>
      </c>
      <c r="U259" s="223">
        <v>7.0000000000000007E-2</v>
      </c>
      <c r="V259" s="223">
        <f>ROUND(E259*U259,2)</f>
        <v>1.27</v>
      </c>
      <c r="W259" s="223"/>
      <c r="X259" s="223" t="s">
        <v>294</v>
      </c>
      <c r="Y259" s="223" t="s">
        <v>252</v>
      </c>
      <c r="Z259" s="213"/>
      <c r="AA259" s="213"/>
      <c r="AB259" s="213"/>
      <c r="AC259" s="213"/>
      <c r="AD259" s="213"/>
      <c r="AE259" s="213"/>
      <c r="AF259" s="213"/>
      <c r="AG259" s="213" t="s">
        <v>295</v>
      </c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</row>
    <row r="260" spans="1:60" outlineLevel="2" x14ac:dyDescent="0.2">
      <c r="A260" s="220"/>
      <c r="B260" s="221"/>
      <c r="C260" s="266" t="s">
        <v>347</v>
      </c>
      <c r="D260" s="258"/>
      <c r="E260" s="259"/>
      <c r="F260" s="223"/>
      <c r="G260" s="223"/>
      <c r="H260" s="223"/>
      <c r="I260" s="223"/>
      <c r="J260" s="223"/>
      <c r="K260" s="223"/>
      <c r="L260" s="223"/>
      <c r="M260" s="223"/>
      <c r="N260" s="222"/>
      <c r="O260" s="222"/>
      <c r="P260" s="222"/>
      <c r="Q260" s="222"/>
      <c r="R260" s="223"/>
      <c r="S260" s="223"/>
      <c r="T260" s="223"/>
      <c r="U260" s="223"/>
      <c r="V260" s="223"/>
      <c r="W260" s="223"/>
      <c r="X260" s="223"/>
      <c r="Y260" s="223"/>
      <c r="Z260" s="213"/>
      <c r="AA260" s="213"/>
      <c r="AB260" s="213"/>
      <c r="AC260" s="213"/>
      <c r="AD260" s="213"/>
      <c r="AE260" s="213"/>
      <c r="AF260" s="213"/>
      <c r="AG260" s="213" t="s">
        <v>297</v>
      </c>
      <c r="AH260" s="213">
        <v>0</v>
      </c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</row>
    <row r="261" spans="1:60" outlineLevel="3" x14ac:dyDescent="0.2">
      <c r="A261" s="220"/>
      <c r="B261" s="221"/>
      <c r="C261" s="266" t="s">
        <v>1839</v>
      </c>
      <c r="D261" s="258"/>
      <c r="E261" s="259"/>
      <c r="F261" s="223"/>
      <c r="G261" s="223"/>
      <c r="H261" s="223"/>
      <c r="I261" s="223"/>
      <c r="J261" s="223"/>
      <c r="K261" s="223"/>
      <c r="L261" s="223"/>
      <c r="M261" s="223"/>
      <c r="N261" s="222"/>
      <c r="O261" s="222"/>
      <c r="P261" s="222"/>
      <c r="Q261" s="222"/>
      <c r="R261" s="223"/>
      <c r="S261" s="223"/>
      <c r="T261" s="223"/>
      <c r="U261" s="223"/>
      <c r="V261" s="223"/>
      <c r="W261" s="223"/>
      <c r="X261" s="223"/>
      <c r="Y261" s="223"/>
      <c r="Z261" s="213"/>
      <c r="AA261" s="213"/>
      <c r="AB261" s="213"/>
      <c r="AC261" s="213"/>
      <c r="AD261" s="213"/>
      <c r="AE261" s="213"/>
      <c r="AF261" s="213"/>
      <c r="AG261" s="213" t="s">
        <v>297</v>
      </c>
      <c r="AH261" s="213">
        <v>0</v>
      </c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</row>
    <row r="262" spans="1:60" outlineLevel="3" x14ac:dyDescent="0.2">
      <c r="A262" s="220"/>
      <c r="B262" s="221"/>
      <c r="C262" s="266" t="s">
        <v>1840</v>
      </c>
      <c r="D262" s="258"/>
      <c r="E262" s="259">
        <v>18.079999999999998</v>
      </c>
      <c r="F262" s="223"/>
      <c r="G262" s="223"/>
      <c r="H262" s="223"/>
      <c r="I262" s="223"/>
      <c r="J262" s="223"/>
      <c r="K262" s="223"/>
      <c r="L262" s="223"/>
      <c r="M262" s="223"/>
      <c r="N262" s="222"/>
      <c r="O262" s="222"/>
      <c r="P262" s="222"/>
      <c r="Q262" s="222"/>
      <c r="R262" s="223"/>
      <c r="S262" s="223"/>
      <c r="T262" s="223"/>
      <c r="U262" s="223"/>
      <c r="V262" s="223"/>
      <c r="W262" s="223"/>
      <c r="X262" s="223"/>
      <c r="Y262" s="223"/>
      <c r="Z262" s="213"/>
      <c r="AA262" s="213"/>
      <c r="AB262" s="213"/>
      <c r="AC262" s="213"/>
      <c r="AD262" s="213"/>
      <c r="AE262" s="213"/>
      <c r="AF262" s="213"/>
      <c r="AG262" s="213" t="s">
        <v>297</v>
      </c>
      <c r="AH262" s="213">
        <v>0</v>
      </c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</row>
    <row r="263" spans="1:60" outlineLevel="1" x14ac:dyDescent="0.2">
      <c r="A263" s="235">
        <v>40</v>
      </c>
      <c r="B263" s="236" t="s">
        <v>1075</v>
      </c>
      <c r="C263" s="252" t="s">
        <v>1076</v>
      </c>
      <c r="D263" s="237" t="s">
        <v>292</v>
      </c>
      <c r="E263" s="238">
        <v>98.68</v>
      </c>
      <c r="F263" s="239"/>
      <c r="G263" s="240">
        <f>ROUND(E263*F263,2)</f>
        <v>0</v>
      </c>
      <c r="H263" s="239"/>
      <c r="I263" s="240">
        <f>ROUND(E263*H263,2)</f>
        <v>0</v>
      </c>
      <c r="J263" s="239"/>
      <c r="K263" s="240">
        <f>ROUND(E263*J263,2)</f>
        <v>0</v>
      </c>
      <c r="L263" s="240">
        <v>21</v>
      </c>
      <c r="M263" s="240">
        <f>G263*(1+L263/100)</f>
        <v>0</v>
      </c>
      <c r="N263" s="238">
        <v>6.0000000000000002E-5</v>
      </c>
      <c r="O263" s="238">
        <f>ROUND(E263*N263,2)</f>
        <v>0.01</v>
      </c>
      <c r="P263" s="238">
        <v>0</v>
      </c>
      <c r="Q263" s="238">
        <f>ROUND(E263*P263,2)</f>
        <v>0</v>
      </c>
      <c r="R263" s="240" t="s">
        <v>841</v>
      </c>
      <c r="S263" s="240" t="s">
        <v>250</v>
      </c>
      <c r="T263" s="241" t="s">
        <v>250</v>
      </c>
      <c r="U263" s="223">
        <v>7.0000000000000007E-2</v>
      </c>
      <c r="V263" s="223">
        <f>ROUND(E263*U263,2)</f>
        <v>6.91</v>
      </c>
      <c r="W263" s="223"/>
      <c r="X263" s="223" t="s">
        <v>294</v>
      </c>
      <c r="Y263" s="223" t="s">
        <v>252</v>
      </c>
      <c r="Z263" s="213"/>
      <c r="AA263" s="213"/>
      <c r="AB263" s="213"/>
      <c r="AC263" s="213"/>
      <c r="AD263" s="213"/>
      <c r="AE263" s="213"/>
      <c r="AF263" s="213"/>
      <c r="AG263" s="213" t="s">
        <v>295</v>
      </c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</row>
    <row r="264" spans="1:60" outlineLevel="2" x14ac:dyDescent="0.2">
      <c r="A264" s="220"/>
      <c r="B264" s="221"/>
      <c r="C264" s="266" t="s">
        <v>296</v>
      </c>
      <c r="D264" s="258"/>
      <c r="E264" s="259"/>
      <c r="F264" s="223"/>
      <c r="G264" s="223"/>
      <c r="H264" s="223"/>
      <c r="I264" s="223"/>
      <c r="J264" s="223"/>
      <c r="K264" s="223"/>
      <c r="L264" s="223"/>
      <c r="M264" s="223"/>
      <c r="N264" s="222"/>
      <c r="O264" s="222"/>
      <c r="P264" s="222"/>
      <c r="Q264" s="222"/>
      <c r="R264" s="223"/>
      <c r="S264" s="223"/>
      <c r="T264" s="223"/>
      <c r="U264" s="223"/>
      <c r="V264" s="223"/>
      <c r="W264" s="223"/>
      <c r="X264" s="223"/>
      <c r="Y264" s="223"/>
      <c r="Z264" s="213"/>
      <c r="AA264" s="213"/>
      <c r="AB264" s="213"/>
      <c r="AC264" s="213"/>
      <c r="AD264" s="213"/>
      <c r="AE264" s="213"/>
      <c r="AF264" s="213"/>
      <c r="AG264" s="213" t="s">
        <v>297</v>
      </c>
      <c r="AH264" s="213">
        <v>0</v>
      </c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</row>
    <row r="265" spans="1:60" outlineLevel="3" x14ac:dyDescent="0.2">
      <c r="A265" s="220"/>
      <c r="B265" s="221"/>
      <c r="C265" s="266" t="s">
        <v>1851</v>
      </c>
      <c r="D265" s="258"/>
      <c r="E265" s="259"/>
      <c r="F265" s="223"/>
      <c r="G265" s="223"/>
      <c r="H265" s="223"/>
      <c r="I265" s="223"/>
      <c r="J265" s="223"/>
      <c r="K265" s="223"/>
      <c r="L265" s="223"/>
      <c r="M265" s="223"/>
      <c r="N265" s="222"/>
      <c r="O265" s="222"/>
      <c r="P265" s="222"/>
      <c r="Q265" s="222"/>
      <c r="R265" s="223"/>
      <c r="S265" s="223"/>
      <c r="T265" s="223"/>
      <c r="U265" s="223"/>
      <c r="V265" s="223"/>
      <c r="W265" s="223"/>
      <c r="X265" s="223"/>
      <c r="Y265" s="223"/>
      <c r="Z265" s="213"/>
      <c r="AA265" s="213"/>
      <c r="AB265" s="213"/>
      <c r="AC265" s="213"/>
      <c r="AD265" s="213"/>
      <c r="AE265" s="213"/>
      <c r="AF265" s="213"/>
      <c r="AG265" s="213" t="s">
        <v>297</v>
      </c>
      <c r="AH265" s="213">
        <v>0</v>
      </c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</row>
    <row r="266" spans="1:60" outlineLevel="3" x14ac:dyDescent="0.2">
      <c r="A266" s="220"/>
      <c r="B266" s="221"/>
      <c r="C266" s="266" t="s">
        <v>1871</v>
      </c>
      <c r="D266" s="258"/>
      <c r="E266" s="259">
        <v>98.68</v>
      </c>
      <c r="F266" s="223"/>
      <c r="G266" s="223"/>
      <c r="H266" s="223"/>
      <c r="I266" s="223"/>
      <c r="J266" s="223"/>
      <c r="K266" s="223"/>
      <c r="L266" s="223"/>
      <c r="M266" s="223"/>
      <c r="N266" s="222"/>
      <c r="O266" s="222"/>
      <c r="P266" s="222"/>
      <c r="Q266" s="222"/>
      <c r="R266" s="223"/>
      <c r="S266" s="223"/>
      <c r="T266" s="223"/>
      <c r="U266" s="223"/>
      <c r="V266" s="223"/>
      <c r="W266" s="223"/>
      <c r="X266" s="223"/>
      <c r="Y266" s="223"/>
      <c r="Z266" s="213"/>
      <c r="AA266" s="213"/>
      <c r="AB266" s="213"/>
      <c r="AC266" s="213"/>
      <c r="AD266" s="213"/>
      <c r="AE266" s="213"/>
      <c r="AF266" s="213"/>
      <c r="AG266" s="213" t="s">
        <v>297</v>
      </c>
      <c r="AH266" s="213">
        <v>0</v>
      </c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</row>
    <row r="267" spans="1:60" ht="22.5" outlineLevel="1" x14ac:dyDescent="0.2">
      <c r="A267" s="235">
        <v>41</v>
      </c>
      <c r="B267" s="236" t="s">
        <v>1077</v>
      </c>
      <c r="C267" s="252" t="s">
        <v>1078</v>
      </c>
      <c r="D267" s="237" t="s">
        <v>292</v>
      </c>
      <c r="E267" s="238">
        <v>182.97200000000001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1.2999999999999999E-4</v>
      </c>
      <c r="O267" s="238">
        <f>ROUND(E267*N267,2)</f>
        <v>0.02</v>
      </c>
      <c r="P267" s="238">
        <v>0</v>
      </c>
      <c r="Q267" s="238">
        <f>ROUND(E267*P267,2)</f>
        <v>0</v>
      </c>
      <c r="R267" s="240" t="s">
        <v>841</v>
      </c>
      <c r="S267" s="240" t="s">
        <v>250</v>
      </c>
      <c r="T267" s="241" t="s">
        <v>250</v>
      </c>
      <c r="U267" s="223">
        <v>0.12</v>
      </c>
      <c r="V267" s="223">
        <f>ROUND(E267*U267,2)</f>
        <v>21.96</v>
      </c>
      <c r="W267" s="223"/>
      <c r="X267" s="223" t="s">
        <v>294</v>
      </c>
      <c r="Y267" s="223" t="s">
        <v>252</v>
      </c>
      <c r="Z267" s="213"/>
      <c r="AA267" s="213"/>
      <c r="AB267" s="213"/>
      <c r="AC267" s="213"/>
      <c r="AD267" s="213"/>
      <c r="AE267" s="213"/>
      <c r="AF267" s="213"/>
      <c r="AG267" s="213" t="s">
        <v>295</v>
      </c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</row>
    <row r="268" spans="1:60" outlineLevel="2" x14ac:dyDescent="0.2">
      <c r="A268" s="220"/>
      <c r="B268" s="221"/>
      <c r="C268" s="266" t="s">
        <v>1872</v>
      </c>
      <c r="D268" s="258"/>
      <c r="E268" s="259"/>
      <c r="F268" s="223"/>
      <c r="G268" s="223"/>
      <c r="H268" s="223"/>
      <c r="I268" s="223"/>
      <c r="J268" s="223"/>
      <c r="K268" s="223"/>
      <c r="L268" s="223"/>
      <c r="M268" s="223"/>
      <c r="N268" s="222"/>
      <c r="O268" s="222"/>
      <c r="P268" s="222"/>
      <c r="Q268" s="222"/>
      <c r="R268" s="223"/>
      <c r="S268" s="223"/>
      <c r="T268" s="223"/>
      <c r="U268" s="223"/>
      <c r="V268" s="223"/>
      <c r="W268" s="223"/>
      <c r="X268" s="223"/>
      <c r="Y268" s="223"/>
      <c r="Z268" s="213"/>
      <c r="AA268" s="213"/>
      <c r="AB268" s="213"/>
      <c r="AC268" s="213"/>
      <c r="AD268" s="213"/>
      <c r="AE268" s="213"/>
      <c r="AF268" s="213"/>
      <c r="AG268" s="213" t="s">
        <v>297</v>
      </c>
      <c r="AH268" s="213">
        <v>0</v>
      </c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</row>
    <row r="269" spans="1:60" outlineLevel="3" x14ac:dyDescent="0.2">
      <c r="A269" s="220"/>
      <c r="B269" s="221"/>
      <c r="C269" s="266" t="s">
        <v>1857</v>
      </c>
      <c r="D269" s="258"/>
      <c r="E269" s="259">
        <v>182.97200000000001</v>
      </c>
      <c r="F269" s="223"/>
      <c r="G269" s="223"/>
      <c r="H269" s="223"/>
      <c r="I269" s="223"/>
      <c r="J269" s="223"/>
      <c r="K269" s="223"/>
      <c r="L269" s="223"/>
      <c r="M269" s="223"/>
      <c r="N269" s="222"/>
      <c r="O269" s="222"/>
      <c r="P269" s="222"/>
      <c r="Q269" s="222"/>
      <c r="R269" s="223"/>
      <c r="S269" s="223"/>
      <c r="T269" s="223"/>
      <c r="U269" s="223"/>
      <c r="V269" s="223"/>
      <c r="W269" s="223"/>
      <c r="X269" s="223"/>
      <c r="Y269" s="223"/>
      <c r="Z269" s="213"/>
      <c r="AA269" s="213"/>
      <c r="AB269" s="213"/>
      <c r="AC269" s="213"/>
      <c r="AD269" s="213"/>
      <c r="AE269" s="213"/>
      <c r="AF269" s="213"/>
      <c r="AG269" s="213" t="s">
        <v>297</v>
      </c>
      <c r="AH269" s="213">
        <v>0</v>
      </c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</row>
    <row r="270" spans="1:60" x14ac:dyDescent="0.2">
      <c r="A270" s="228" t="s">
        <v>245</v>
      </c>
      <c r="B270" s="229" t="s">
        <v>124</v>
      </c>
      <c r="C270" s="251" t="s">
        <v>125</v>
      </c>
      <c r="D270" s="230"/>
      <c r="E270" s="231"/>
      <c r="F270" s="232"/>
      <c r="G270" s="232">
        <f>SUMIF(AG271:AG371,"&lt;&gt;NOR",G271:G371)</f>
        <v>0</v>
      </c>
      <c r="H270" s="232"/>
      <c r="I270" s="232">
        <f>SUM(I271:I371)</f>
        <v>0</v>
      </c>
      <c r="J270" s="232"/>
      <c r="K270" s="232">
        <f>SUM(K271:K371)</f>
        <v>0</v>
      </c>
      <c r="L270" s="232"/>
      <c r="M270" s="232">
        <f>SUM(M271:M371)</f>
        <v>0</v>
      </c>
      <c r="N270" s="231"/>
      <c r="O270" s="231">
        <f>SUM(O271:O371)</f>
        <v>15.84</v>
      </c>
      <c r="P270" s="231"/>
      <c r="Q270" s="231">
        <f>SUM(Q271:Q371)</f>
        <v>0</v>
      </c>
      <c r="R270" s="232"/>
      <c r="S270" s="232"/>
      <c r="T270" s="233"/>
      <c r="U270" s="227"/>
      <c r="V270" s="227">
        <f>SUM(V271:V371)</f>
        <v>309.52000000000004</v>
      </c>
      <c r="W270" s="227"/>
      <c r="X270" s="227"/>
      <c r="Y270" s="227"/>
      <c r="AG270" t="s">
        <v>246</v>
      </c>
    </row>
    <row r="271" spans="1:60" outlineLevel="1" x14ac:dyDescent="0.2">
      <c r="A271" s="235">
        <v>42</v>
      </c>
      <c r="B271" s="236" t="s">
        <v>1079</v>
      </c>
      <c r="C271" s="252" t="s">
        <v>1080</v>
      </c>
      <c r="D271" s="237" t="s">
        <v>292</v>
      </c>
      <c r="E271" s="238">
        <v>16</v>
      </c>
      <c r="F271" s="239"/>
      <c r="G271" s="240">
        <f>ROUND(E271*F271,2)</f>
        <v>0</v>
      </c>
      <c r="H271" s="239"/>
      <c r="I271" s="240">
        <f>ROUND(E271*H271,2)</f>
        <v>0</v>
      </c>
      <c r="J271" s="239"/>
      <c r="K271" s="240">
        <f>ROUND(E271*J271,2)</f>
        <v>0</v>
      </c>
      <c r="L271" s="240">
        <v>21</v>
      </c>
      <c r="M271" s="240">
        <f>G271*(1+L271/100)</f>
        <v>0</v>
      </c>
      <c r="N271" s="238">
        <v>4.0000000000000003E-5</v>
      </c>
      <c r="O271" s="238">
        <f>ROUND(E271*N271,2)</f>
        <v>0</v>
      </c>
      <c r="P271" s="238">
        <v>0</v>
      </c>
      <c r="Q271" s="238">
        <f>ROUND(E271*P271,2)</f>
        <v>0</v>
      </c>
      <c r="R271" s="240" t="s">
        <v>841</v>
      </c>
      <c r="S271" s="240" t="s">
        <v>250</v>
      </c>
      <c r="T271" s="241" t="s">
        <v>250</v>
      </c>
      <c r="U271" s="223">
        <v>7.8E-2</v>
      </c>
      <c r="V271" s="223">
        <f>ROUND(E271*U271,2)</f>
        <v>1.25</v>
      </c>
      <c r="W271" s="223"/>
      <c r="X271" s="223" t="s">
        <v>294</v>
      </c>
      <c r="Y271" s="223" t="s">
        <v>252</v>
      </c>
      <c r="Z271" s="213"/>
      <c r="AA271" s="213"/>
      <c r="AB271" s="213"/>
      <c r="AC271" s="213"/>
      <c r="AD271" s="213"/>
      <c r="AE271" s="213"/>
      <c r="AF271" s="213"/>
      <c r="AG271" s="213" t="s">
        <v>295</v>
      </c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</row>
    <row r="272" spans="1:60" ht="22.5" outlineLevel="2" x14ac:dyDescent="0.2">
      <c r="A272" s="220"/>
      <c r="B272" s="221"/>
      <c r="C272" s="267" t="s">
        <v>1081</v>
      </c>
      <c r="D272" s="264"/>
      <c r="E272" s="264"/>
      <c r="F272" s="264"/>
      <c r="G272" s="264"/>
      <c r="H272" s="223"/>
      <c r="I272" s="223"/>
      <c r="J272" s="223"/>
      <c r="K272" s="223"/>
      <c r="L272" s="223"/>
      <c r="M272" s="223"/>
      <c r="N272" s="222"/>
      <c r="O272" s="222"/>
      <c r="P272" s="222"/>
      <c r="Q272" s="222"/>
      <c r="R272" s="223"/>
      <c r="S272" s="223"/>
      <c r="T272" s="223"/>
      <c r="U272" s="223"/>
      <c r="V272" s="223"/>
      <c r="W272" s="223"/>
      <c r="X272" s="223"/>
      <c r="Y272" s="223"/>
      <c r="Z272" s="213"/>
      <c r="AA272" s="213"/>
      <c r="AB272" s="213"/>
      <c r="AC272" s="213"/>
      <c r="AD272" s="213"/>
      <c r="AE272" s="213"/>
      <c r="AF272" s="213"/>
      <c r="AG272" s="213" t="s">
        <v>305</v>
      </c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42" t="str">
        <f>C272</f>
        <v>které se zřizují před úpravami povrchu, a obalení osazených dveřních zárubní před znečištěním při úpravách povrchu nástřikem plastických maltovin včetně pozdějšího odkrytí,</v>
      </c>
      <c r="BB272" s="213"/>
      <c r="BC272" s="213"/>
      <c r="BD272" s="213"/>
      <c r="BE272" s="213"/>
      <c r="BF272" s="213"/>
      <c r="BG272" s="213"/>
      <c r="BH272" s="213"/>
    </row>
    <row r="273" spans="1:60" outlineLevel="1" x14ac:dyDescent="0.2">
      <c r="A273" s="235">
        <v>43</v>
      </c>
      <c r="B273" s="236" t="s">
        <v>1082</v>
      </c>
      <c r="C273" s="252" t="s">
        <v>1083</v>
      </c>
      <c r="D273" s="237" t="s">
        <v>458</v>
      </c>
      <c r="E273" s="238">
        <v>7</v>
      </c>
      <c r="F273" s="239"/>
      <c r="G273" s="240">
        <f>ROUND(E273*F273,2)</f>
        <v>0</v>
      </c>
      <c r="H273" s="239"/>
      <c r="I273" s="240">
        <f>ROUND(E273*H273,2)</f>
        <v>0</v>
      </c>
      <c r="J273" s="239"/>
      <c r="K273" s="240">
        <f>ROUND(E273*J273,2)</f>
        <v>0</v>
      </c>
      <c r="L273" s="240">
        <v>21</v>
      </c>
      <c r="M273" s="240">
        <f>G273*(1+L273/100)</f>
        <v>0</v>
      </c>
      <c r="N273" s="238">
        <v>6.4900000000000001E-3</v>
      </c>
      <c r="O273" s="238">
        <f>ROUND(E273*N273,2)</f>
        <v>0.05</v>
      </c>
      <c r="P273" s="238">
        <v>0</v>
      </c>
      <c r="Q273" s="238">
        <f>ROUND(E273*P273,2)</f>
        <v>0</v>
      </c>
      <c r="R273" s="240" t="s">
        <v>563</v>
      </c>
      <c r="S273" s="240" t="s">
        <v>250</v>
      </c>
      <c r="T273" s="241" t="s">
        <v>250</v>
      </c>
      <c r="U273" s="223">
        <v>0.34111000000000002</v>
      </c>
      <c r="V273" s="223">
        <f>ROUND(E273*U273,2)</f>
        <v>2.39</v>
      </c>
      <c r="W273" s="223"/>
      <c r="X273" s="223" t="s">
        <v>294</v>
      </c>
      <c r="Y273" s="223" t="s">
        <v>252</v>
      </c>
      <c r="Z273" s="213"/>
      <c r="AA273" s="213"/>
      <c r="AB273" s="213"/>
      <c r="AC273" s="213"/>
      <c r="AD273" s="213"/>
      <c r="AE273" s="213"/>
      <c r="AF273" s="213"/>
      <c r="AG273" s="213" t="s">
        <v>295</v>
      </c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</row>
    <row r="274" spans="1:60" outlineLevel="2" x14ac:dyDescent="0.2">
      <c r="A274" s="220"/>
      <c r="B274" s="221"/>
      <c r="C274" s="267" t="s">
        <v>1084</v>
      </c>
      <c r="D274" s="264"/>
      <c r="E274" s="264"/>
      <c r="F274" s="264"/>
      <c r="G274" s="264"/>
      <c r="H274" s="223"/>
      <c r="I274" s="223"/>
      <c r="J274" s="223"/>
      <c r="K274" s="223"/>
      <c r="L274" s="223"/>
      <c r="M274" s="223"/>
      <c r="N274" s="222"/>
      <c r="O274" s="222"/>
      <c r="P274" s="222"/>
      <c r="Q274" s="222"/>
      <c r="R274" s="223"/>
      <c r="S274" s="223"/>
      <c r="T274" s="223"/>
      <c r="U274" s="223"/>
      <c r="V274" s="223"/>
      <c r="W274" s="223"/>
      <c r="X274" s="223"/>
      <c r="Y274" s="223"/>
      <c r="Z274" s="213"/>
      <c r="AA274" s="213"/>
      <c r="AB274" s="213"/>
      <c r="AC274" s="213"/>
      <c r="AD274" s="213"/>
      <c r="AE274" s="213"/>
      <c r="AF274" s="213"/>
      <c r="AG274" s="213" t="s">
        <v>305</v>
      </c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42" t="str">
        <f>C274</f>
        <v>jakoukoliv maltou, z pomocného pracovního lešení o výšce podlahy do 1900 mm a pro zatížení do 1,5 kPa,</v>
      </c>
      <c r="BB274" s="213"/>
      <c r="BC274" s="213"/>
      <c r="BD274" s="213"/>
      <c r="BE274" s="213"/>
      <c r="BF274" s="213"/>
      <c r="BG274" s="213"/>
      <c r="BH274" s="213"/>
    </row>
    <row r="275" spans="1:60" outlineLevel="1" x14ac:dyDescent="0.2">
      <c r="A275" s="235">
        <v>44</v>
      </c>
      <c r="B275" s="236" t="s">
        <v>1085</v>
      </c>
      <c r="C275" s="252" t="s">
        <v>1086</v>
      </c>
      <c r="D275" s="237" t="s">
        <v>458</v>
      </c>
      <c r="E275" s="238">
        <v>9</v>
      </c>
      <c r="F275" s="239"/>
      <c r="G275" s="240">
        <f>ROUND(E275*F275,2)</f>
        <v>0</v>
      </c>
      <c r="H275" s="239"/>
      <c r="I275" s="240">
        <f>ROUND(E275*H275,2)</f>
        <v>0</v>
      </c>
      <c r="J275" s="239"/>
      <c r="K275" s="240">
        <f>ROUND(E275*J275,2)</f>
        <v>0</v>
      </c>
      <c r="L275" s="240">
        <v>21</v>
      </c>
      <c r="M275" s="240">
        <f>G275*(1+L275/100)</f>
        <v>0</v>
      </c>
      <c r="N275" s="238">
        <v>1.4930000000000001E-2</v>
      </c>
      <c r="O275" s="238">
        <f>ROUND(E275*N275,2)</f>
        <v>0.13</v>
      </c>
      <c r="P275" s="238">
        <v>0</v>
      </c>
      <c r="Q275" s="238">
        <f>ROUND(E275*P275,2)</f>
        <v>0</v>
      </c>
      <c r="R275" s="240" t="s">
        <v>563</v>
      </c>
      <c r="S275" s="240" t="s">
        <v>250</v>
      </c>
      <c r="T275" s="241" t="s">
        <v>250</v>
      </c>
      <c r="U275" s="223">
        <v>0.51083000000000001</v>
      </c>
      <c r="V275" s="223">
        <f>ROUND(E275*U275,2)</f>
        <v>4.5999999999999996</v>
      </c>
      <c r="W275" s="223"/>
      <c r="X275" s="223" t="s">
        <v>294</v>
      </c>
      <c r="Y275" s="223" t="s">
        <v>252</v>
      </c>
      <c r="Z275" s="213"/>
      <c r="AA275" s="213"/>
      <c r="AB275" s="213"/>
      <c r="AC275" s="213"/>
      <c r="AD275" s="213"/>
      <c r="AE275" s="213"/>
      <c r="AF275" s="213"/>
      <c r="AG275" s="213" t="s">
        <v>295</v>
      </c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</row>
    <row r="276" spans="1:60" outlineLevel="2" x14ac:dyDescent="0.2">
      <c r="A276" s="220"/>
      <c r="B276" s="221"/>
      <c r="C276" s="267" t="s">
        <v>1084</v>
      </c>
      <c r="D276" s="264"/>
      <c r="E276" s="264"/>
      <c r="F276" s="264"/>
      <c r="G276" s="264"/>
      <c r="H276" s="223"/>
      <c r="I276" s="223"/>
      <c r="J276" s="223"/>
      <c r="K276" s="223"/>
      <c r="L276" s="223"/>
      <c r="M276" s="223"/>
      <c r="N276" s="222"/>
      <c r="O276" s="222"/>
      <c r="P276" s="222"/>
      <c r="Q276" s="222"/>
      <c r="R276" s="223"/>
      <c r="S276" s="223"/>
      <c r="T276" s="223"/>
      <c r="U276" s="223"/>
      <c r="V276" s="223"/>
      <c r="W276" s="223"/>
      <c r="X276" s="223"/>
      <c r="Y276" s="223"/>
      <c r="Z276" s="213"/>
      <c r="AA276" s="213"/>
      <c r="AB276" s="213"/>
      <c r="AC276" s="213"/>
      <c r="AD276" s="213"/>
      <c r="AE276" s="213"/>
      <c r="AF276" s="213"/>
      <c r="AG276" s="213" t="s">
        <v>305</v>
      </c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42" t="str">
        <f>C276</f>
        <v>jakoukoliv maltou, z pomocného pracovního lešení o výšce podlahy do 1900 mm a pro zatížení do 1,5 kPa,</v>
      </c>
      <c r="BB276" s="213"/>
      <c r="BC276" s="213"/>
      <c r="BD276" s="213"/>
      <c r="BE276" s="213"/>
      <c r="BF276" s="213"/>
      <c r="BG276" s="213"/>
      <c r="BH276" s="213"/>
    </row>
    <row r="277" spans="1:60" outlineLevel="1" x14ac:dyDescent="0.2">
      <c r="A277" s="235">
        <v>45</v>
      </c>
      <c r="B277" s="236" t="s">
        <v>1087</v>
      </c>
      <c r="C277" s="252" t="s">
        <v>1088</v>
      </c>
      <c r="D277" s="237" t="s">
        <v>458</v>
      </c>
      <c r="E277" s="238">
        <v>13</v>
      </c>
      <c r="F277" s="239"/>
      <c r="G277" s="240">
        <f>ROUND(E277*F277,2)</f>
        <v>0</v>
      </c>
      <c r="H277" s="239"/>
      <c r="I277" s="240">
        <f>ROUND(E277*H277,2)</f>
        <v>0</v>
      </c>
      <c r="J277" s="239"/>
      <c r="K277" s="240">
        <f>ROUND(E277*J277,2)</f>
        <v>0</v>
      </c>
      <c r="L277" s="240">
        <v>21</v>
      </c>
      <c r="M277" s="240">
        <f>G277*(1+L277/100)</f>
        <v>0</v>
      </c>
      <c r="N277" s="238">
        <v>3.696E-2</v>
      </c>
      <c r="O277" s="238">
        <f>ROUND(E277*N277,2)</f>
        <v>0.48</v>
      </c>
      <c r="P277" s="238">
        <v>0</v>
      </c>
      <c r="Q277" s="238">
        <f>ROUND(E277*P277,2)</f>
        <v>0</v>
      </c>
      <c r="R277" s="240" t="s">
        <v>563</v>
      </c>
      <c r="S277" s="240" t="s">
        <v>250</v>
      </c>
      <c r="T277" s="241" t="s">
        <v>250</v>
      </c>
      <c r="U277" s="223">
        <v>1.0941000000000001</v>
      </c>
      <c r="V277" s="223">
        <f>ROUND(E277*U277,2)</f>
        <v>14.22</v>
      </c>
      <c r="W277" s="223"/>
      <c r="X277" s="223" t="s">
        <v>294</v>
      </c>
      <c r="Y277" s="223" t="s">
        <v>252</v>
      </c>
      <c r="Z277" s="213"/>
      <c r="AA277" s="213"/>
      <c r="AB277" s="213"/>
      <c r="AC277" s="213"/>
      <c r="AD277" s="213"/>
      <c r="AE277" s="213"/>
      <c r="AF277" s="213"/>
      <c r="AG277" s="213" t="s">
        <v>295</v>
      </c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</row>
    <row r="278" spans="1:60" outlineLevel="2" x14ac:dyDescent="0.2">
      <c r="A278" s="220"/>
      <c r="B278" s="221"/>
      <c r="C278" s="267" t="s">
        <v>1084</v>
      </c>
      <c r="D278" s="264"/>
      <c r="E278" s="264"/>
      <c r="F278" s="264"/>
      <c r="G278" s="264"/>
      <c r="H278" s="223"/>
      <c r="I278" s="223"/>
      <c r="J278" s="223"/>
      <c r="K278" s="223"/>
      <c r="L278" s="223"/>
      <c r="M278" s="223"/>
      <c r="N278" s="222"/>
      <c r="O278" s="222"/>
      <c r="P278" s="222"/>
      <c r="Q278" s="222"/>
      <c r="R278" s="223"/>
      <c r="S278" s="223"/>
      <c r="T278" s="223"/>
      <c r="U278" s="223"/>
      <c r="V278" s="223"/>
      <c r="W278" s="223"/>
      <c r="X278" s="223"/>
      <c r="Y278" s="223"/>
      <c r="Z278" s="213"/>
      <c r="AA278" s="213"/>
      <c r="AB278" s="213"/>
      <c r="AC278" s="213"/>
      <c r="AD278" s="213"/>
      <c r="AE278" s="213"/>
      <c r="AF278" s="213"/>
      <c r="AG278" s="213" t="s">
        <v>305</v>
      </c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42" t="str">
        <f>C278</f>
        <v>jakoukoliv maltou, z pomocného pracovního lešení o výšce podlahy do 1900 mm a pro zatížení do 1,5 kPa,</v>
      </c>
      <c r="BB278" s="213"/>
      <c r="BC278" s="213"/>
      <c r="BD278" s="213"/>
      <c r="BE278" s="213"/>
      <c r="BF278" s="213"/>
      <c r="BG278" s="213"/>
      <c r="BH278" s="213"/>
    </row>
    <row r="279" spans="1:60" ht="33.75" outlineLevel="1" x14ac:dyDescent="0.2">
      <c r="A279" s="235">
        <v>46</v>
      </c>
      <c r="B279" s="236" t="s">
        <v>1873</v>
      </c>
      <c r="C279" s="252" t="s">
        <v>1874</v>
      </c>
      <c r="D279" s="237" t="s">
        <v>292</v>
      </c>
      <c r="E279" s="238">
        <v>143.11000000000001</v>
      </c>
      <c r="F279" s="239"/>
      <c r="G279" s="240">
        <f>ROUND(E279*F279,2)</f>
        <v>0</v>
      </c>
      <c r="H279" s="239"/>
      <c r="I279" s="240">
        <f>ROUND(E279*H279,2)</f>
        <v>0</v>
      </c>
      <c r="J279" s="239"/>
      <c r="K279" s="240">
        <f>ROUND(E279*J279,2)</f>
        <v>0</v>
      </c>
      <c r="L279" s="240">
        <v>21</v>
      </c>
      <c r="M279" s="240">
        <f>G279*(1+L279/100)</f>
        <v>0</v>
      </c>
      <c r="N279" s="238">
        <v>1.5879999999999998E-2</v>
      </c>
      <c r="O279" s="238">
        <f>ROUND(E279*N279,2)</f>
        <v>2.27</v>
      </c>
      <c r="P279" s="238">
        <v>0</v>
      </c>
      <c r="Q279" s="238">
        <f>ROUND(E279*P279,2)</f>
        <v>0</v>
      </c>
      <c r="R279" s="240" t="s">
        <v>563</v>
      </c>
      <c r="S279" s="240" t="s">
        <v>250</v>
      </c>
      <c r="T279" s="241" t="s">
        <v>250</v>
      </c>
      <c r="U279" s="223">
        <v>0.33605000000000002</v>
      </c>
      <c r="V279" s="223">
        <f>ROUND(E279*U279,2)</f>
        <v>48.09</v>
      </c>
      <c r="W279" s="223"/>
      <c r="X279" s="223" t="s">
        <v>294</v>
      </c>
      <c r="Y279" s="223" t="s">
        <v>252</v>
      </c>
      <c r="Z279" s="213"/>
      <c r="AA279" s="213"/>
      <c r="AB279" s="213"/>
      <c r="AC279" s="213"/>
      <c r="AD279" s="213"/>
      <c r="AE279" s="213"/>
      <c r="AF279" s="213"/>
      <c r="AG279" s="213" t="s">
        <v>295</v>
      </c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</row>
    <row r="280" spans="1:60" outlineLevel="2" x14ac:dyDescent="0.2">
      <c r="A280" s="220"/>
      <c r="B280" s="221"/>
      <c r="C280" s="253" t="s">
        <v>1091</v>
      </c>
      <c r="D280" s="243"/>
      <c r="E280" s="243"/>
      <c r="F280" s="243"/>
      <c r="G280" s="243"/>
      <c r="H280" s="223"/>
      <c r="I280" s="223"/>
      <c r="J280" s="223"/>
      <c r="K280" s="223"/>
      <c r="L280" s="223"/>
      <c r="M280" s="223"/>
      <c r="N280" s="222"/>
      <c r="O280" s="222"/>
      <c r="P280" s="222"/>
      <c r="Q280" s="222"/>
      <c r="R280" s="223"/>
      <c r="S280" s="223"/>
      <c r="T280" s="223"/>
      <c r="U280" s="223"/>
      <c r="V280" s="223"/>
      <c r="W280" s="223"/>
      <c r="X280" s="223"/>
      <c r="Y280" s="223"/>
      <c r="Z280" s="213"/>
      <c r="AA280" s="213"/>
      <c r="AB280" s="213"/>
      <c r="AC280" s="213"/>
      <c r="AD280" s="213"/>
      <c r="AE280" s="213"/>
      <c r="AF280" s="213"/>
      <c r="AG280" s="213" t="s">
        <v>255</v>
      </c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</row>
    <row r="281" spans="1:60" outlineLevel="2" x14ac:dyDescent="0.2">
      <c r="A281" s="220"/>
      <c r="B281" s="221"/>
      <c r="C281" s="266" t="s">
        <v>347</v>
      </c>
      <c r="D281" s="258"/>
      <c r="E281" s="259"/>
      <c r="F281" s="223"/>
      <c r="G281" s="223"/>
      <c r="H281" s="223"/>
      <c r="I281" s="223"/>
      <c r="J281" s="223"/>
      <c r="K281" s="223"/>
      <c r="L281" s="223"/>
      <c r="M281" s="223"/>
      <c r="N281" s="222"/>
      <c r="O281" s="222"/>
      <c r="P281" s="222"/>
      <c r="Q281" s="222"/>
      <c r="R281" s="223"/>
      <c r="S281" s="223"/>
      <c r="T281" s="223"/>
      <c r="U281" s="223"/>
      <c r="V281" s="223"/>
      <c r="W281" s="223"/>
      <c r="X281" s="223"/>
      <c r="Y281" s="223"/>
      <c r="Z281" s="213"/>
      <c r="AA281" s="213"/>
      <c r="AB281" s="213"/>
      <c r="AC281" s="213"/>
      <c r="AD281" s="213"/>
      <c r="AE281" s="213"/>
      <c r="AF281" s="213"/>
      <c r="AG281" s="213" t="s">
        <v>297</v>
      </c>
      <c r="AH281" s="213">
        <v>0</v>
      </c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</row>
    <row r="282" spans="1:60" outlineLevel="3" x14ac:dyDescent="0.2">
      <c r="A282" s="220"/>
      <c r="B282" s="221"/>
      <c r="C282" s="266" t="s">
        <v>1875</v>
      </c>
      <c r="D282" s="258"/>
      <c r="E282" s="259"/>
      <c r="F282" s="223"/>
      <c r="G282" s="223"/>
      <c r="H282" s="223"/>
      <c r="I282" s="223"/>
      <c r="J282" s="223"/>
      <c r="K282" s="223"/>
      <c r="L282" s="223"/>
      <c r="M282" s="223"/>
      <c r="N282" s="222"/>
      <c r="O282" s="222"/>
      <c r="P282" s="222"/>
      <c r="Q282" s="222"/>
      <c r="R282" s="223"/>
      <c r="S282" s="223"/>
      <c r="T282" s="223"/>
      <c r="U282" s="223"/>
      <c r="V282" s="223"/>
      <c r="W282" s="223"/>
      <c r="X282" s="223"/>
      <c r="Y282" s="223"/>
      <c r="Z282" s="213"/>
      <c r="AA282" s="213"/>
      <c r="AB282" s="213"/>
      <c r="AC282" s="213"/>
      <c r="AD282" s="213"/>
      <c r="AE282" s="213"/>
      <c r="AF282" s="213"/>
      <c r="AG282" s="213" t="s">
        <v>297</v>
      </c>
      <c r="AH282" s="213">
        <v>0</v>
      </c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</row>
    <row r="283" spans="1:60" outlineLevel="3" x14ac:dyDescent="0.2">
      <c r="A283" s="220"/>
      <c r="B283" s="221"/>
      <c r="C283" s="266" t="s">
        <v>1876</v>
      </c>
      <c r="D283" s="258"/>
      <c r="E283" s="259"/>
      <c r="F283" s="223"/>
      <c r="G283" s="223"/>
      <c r="H283" s="223"/>
      <c r="I283" s="223"/>
      <c r="J283" s="223"/>
      <c r="K283" s="223"/>
      <c r="L283" s="223"/>
      <c r="M283" s="223"/>
      <c r="N283" s="222"/>
      <c r="O283" s="222"/>
      <c r="P283" s="222"/>
      <c r="Q283" s="222"/>
      <c r="R283" s="223"/>
      <c r="S283" s="223"/>
      <c r="T283" s="223"/>
      <c r="U283" s="223"/>
      <c r="V283" s="223"/>
      <c r="W283" s="223"/>
      <c r="X283" s="223"/>
      <c r="Y283" s="223"/>
      <c r="Z283" s="213"/>
      <c r="AA283" s="213"/>
      <c r="AB283" s="213"/>
      <c r="AC283" s="213"/>
      <c r="AD283" s="213"/>
      <c r="AE283" s="213"/>
      <c r="AF283" s="213"/>
      <c r="AG283" s="213" t="s">
        <v>297</v>
      </c>
      <c r="AH283" s="213">
        <v>0</v>
      </c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</row>
    <row r="284" spans="1:60" outlineLevel="3" x14ac:dyDescent="0.2">
      <c r="A284" s="220"/>
      <c r="B284" s="221"/>
      <c r="C284" s="266" t="s">
        <v>1641</v>
      </c>
      <c r="D284" s="258"/>
      <c r="E284" s="259"/>
      <c r="F284" s="223"/>
      <c r="G284" s="223"/>
      <c r="H284" s="223"/>
      <c r="I284" s="223"/>
      <c r="J284" s="223"/>
      <c r="K284" s="223"/>
      <c r="L284" s="223"/>
      <c r="M284" s="223"/>
      <c r="N284" s="222"/>
      <c r="O284" s="222"/>
      <c r="P284" s="222"/>
      <c r="Q284" s="222"/>
      <c r="R284" s="223"/>
      <c r="S284" s="223"/>
      <c r="T284" s="223"/>
      <c r="U284" s="223"/>
      <c r="V284" s="223"/>
      <c r="W284" s="223"/>
      <c r="X284" s="223"/>
      <c r="Y284" s="223"/>
      <c r="Z284" s="213"/>
      <c r="AA284" s="213"/>
      <c r="AB284" s="213"/>
      <c r="AC284" s="213"/>
      <c r="AD284" s="213"/>
      <c r="AE284" s="213"/>
      <c r="AF284" s="213"/>
      <c r="AG284" s="213" t="s">
        <v>297</v>
      </c>
      <c r="AH284" s="213">
        <v>0</v>
      </c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</row>
    <row r="285" spans="1:60" outlineLevel="3" x14ac:dyDescent="0.2">
      <c r="A285" s="220"/>
      <c r="B285" s="221"/>
      <c r="C285" s="266" t="s">
        <v>1877</v>
      </c>
      <c r="D285" s="258"/>
      <c r="E285" s="259"/>
      <c r="F285" s="223"/>
      <c r="G285" s="223"/>
      <c r="H285" s="223"/>
      <c r="I285" s="223"/>
      <c r="J285" s="223"/>
      <c r="K285" s="223"/>
      <c r="L285" s="223"/>
      <c r="M285" s="223"/>
      <c r="N285" s="222"/>
      <c r="O285" s="222"/>
      <c r="P285" s="222"/>
      <c r="Q285" s="222"/>
      <c r="R285" s="223"/>
      <c r="S285" s="223"/>
      <c r="T285" s="223"/>
      <c r="U285" s="223"/>
      <c r="V285" s="223"/>
      <c r="W285" s="223"/>
      <c r="X285" s="223"/>
      <c r="Y285" s="223"/>
      <c r="Z285" s="213"/>
      <c r="AA285" s="213"/>
      <c r="AB285" s="213"/>
      <c r="AC285" s="213"/>
      <c r="AD285" s="213"/>
      <c r="AE285" s="213"/>
      <c r="AF285" s="213"/>
      <c r="AG285" s="213" t="s">
        <v>297</v>
      </c>
      <c r="AH285" s="213">
        <v>0</v>
      </c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</row>
    <row r="286" spans="1:60" outlineLevel="3" x14ac:dyDescent="0.2">
      <c r="A286" s="220"/>
      <c r="B286" s="221"/>
      <c r="C286" s="266" t="s">
        <v>1878</v>
      </c>
      <c r="D286" s="258"/>
      <c r="E286" s="259"/>
      <c r="F286" s="223"/>
      <c r="G286" s="223"/>
      <c r="H286" s="223"/>
      <c r="I286" s="223"/>
      <c r="J286" s="223"/>
      <c r="K286" s="223"/>
      <c r="L286" s="223"/>
      <c r="M286" s="223"/>
      <c r="N286" s="222"/>
      <c r="O286" s="222"/>
      <c r="P286" s="222"/>
      <c r="Q286" s="222"/>
      <c r="R286" s="223"/>
      <c r="S286" s="223"/>
      <c r="T286" s="223"/>
      <c r="U286" s="223"/>
      <c r="V286" s="223"/>
      <c r="W286" s="223"/>
      <c r="X286" s="223"/>
      <c r="Y286" s="223"/>
      <c r="Z286" s="213"/>
      <c r="AA286" s="213"/>
      <c r="AB286" s="213"/>
      <c r="AC286" s="213"/>
      <c r="AD286" s="213"/>
      <c r="AE286" s="213"/>
      <c r="AF286" s="213"/>
      <c r="AG286" s="213" t="s">
        <v>297</v>
      </c>
      <c r="AH286" s="213">
        <v>0</v>
      </c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</row>
    <row r="287" spans="1:60" outlineLevel="3" x14ac:dyDescent="0.2">
      <c r="A287" s="220"/>
      <c r="B287" s="221"/>
      <c r="C287" s="266" t="s">
        <v>1879</v>
      </c>
      <c r="D287" s="258"/>
      <c r="E287" s="259"/>
      <c r="F287" s="223"/>
      <c r="G287" s="223"/>
      <c r="H287" s="223"/>
      <c r="I287" s="223"/>
      <c r="J287" s="223"/>
      <c r="K287" s="223"/>
      <c r="L287" s="223"/>
      <c r="M287" s="223"/>
      <c r="N287" s="222"/>
      <c r="O287" s="222"/>
      <c r="P287" s="222"/>
      <c r="Q287" s="222"/>
      <c r="R287" s="223"/>
      <c r="S287" s="223"/>
      <c r="T287" s="223"/>
      <c r="U287" s="223"/>
      <c r="V287" s="223"/>
      <c r="W287" s="223"/>
      <c r="X287" s="223"/>
      <c r="Y287" s="223"/>
      <c r="Z287" s="213"/>
      <c r="AA287" s="213"/>
      <c r="AB287" s="213"/>
      <c r="AC287" s="213"/>
      <c r="AD287" s="213"/>
      <c r="AE287" s="213"/>
      <c r="AF287" s="213"/>
      <c r="AG287" s="213" t="s">
        <v>297</v>
      </c>
      <c r="AH287" s="213">
        <v>0</v>
      </c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</row>
    <row r="288" spans="1:60" outlineLevel="3" x14ac:dyDescent="0.2">
      <c r="A288" s="220"/>
      <c r="B288" s="221"/>
      <c r="C288" s="266" t="s">
        <v>1880</v>
      </c>
      <c r="D288" s="258"/>
      <c r="E288" s="259"/>
      <c r="F288" s="223"/>
      <c r="G288" s="223"/>
      <c r="H288" s="223"/>
      <c r="I288" s="223"/>
      <c r="J288" s="223"/>
      <c r="K288" s="223"/>
      <c r="L288" s="223"/>
      <c r="M288" s="223"/>
      <c r="N288" s="222"/>
      <c r="O288" s="222"/>
      <c r="P288" s="222"/>
      <c r="Q288" s="222"/>
      <c r="R288" s="223"/>
      <c r="S288" s="223"/>
      <c r="T288" s="223"/>
      <c r="U288" s="223"/>
      <c r="V288" s="223"/>
      <c r="W288" s="223"/>
      <c r="X288" s="223"/>
      <c r="Y288" s="223"/>
      <c r="Z288" s="213"/>
      <c r="AA288" s="213"/>
      <c r="AB288" s="213"/>
      <c r="AC288" s="213"/>
      <c r="AD288" s="213"/>
      <c r="AE288" s="213"/>
      <c r="AF288" s="213"/>
      <c r="AG288" s="213" t="s">
        <v>297</v>
      </c>
      <c r="AH288" s="213">
        <v>0</v>
      </c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</row>
    <row r="289" spans="1:60" outlineLevel="3" x14ac:dyDescent="0.2">
      <c r="A289" s="220"/>
      <c r="B289" s="221"/>
      <c r="C289" s="266" t="s">
        <v>1881</v>
      </c>
      <c r="D289" s="258"/>
      <c r="E289" s="259"/>
      <c r="F289" s="223"/>
      <c r="G289" s="223"/>
      <c r="H289" s="223"/>
      <c r="I289" s="223"/>
      <c r="J289" s="223"/>
      <c r="K289" s="223"/>
      <c r="L289" s="223"/>
      <c r="M289" s="223"/>
      <c r="N289" s="222"/>
      <c r="O289" s="222"/>
      <c r="P289" s="222"/>
      <c r="Q289" s="222"/>
      <c r="R289" s="223"/>
      <c r="S289" s="223"/>
      <c r="T289" s="223"/>
      <c r="U289" s="223"/>
      <c r="V289" s="223"/>
      <c r="W289" s="223"/>
      <c r="X289" s="223"/>
      <c r="Y289" s="223"/>
      <c r="Z289" s="213"/>
      <c r="AA289" s="213"/>
      <c r="AB289" s="213"/>
      <c r="AC289" s="213"/>
      <c r="AD289" s="213"/>
      <c r="AE289" s="213"/>
      <c r="AF289" s="213"/>
      <c r="AG289" s="213" t="s">
        <v>297</v>
      </c>
      <c r="AH289" s="213">
        <v>0</v>
      </c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</row>
    <row r="290" spans="1:60" outlineLevel="3" x14ac:dyDescent="0.2">
      <c r="A290" s="220"/>
      <c r="B290" s="221"/>
      <c r="C290" s="266" t="s">
        <v>1882</v>
      </c>
      <c r="D290" s="258"/>
      <c r="E290" s="259"/>
      <c r="F290" s="223"/>
      <c r="G290" s="223"/>
      <c r="H290" s="223"/>
      <c r="I290" s="223"/>
      <c r="J290" s="223"/>
      <c r="K290" s="223"/>
      <c r="L290" s="223"/>
      <c r="M290" s="223"/>
      <c r="N290" s="222"/>
      <c r="O290" s="222"/>
      <c r="P290" s="222"/>
      <c r="Q290" s="222"/>
      <c r="R290" s="223"/>
      <c r="S290" s="223"/>
      <c r="T290" s="223"/>
      <c r="U290" s="223"/>
      <c r="V290" s="223"/>
      <c r="W290" s="223"/>
      <c r="X290" s="223"/>
      <c r="Y290" s="223"/>
      <c r="Z290" s="213"/>
      <c r="AA290" s="213"/>
      <c r="AB290" s="213"/>
      <c r="AC290" s="213"/>
      <c r="AD290" s="213"/>
      <c r="AE290" s="213"/>
      <c r="AF290" s="213"/>
      <c r="AG290" s="213" t="s">
        <v>297</v>
      </c>
      <c r="AH290" s="213">
        <v>0</v>
      </c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</row>
    <row r="291" spans="1:60" outlineLevel="3" x14ac:dyDescent="0.2">
      <c r="A291" s="220"/>
      <c r="B291" s="221"/>
      <c r="C291" s="266" t="s">
        <v>1883</v>
      </c>
      <c r="D291" s="258"/>
      <c r="E291" s="259"/>
      <c r="F291" s="223"/>
      <c r="G291" s="223"/>
      <c r="H291" s="223"/>
      <c r="I291" s="223"/>
      <c r="J291" s="223"/>
      <c r="K291" s="223"/>
      <c r="L291" s="223"/>
      <c r="M291" s="223"/>
      <c r="N291" s="222"/>
      <c r="O291" s="222"/>
      <c r="P291" s="222"/>
      <c r="Q291" s="222"/>
      <c r="R291" s="223"/>
      <c r="S291" s="223"/>
      <c r="T291" s="223"/>
      <c r="U291" s="223"/>
      <c r="V291" s="223"/>
      <c r="W291" s="223"/>
      <c r="X291" s="223"/>
      <c r="Y291" s="223"/>
      <c r="Z291" s="213"/>
      <c r="AA291" s="213"/>
      <c r="AB291" s="213"/>
      <c r="AC291" s="213"/>
      <c r="AD291" s="213"/>
      <c r="AE291" s="213"/>
      <c r="AF291" s="213"/>
      <c r="AG291" s="213" t="s">
        <v>297</v>
      </c>
      <c r="AH291" s="213">
        <v>0</v>
      </c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</row>
    <row r="292" spans="1:60" outlineLevel="3" x14ac:dyDescent="0.2">
      <c r="A292" s="220"/>
      <c r="B292" s="221"/>
      <c r="C292" s="266" t="s">
        <v>1884</v>
      </c>
      <c r="D292" s="258"/>
      <c r="E292" s="259"/>
      <c r="F292" s="223"/>
      <c r="G292" s="223"/>
      <c r="H292" s="223"/>
      <c r="I292" s="223"/>
      <c r="J292" s="223"/>
      <c r="K292" s="223"/>
      <c r="L292" s="223"/>
      <c r="M292" s="223"/>
      <c r="N292" s="222"/>
      <c r="O292" s="222"/>
      <c r="P292" s="222"/>
      <c r="Q292" s="222"/>
      <c r="R292" s="223"/>
      <c r="S292" s="223"/>
      <c r="T292" s="223"/>
      <c r="U292" s="223"/>
      <c r="V292" s="223"/>
      <c r="W292" s="223"/>
      <c r="X292" s="223"/>
      <c r="Y292" s="223"/>
      <c r="Z292" s="213"/>
      <c r="AA292" s="213"/>
      <c r="AB292" s="213"/>
      <c r="AC292" s="213"/>
      <c r="AD292" s="213"/>
      <c r="AE292" s="213"/>
      <c r="AF292" s="213"/>
      <c r="AG292" s="213" t="s">
        <v>297</v>
      </c>
      <c r="AH292" s="213">
        <v>0</v>
      </c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</row>
    <row r="293" spans="1:60" outlineLevel="3" x14ac:dyDescent="0.2">
      <c r="A293" s="220"/>
      <c r="B293" s="221"/>
      <c r="C293" s="266" t="s">
        <v>1885</v>
      </c>
      <c r="D293" s="258"/>
      <c r="E293" s="259"/>
      <c r="F293" s="223"/>
      <c r="G293" s="223"/>
      <c r="H293" s="223"/>
      <c r="I293" s="223"/>
      <c r="J293" s="223"/>
      <c r="K293" s="223"/>
      <c r="L293" s="223"/>
      <c r="M293" s="223"/>
      <c r="N293" s="222"/>
      <c r="O293" s="222"/>
      <c r="P293" s="222"/>
      <c r="Q293" s="222"/>
      <c r="R293" s="223"/>
      <c r="S293" s="223"/>
      <c r="T293" s="223"/>
      <c r="U293" s="223"/>
      <c r="V293" s="223"/>
      <c r="W293" s="223"/>
      <c r="X293" s="223"/>
      <c r="Y293" s="223"/>
      <c r="Z293" s="213"/>
      <c r="AA293" s="213"/>
      <c r="AB293" s="213"/>
      <c r="AC293" s="213"/>
      <c r="AD293" s="213"/>
      <c r="AE293" s="213"/>
      <c r="AF293" s="213"/>
      <c r="AG293" s="213" t="s">
        <v>297</v>
      </c>
      <c r="AH293" s="213">
        <v>0</v>
      </c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</row>
    <row r="294" spans="1:60" outlineLevel="3" x14ac:dyDescent="0.2">
      <c r="A294" s="220"/>
      <c r="B294" s="221"/>
      <c r="C294" s="266" t="s">
        <v>1886</v>
      </c>
      <c r="D294" s="258"/>
      <c r="E294" s="259"/>
      <c r="F294" s="223"/>
      <c r="G294" s="223"/>
      <c r="H294" s="223"/>
      <c r="I294" s="223"/>
      <c r="J294" s="223"/>
      <c r="K294" s="223"/>
      <c r="L294" s="223"/>
      <c r="M294" s="223"/>
      <c r="N294" s="222"/>
      <c r="O294" s="222"/>
      <c r="P294" s="222"/>
      <c r="Q294" s="222"/>
      <c r="R294" s="223"/>
      <c r="S294" s="223"/>
      <c r="T294" s="223"/>
      <c r="U294" s="223"/>
      <c r="V294" s="223"/>
      <c r="W294" s="223"/>
      <c r="X294" s="223"/>
      <c r="Y294" s="223"/>
      <c r="Z294" s="213"/>
      <c r="AA294" s="213"/>
      <c r="AB294" s="213"/>
      <c r="AC294" s="213"/>
      <c r="AD294" s="213"/>
      <c r="AE294" s="213"/>
      <c r="AF294" s="213"/>
      <c r="AG294" s="213" t="s">
        <v>297</v>
      </c>
      <c r="AH294" s="213">
        <v>0</v>
      </c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</row>
    <row r="295" spans="1:60" outlineLevel="3" x14ac:dyDescent="0.2">
      <c r="A295" s="220"/>
      <c r="B295" s="221"/>
      <c r="C295" s="266" t="s">
        <v>1887</v>
      </c>
      <c r="D295" s="258"/>
      <c r="E295" s="259"/>
      <c r="F295" s="223"/>
      <c r="G295" s="223"/>
      <c r="H295" s="223"/>
      <c r="I295" s="223"/>
      <c r="J295" s="223"/>
      <c r="K295" s="223"/>
      <c r="L295" s="223"/>
      <c r="M295" s="223"/>
      <c r="N295" s="222"/>
      <c r="O295" s="222"/>
      <c r="P295" s="222"/>
      <c r="Q295" s="222"/>
      <c r="R295" s="223"/>
      <c r="S295" s="223"/>
      <c r="T295" s="223"/>
      <c r="U295" s="223"/>
      <c r="V295" s="223"/>
      <c r="W295" s="223"/>
      <c r="X295" s="223"/>
      <c r="Y295" s="223"/>
      <c r="Z295" s="213"/>
      <c r="AA295" s="213"/>
      <c r="AB295" s="213"/>
      <c r="AC295" s="213"/>
      <c r="AD295" s="213"/>
      <c r="AE295" s="213"/>
      <c r="AF295" s="213"/>
      <c r="AG295" s="213" t="s">
        <v>297</v>
      </c>
      <c r="AH295" s="213">
        <v>0</v>
      </c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</row>
    <row r="296" spans="1:60" outlineLevel="3" x14ac:dyDescent="0.2">
      <c r="A296" s="220"/>
      <c r="B296" s="221"/>
      <c r="C296" s="266" t="s">
        <v>1837</v>
      </c>
      <c r="D296" s="258"/>
      <c r="E296" s="259">
        <v>143.11000000000001</v>
      </c>
      <c r="F296" s="223"/>
      <c r="G296" s="223"/>
      <c r="H296" s="223"/>
      <c r="I296" s="223"/>
      <c r="J296" s="223"/>
      <c r="K296" s="223"/>
      <c r="L296" s="223"/>
      <c r="M296" s="223"/>
      <c r="N296" s="222"/>
      <c r="O296" s="222"/>
      <c r="P296" s="222"/>
      <c r="Q296" s="222"/>
      <c r="R296" s="223"/>
      <c r="S296" s="223"/>
      <c r="T296" s="223"/>
      <c r="U296" s="223"/>
      <c r="V296" s="223"/>
      <c r="W296" s="223"/>
      <c r="X296" s="223"/>
      <c r="Y296" s="223"/>
      <c r="Z296" s="213"/>
      <c r="AA296" s="213"/>
      <c r="AB296" s="213"/>
      <c r="AC296" s="213"/>
      <c r="AD296" s="213"/>
      <c r="AE296" s="213"/>
      <c r="AF296" s="213"/>
      <c r="AG296" s="213" t="s">
        <v>297</v>
      </c>
      <c r="AH296" s="213">
        <v>0</v>
      </c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</row>
    <row r="297" spans="1:60" outlineLevel="1" x14ac:dyDescent="0.2">
      <c r="A297" s="235">
        <v>47</v>
      </c>
      <c r="B297" s="236" t="s">
        <v>1117</v>
      </c>
      <c r="C297" s="252" t="s">
        <v>1118</v>
      </c>
      <c r="D297" s="237" t="s">
        <v>458</v>
      </c>
      <c r="E297" s="238">
        <v>13</v>
      </c>
      <c r="F297" s="239"/>
      <c r="G297" s="240">
        <f>ROUND(E297*F297,2)</f>
        <v>0</v>
      </c>
      <c r="H297" s="239"/>
      <c r="I297" s="240">
        <f>ROUND(E297*H297,2)</f>
        <v>0</v>
      </c>
      <c r="J297" s="239"/>
      <c r="K297" s="240">
        <f>ROUND(E297*J297,2)</f>
        <v>0</v>
      </c>
      <c r="L297" s="240">
        <v>21</v>
      </c>
      <c r="M297" s="240">
        <f>G297*(1+L297/100)</f>
        <v>0</v>
      </c>
      <c r="N297" s="238">
        <v>4.5799999999999999E-3</v>
      </c>
      <c r="O297" s="238">
        <f>ROUND(E297*N297,2)</f>
        <v>0.06</v>
      </c>
      <c r="P297" s="238">
        <v>0</v>
      </c>
      <c r="Q297" s="238">
        <f>ROUND(E297*P297,2)</f>
        <v>0</v>
      </c>
      <c r="R297" s="240" t="s">
        <v>563</v>
      </c>
      <c r="S297" s="240" t="s">
        <v>250</v>
      </c>
      <c r="T297" s="241" t="s">
        <v>250</v>
      </c>
      <c r="U297" s="223">
        <v>0.22442000000000001</v>
      </c>
      <c r="V297" s="223">
        <f>ROUND(E297*U297,2)</f>
        <v>2.92</v>
      </c>
      <c r="W297" s="223"/>
      <c r="X297" s="223" t="s">
        <v>294</v>
      </c>
      <c r="Y297" s="223" t="s">
        <v>252</v>
      </c>
      <c r="Z297" s="213"/>
      <c r="AA297" s="213"/>
      <c r="AB297" s="213"/>
      <c r="AC297" s="213"/>
      <c r="AD297" s="213"/>
      <c r="AE297" s="213"/>
      <c r="AF297" s="213"/>
      <c r="AG297" s="213" t="s">
        <v>295</v>
      </c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</row>
    <row r="298" spans="1:60" outlineLevel="2" x14ac:dyDescent="0.2">
      <c r="A298" s="220"/>
      <c r="B298" s="221"/>
      <c r="C298" s="267" t="s">
        <v>1084</v>
      </c>
      <c r="D298" s="264"/>
      <c r="E298" s="264"/>
      <c r="F298" s="264"/>
      <c r="G298" s="264"/>
      <c r="H298" s="223"/>
      <c r="I298" s="223"/>
      <c r="J298" s="223"/>
      <c r="K298" s="223"/>
      <c r="L298" s="223"/>
      <c r="M298" s="223"/>
      <c r="N298" s="222"/>
      <c r="O298" s="222"/>
      <c r="P298" s="222"/>
      <c r="Q298" s="222"/>
      <c r="R298" s="223"/>
      <c r="S298" s="223"/>
      <c r="T298" s="223"/>
      <c r="U298" s="223"/>
      <c r="V298" s="223"/>
      <c r="W298" s="223"/>
      <c r="X298" s="223"/>
      <c r="Y298" s="223"/>
      <c r="Z298" s="213"/>
      <c r="AA298" s="213"/>
      <c r="AB298" s="213"/>
      <c r="AC298" s="213"/>
      <c r="AD298" s="213"/>
      <c r="AE298" s="213"/>
      <c r="AF298" s="213"/>
      <c r="AG298" s="213" t="s">
        <v>305</v>
      </c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42" t="str">
        <f>C298</f>
        <v>jakoukoliv maltou, z pomocného pracovního lešení o výšce podlahy do 1900 mm a pro zatížení do 1,5 kPa,</v>
      </c>
      <c r="BB298" s="213"/>
      <c r="BC298" s="213"/>
      <c r="BD298" s="213"/>
      <c r="BE298" s="213"/>
      <c r="BF298" s="213"/>
      <c r="BG298" s="213"/>
      <c r="BH298" s="213"/>
    </row>
    <row r="299" spans="1:60" outlineLevel="1" x14ac:dyDescent="0.2">
      <c r="A299" s="235">
        <v>48</v>
      </c>
      <c r="B299" s="236" t="s">
        <v>1119</v>
      </c>
      <c r="C299" s="252" t="s">
        <v>1120</v>
      </c>
      <c r="D299" s="237" t="s">
        <v>458</v>
      </c>
      <c r="E299" s="238">
        <v>10</v>
      </c>
      <c r="F299" s="239"/>
      <c r="G299" s="240">
        <f>ROUND(E299*F299,2)</f>
        <v>0</v>
      </c>
      <c r="H299" s="239"/>
      <c r="I299" s="240">
        <f>ROUND(E299*H299,2)</f>
        <v>0</v>
      </c>
      <c r="J299" s="239"/>
      <c r="K299" s="240">
        <f>ROUND(E299*J299,2)</f>
        <v>0</v>
      </c>
      <c r="L299" s="240">
        <v>21</v>
      </c>
      <c r="M299" s="240">
        <f>G299*(1+L299/100)</f>
        <v>0</v>
      </c>
      <c r="N299" s="238">
        <v>1.278E-2</v>
      </c>
      <c r="O299" s="238">
        <f>ROUND(E299*N299,2)</f>
        <v>0.13</v>
      </c>
      <c r="P299" s="238">
        <v>0</v>
      </c>
      <c r="Q299" s="238">
        <f>ROUND(E299*P299,2)</f>
        <v>0</v>
      </c>
      <c r="R299" s="240" t="s">
        <v>563</v>
      </c>
      <c r="S299" s="240" t="s">
        <v>250</v>
      </c>
      <c r="T299" s="241" t="s">
        <v>250</v>
      </c>
      <c r="U299" s="223">
        <v>0.35813</v>
      </c>
      <c r="V299" s="223">
        <f>ROUND(E299*U299,2)</f>
        <v>3.58</v>
      </c>
      <c r="W299" s="223"/>
      <c r="X299" s="223" t="s">
        <v>294</v>
      </c>
      <c r="Y299" s="223" t="s">
        <v>252</v>
      </c>
      <c r="Z299" s="213"/>
      <c r="AA299" s="213"/>
      <c r="AB299" s="213"/>
      <c r="AC299" s="213"/>
      <c r="AD299" s="213"/>
      <c r="AE299" s="213"/>
      <c r="AF299" s="213"/>
      <c r="AG299" s="213" t="s">
        <v>295</v>
      </c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</row>
    <row r="300" spans="1:60" outlineLevel="2" x14ac:dyDescent="0.2">
      <c r="A300" s="220"/>
      <c r="B300" s="221"/>
      <c r="C300" s="267" t="s">
        <v>1084</v>
      </c>
      <c r="D300" s="264"/>
      <c r="E300" s="264"/>
      <c r="F300" s="264"/>
      <c r="G300" s="264"/>
      <c r="H300" s="223"/>
      <c r="I300" s="223"/>
      <c r="J300" s="223"/>
      <c r="K300" s="223"/>
      <c r="L300" s="223"/>
      <c r="M300" s="223"/>
      <c r="N300" s="222"/>
      <c r="O300" s="222"/>
      <c r="P300" s="222"/>
      <c r="Q300" s="222"/>
      <c r="R300" s="223"/>
      <c r="S300" s="223"/>
      <c r="T300" s="223"/>
      <c r="U300" s="223"/>
      <c r="V300" s="223"/>
      <c r="W300" s="223"/>
      <c r="X300" s="223"/>
      <c r="Y300" s="223"/>
      <c r="Z300" s="213"/>
      <c r="AA300" s="213"/>
      <c r="AB300" s="213"/>
      <c r="AC300" s="213"/>
      <c r="AD300" s="213"/>
      <c r="AE300" s="213"/>
      <c r="AF300" s="213"/>
      <c r="AG300" s="213" t="s">
        <v>305</v>
      </c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42" t="str">
        <f>C300</f>
        <v>jakoukoliv maltou, z pomocného pracovního lešení o výšce podlahy do 1900 mm a pro zatížení do 1,5 kPa,</v>
      </c>
      <c r="BB300" s="213"/>
      <c r="BC300" s="213"/>
      <c r="BD300" s="213"/>
      <c r="BE300" s="213"/>
      <c r="BF300" s="213"/>
      <c r="BG300" s="213"/>
      <c r="BH300" s="213"/>
    </row>
    <row r="301" spans="1:60" outlineLevel="1" x14ac:dyDescent="0.2">
      <c r="A301" s="235">
        <v>49</v>
      </c>
      <c r="B301" s="236" t="s">
        <v>1121</v>
      </c>
      <c r="C301" s="252" t="s">
        <v>1122</v>
      </c>
      <c r="D301" s="237" t="s">
        <v>458</v>
      </c>
      <c r="E301" s="238">
        <v>8</v>
      </c>
      <c r="F301" s="239"/>
      <c r="G301" s="240">
        <f>ROUND(E301*F301,2)</f>
        <v>0</v>
      </c>
      <c r="H301" s="239"/>
      <c r="I301" s="240">
        <f>ROUND(E301*H301,2)</f>
        <v>0</v>
      </c>
      <c r="J301" s="239"/>
      <c r="K301" s="240">
        <f>ROUND(E301*J301,2)</f>
        <v>0</v>
      </c>
      <c r="L301" s="240">
        <v>21</v>
      </c>
      <c r="M301" s="240">
        <f>G301*(1+L301/100)</f>
        <v>0</v>
      </c>
      <c r="N301" s="238">
        <v>4.3049999999999998E-2</v>
      </c>
      <c r="O301" s="238">
        <f>ROUND(E301*N301,2)</f>
        <v>0.34</v>
      </c>
      <c r="P301" s="238">
        <v>0</v>
      </c>
      <c r="Q301" s="238">
        <f>ROUND(E301*P301,2)</f>
        <v>0</v>
      </c>
      <c r="R301" s="240" t="s">
        <v>563</v>
      </c>
      <c r="S301" s="240" t="s">
        <v>250</v>
      </c>
      <c r="T301" s="241" t="s">
        <v>250</v>
      </c>
      <c r="U301" s="223">
        <v>0.87802999999999998</v>
      </c>
      <c r="V301" s="223">
        <f>ROUND(E301*U301,2)</f>
        <v>7.02</v>
      </c>
      <c r="W301" s="223"/>
      <c r="X301" s="223" t="s">
        <v>294</v>
      </c>
      <c r="Y301" s="223" t="s">
        <v>252</v>
      </c>
      <c r="Z301" s="213"/>
      <c r="AA301" s="213"/>
      <c r="AB301" s="213"/>
      <c r="AC301" s="213"/>
      <c r="AD301" s="213"/>
      <c r="AE301" s="213"/>
      <c r="AF301" s="213"/>
      <c r="AG301" s="213" t="s">
        <v>295</v>
      </c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</row>
    <row r="302" spans="1:60" outlineLevel="2" x14ac:dyDescent="0.2">
      <c r="A302" s="220"/>
      <c r="B302" s="221"/>
      <c r="C302" s="267" t="s">
        <v>1084</v>
      </c>
      <c r="D302" s="264"/>
      <c r="E302" s="264"/>
      <c r="F302" s="264"/>
      <c r="G302" s="264"/>
      <c r="H302" s="223"/>
      <c r="I302" s="223"/>
      <c r="J302" s="223"/>
      <c r="K302" s="223"/>
      <c r="L302" s="223"/>
      <c r="M302" s="223"/>
      <c r="N302" s="222"/>
      <c r="O302" s="222"/>
      <c r="P302" s="222"/>
      <c r="Q302" s="222"/>
      <c r="R302" s="223"/>
      <c r="S302" s="223"/>
      <c r="T302" s="223"/>
      <c r="U302" s="223"/>
      <c r="V302" s="223"/>
      <c r="W302" s="223"/>
      <c r="X302" s="223"/>
      <c r="Y302" s="223"/>
      <c r="Z302" s="213"/>
      <c r="AA302" s="213"/>
      <c r="AB302" s="213"/>
      <c r="AC302" s="213"/>
      <c r="AD302" s="213"/>
      <c r="AE302" s="213"/>
      <c r="AF302" s="213"/>
      <c r="AG302" s="213" t="s">
        <v>305</v>
      </c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42" t="str">
        <f>C302</f>
        <v>jakoukoliv maltou, z pomocného pracovního lešení o výšce podlahy do 1900 mm a pro zatížení do 1,5 kPa,</v>
      </c>
      <c r="BB302" s="213"/>
      <c r="BC302" s="213"/>
      <c r="BD302" s="213"/>
      <c r="BE302" s="213"/>
      <c r="BF302" s="213"/>
      <c r="BG302" s="213"/>
      <c r="BH302" s="213"/>
    </row>
    <row r="303" spans="1:60" outlineLevel="1" x14ac:dyDescent="0.2">
      <c r="A303" s="235">
        <v>50</v>
      </c>
      <c r="B303" s="236" t="s">
        <v>1123</v>
      </c>
      <c r="C303" s="252" t="s">
        <v>1124</v>
      </c>
      <c r="D303" s="237" t="s">
        <v>420</v>
      </c>
      <c r="E303" s="238">
        <v>14</v>
      </c>
      <c r="F303" s="239"/>
      <c r="G303" s="240">
        <f>ROUND(E303*F303,2)</f>
        <v>0</v>
      </c>
      <c r="H303" s="239"/>
      <c r="I303" s="240">
        <f>ROUND(E303*H303,2)</f>
        <v>0</v>
      </c>
      <c r="J303" s="239"/>
      <c r="K303" s="240">
        <f>ROUND(E303*J303,2)</f>
        <v>0</v>
      </c>
      <c r="L303" s="240">
        <v>21</v>
      </c>
      <c r="M303" s="240">
        <f>G303*(1+L303/100)</f>
        <v>0</v>
      </c>
      <c r="N303" s="238">
        <v>1.634E-2</v>
      </c>
      <c r="O303" s="238">
        <f>ROUND(E303*N303,2)</f>
        <v>0.23</v>
      </c>
      <c r="P303" s="238">
        <v>0</v>
      </c>
      <c r="Q303" s="238">
        <f>ROUND(E303*P303,2)</f>
        <v>0</v>
      </c>
      <c r="R303" s="240" t="s">
        <v>563</v>
      </c>
      <c r="S303" s="240" t="s">
        <v>250</v>
      </c>
      <c r="T303" s="241" t="s">
        <v>250</v>
      </c>
      <c r="U303" s="223">
        <v>0.253</v>
      </c>
      <c r="V303" s="223">
        <f>ROUND(E303*U303,2)</f>
        <v>3.54</v>
      </c>
      <c r="W303" s="223"/>
      <c r="X303" s="223" t="s">
        <v>294</v>
      </c>
      <c r="Y303" s="223" t="s">
        <v>252</v>
      </c>
      <c r="Z303" s="213"/>
      <c r="AA303" s="213"/>
      <c r="AB303" s="213"/>
      <c r="AC303" s="213"/>
      <c r="AD303" s="213"/>
      <c r="AE303" s="213"/>
      <c r="AF303" s="213"/>
      <c r="AG303" s="213" t="s">
        <v>295</v>
      </c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</row>
    <row r="304" spans="1:60" outlineLevel="2" x14ac:dyDescent="0.2">
      <c r="A304" s="220"/>
      <c r="B304" s="221"/>
      <c r="C304" s="267" t="s">
        <v>1125</v>
      </c>
      <c r="D304" s="264"/>
      <c r="E304" s="264"/>
      <c r="F304" s="264"/>
      <c r="G304" s="264"/>
      <c r="H304" s="223"/>
      <c r="I304" s="223"/>
      <c r="J304" s="223"/>
      <c r="K304" s="223"/>
      <c r="L304" s="223"/>
      <c r="M304" s="223"/>
      <c r="N304" s="222"/>
      <c r="O304" s="222"/>
      <c r="P304" s="222"/>
      <c r="Q304" s="222"/>
      <c r="R304" s="223"/>
      <c r="S304" s="223"/>
      <c r="T304" s="223"/>
      <c r="U304" s="223"/>
      <c r="V304" s="223"/>
      <c r="W304" s="223"/>
      <c r="X304" s="223"/>
      <c r="Y304" s="223"/>
      <c r="Z304" s="213"/>
      <c r="AA304" s="213"/>
      <c r="AB304" s="213"/>
      <c r="AC304" s="213"/>
      <c r="AD304" s="213"/>
      <c r="AE304" s="213"/>
      <c r="AF304" s="213"/>
      <c r="AG304" s="213" t="s">
        <v>305</v>
      </c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</row>
    <row r="305" spans="1:60" outlineLevel="1" x14ac:dyDescent="0.2">
      <c r="A305" s="235">
        <v>51</v>
      </c>
      <c r="B305" s="236" t="s">
        <v>1126</v>
      </c>
      <c r="C305" s="252" t="s">
        <v>1127</v>
      </c>
      <c r="D305" s="237" t="s">
        <v>420</v>
      </c>
      <c r="E305" s="238">
        <v>10</v>
      </c>
      <c r="F305" s="239"/>
      <c r="G305" s="240">
        <f>ROUND(E305*F305,2)</f>
        <v>0</v>
      </c>
      <c r="H305" s="239"/>
      <c r="I305" s="240">
        <f>ROUND(E305*H305,2)</f>
        <v>0</v>
      </c>
      <c r="J305" s="239"/>
      <c r="K305" s="240">
        <f>ROUND(E305*J305,2)</f>
        <v>0</v>
      </c>
      <c r="L305" s="240">
        <v>21</v>
      </c>
      <c r="M305" s="240">
        <f>G305*(1+L305/100)</f>
        <v>0</v>
      </c>
      <c r="N305" s="238">
        <v>3.6749999999999998E-2</v>
      </c>
      <c r="O305" s="238">
        <f>ROUND(E305*N305,2)</f>
        <v>0.37</v>
      </c>
      <c r="P305" s="238">
        <v>0</v>
      </c>
      <c r="Q305" s="238">
        <f>ROUND(E305*P305,2)</f>
        <v>0</v>
      </c>
      <c r="R305" s="240" t="s">
        <v>563</v>
      </c>
      <c r="S305" s="240" t="s">
        <v>250</v>
      </c>
      <c r="T305" s="241" t="s">
        <v>250</v>
      </c>
      <c r="U305" s="223">
        <v>0.29299999999999998</v>
      </c>
      <c r="V305" s="223">
        <f>ROUND(E305*U305,2)</f>
        <v>2.93</v>
      </c>
      <c r="W305" s="223"/>
      <c r="X305" s="223" t="s">
        <v>294</v>
      </c>
      <c r="Y305" s="223" t="s">
        <v>252</v>
      </c>
      <c r="Z305" s="213"/>
      <c r="AA305" s="213"/>
      <c r="AB305" s="213"/>
      <c r="AC305" s="213"/>
      <c r="AD305" s="213"/>
      <c r="AE305" s="213"/>
      <c r="AF305" s="213"/>
      <c r="AG305" s="213" t="s">
        <v>295</v>
      </c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</row>
    <row r="306" spans="1:60" outlineLevel="2" x14ac:dyDescent="0.2">
      <c r="A306" s="220"/>
      <c r="B306" s="221"/>
      <c r="C306" s="267" t="s">
        <v>1125</v>
      </c>
      <c r="D306" s="264"/>
      <c r="E306" s="264"/>
      <c r="F306" s="264"/>
      <c r="G306" s="264"/>
      <c r="H306" s="223"/>
      <c r="I306" s="223"/>
      <c r="J306" s="223"/>
      <c r="K306" s="223"/>
      <c r="L306" s="223"/>
      <c r="M306" s="223"/>
      <c r="N306" s="222"/>
      <c r="O306" s="222"/>
      <c r="P306" s="222"/>
      <c r="Q306" s="222"/>
      <c r="R306" s="223"/>
      <c r="S306" s="223"/>
      <c r="T306" s="223"/>
      <c r="U306" s="223"/>
      <c r="V306" s="223"/>
      <c r="W306" s="223"/>
      <c r="X306" s="223"/>
      <c r="Y306" s="223"/>
      <c r="Z306" s="213"/>
      <c r="AA306" s="213"/>
      <c r="AB306" s="213"/>
      <c r="AC306" s="213"/>
      <c r="AD306" s="213"/>
      <c r="AE306" s="213"/>
      <c r="AF306" s="213"/>
      <c r="AG306" s="213" t="s">
        <v>305</v>
      </c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</row>
    <row r="307" spans="1:60" outlineLevel="1" x14ac:dyDescent="0.2">
      <c r="A307" s="235">
        <v>52</v>
      </c>
      <c r="B307" s="236" t="s">
        <v>1128</v>
      </c>
      <c r="C307" s="252" t="s">
        <v>1129</v>
      </c>
      <c r="D307" s="237" t="s">
        <v>420</v>
      </c>
      <c r="E307" s="238">
        <v>93.63</v>
      </c>
      <c r="F307" s="239"/>
      <c r="G307" s="240">
        <f>ROUND(E307*F307,2)</f>
        <v>0</v>
      </c>
      <c r="H307" s="239"/>
      <c r="I307" s="240">
        <f>ROUND(E307*H307,2)</f>
        <v>0</v>
      </c>
      <c r="J307" s="239"/>
      <c r="K307" s="240">
        <f>ROUND(E307*J307,2)</f>
        <v>0</v>
      </c>
      <c r="L307" s="240">
        <v>21</v>
      </c>
      <c r="M307" s="240">
        <f>G307*(1+L307/100)</f>
        <v>0</v>
      </c>
      <c r="N307" s="238">
        <v>2.5100000000000001E-3</v>
      </c>
      <c r="O307" s="238">
        <f>ROUND(E307*N307,2)</f>
        <v>0.24</v>
      </c>
      <c r="P307" s="238">
        <v>0</v>
      </c>
      <c r="Q307" s="238">
        <f>ROUND(E307*P307,2)</f>
        <v>0</v>
      </c>
      <c r="R307" s="240" t="s">
        <v>563</v>
      </c>
      <c r="S307" s="240" t="s">
        <v>250</v>
      </c>
      <c r="T307" s="241" t="s">
        <v>250</v>
      </c>
      <c r="U307" s="223">
        <v>0.18232999999999999</v>
      </c>
      <c r="V307" s="223">
        <f>ROUND(E307*U307,2)</f>
        <v>17.07</v>
      </c>
      <c r="W307" s="223"/>
      <c r="X307" s="223" t="s">
        <v>294</v>
      </c>
      <c r="Y307" s="223" t="s">
        <v>252</v>
      </c>
      <c r="Z307" s="213"/>
      <c r="AA307" s="213"/>
      <c r="AB307" s="213"/>
      <c r="AC307" s="213"/>
      <c r="AD307" s="213"/>
      <c r="AE307" s="213"/>
      <c r="AF307" s="213"/>
      <c r="AG307" s="213" t="s">
        <v>295</v>
      </c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</row>
    <row r="308" spans="1:60" outlineLevel="2" x14ac:dyDescent="0.2">
      <c r="A308" s="220"/>
      <c r="B308" s="221"/>
      <c r="C308" s="266" t="s">
        <v>1888</v>
      </c>
      <c r="D308" s="258"/>
      <c r="E308" s="259"/>
      <c r="F308" s="223"/>
      <c r="G308" s="223"/>
      <c r="H308" s="223"/>
      <c r="I308" s="223"/>
      <c r="J308" s="223"/>
      <c r="K308" s="223"/>
      <c r="L308" s="223"/>
      <c r="M308" s="223"/>
      <c r="N308" s="222"/>
      <c r="O308" s="222"/>
      <c r="P308" s="222"/>
      <c r="Q308" s="222"/>
      <c r="R308" s="223"/>
      <c r="S308" s="223"/>
      <c r="T308" s="223"/>
      <c r="U308" s="223"/>
      <c r="V308" s="223"/>
      <c r="W308" s="223"/>
      <c r="X308" s="223"/>
      <c r="Y308" s="223"/>
      <c r="Z308" s="213"/>
      <c r="AA308" s="213"/>
      <c r="AB308" s="213"/>
      <c r="AC308" s="213"/>
      <c r="AD308" s="213"/>
      <c r="AE308" s="213"/>
      <c r="AF308" s="213"/>
      <c r="AG308" s="213" t="s">
        <v>297</v>
      </c>
      <c r="AH308" s="213">
        <v>0</v>
      </c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</row>
    <row r="309" spans="1:60" outlineLevel="3" x14ac:dyDescent="0.2">
      <c r="A309" s="220"/>
      <c r="B309" s="221"/>
      <c r="C309" s="266" t="s">
        <v>1889</v>
      </c>
      <c r="D309" s="258"/>
      <c r="E309" s="259"/>
      <c r="F309" s="223"/>
      <c r="G309" s="223"/>
      <c r="H309" s="223"/>
      <c r="I309" s="223"/>
      <c r="J309" s="223"/>
      <c r="K309" s="223"/>
      <c r="L309" s="223"/>
      <c r="M309" s="223"/>
      <c r="N309" s="222"/>
      <c r="O309" s="222"/>
      <c r="P309" s="222"/>
      <c r="Q309" s="222"/>
      <c r="R309" s="223"/>
      <c r="S309" s="223"/>
      <c r="T309" s="223"/>
      <c r="U309" s="223"/>
      <c r="V309" s="223"/>
      <c r="W309" s="223"/>
      <c r="X309" s="223"/>
      <c r="Y309" s="223"/>
      <c r="Z309" s="213"/>
      <c r="AA309" s="213"/>
      <c r="AB309" s="213"/>
      <c r="AC309" s="213"/>
      <c r="AD309" s="213"/>
      <c r="AE309" s="213"/>
      <c r="AF309" s="213"/>
      <c r="AG309" s="213" t="s">
        <v>297</v>
      </c>
      <c r="AH309" s="213">
        <v>0</v>
      </c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</row>
    <row r="310" spans="1:60" outlineLevel="3" x14ac:dyDescent="0.2">
      <c r="A310" s="220"/>
      <c r="B310" s="221"/>
      <c r="C310" s="266" t="s">
        <v>1890</v>
      </c>
      <c r="D310" s="258"/>
      <c r="E310" s="259"/>
      <c r="F310" s="223"/>
      <c r="G310" s="223"/>
      <c r="H310" s="223"/>
      <c r="I310" s="223"/>
      <c r="J310" s="223"/>
      <c r="K310" s="223"/>
      <c r="L310" s="223"/>
      <c r="M310" s="223"/>
      <c r="N310" s="222"/>
      <c r="O310" s="222"/>
      <c r="P310" s="222"/>
      <c r="Q310" s="222"/>
      <c r="R310" s="223"/>
      <c r="S310" s="223"/>
      <c r="T310" s="223"/>
      <c r="U310" s="223"/>
      <c r="V310" s="223"/>
      <c r="W310" s="223"/>
      <c r="X310" s="223"/>
      <c r="Y310" s="223"/>
      <c r="Z310" s="213"/>
      <c r="AA310" s="213"/>
      <c r="AB310" s="213"/>
      <c r="AC310" s="213"/>
      <c r="AD310" s="213"/>
      <c r="AE310" s="213"/>
      <c r="AF310" s="213"/>
      <c r="AG310" s="213" t="s">
        <v>297</v>
      </c>
      <c r="AH310" s="213">
        <v>0</v>
      </c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</row>
    <row r="311" spans="1:60" outlineLevel="3" x14ac:dyDescent="0.2">
      <c r="A311" s="220"/>
      <c r="B311" s="221"/>
      <c r="C311" s="266" t="s">
        <v>1891</v>
      </c>
      <c r="D311" s="258"/>
      <c r="E311" s="259"/>
      <c r="F311" s="223"/>
      <c r="G311" s="223"/>
      <c r="H311" s="223"/>
      <c r="I311" s="223"/>
      <c r="J311" s="223"/>
      <c r="K311" s="223"/>
      <c r="L311" s="223"/>
      <c r="M311" s="223"/>
      <c r="N311" s="222"/>
      <c r="O311" s="222"/>
      <c r="P311" s="222"/>
      <c r="Q311" s="222"/>
      <c r="R311" s="223"/>
      <c r="S311" s="223"/>
      <c r="T311" s="223"/>
      <c r="U311" s="223"/>
      <c r="V311" s="223"/>
      <c r="W311" s="223"/>
      <c r="X311" s="223"/>
      <c r="Y311" s="223"/>
      <c r="Z311" s="213"/>
      <c r="AA311" s="213"/>
      <c r="AB311" s="213"/>
      <c r="AC311" s="213"/>
      <c r="AD311" s="213"/>
      <c r="AE311" s="213"/>
      <c r="AF311" s="213"/>
      <c r="AG311" s="213" t="s">
        <v>297</v>
      </c>
      <c r="AH311" s="213">
        <v>0</v>
      </c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</row>
    <row r="312" spans="1:60" outlineLevel="3" x14ac:dyDescent="0.2">
      <c r="A312" s="220"/>
      <c r="B312" s="221"/>
      <c r="C312" s="266" t="s">
        <v>352</v>
      </c>
      <c r="D312" s="258"/>
      <c r="E312" s="259"/>
      <c r="F312" s="223"/>
      <c r="G312" s="223"/>
      <c r="H312" s="223"/>
      <c r="I312" s="223"/>
      <c r="J312" s="223"/>
      <c r="K312" s="223"/>
      <c r="L312" s="223"/>
      <c r="M312" s="223"/>
      <c r="N312" s="222"/>
      <c r="O312" s="222"/>
      <c r="P312" s="222"/>
      <c r="Q312" s="222"/>
      <c r="R312" s="223"/>
      <c r="S312" s="223"/>
      <c r="T312" s="223"/>
      <c r="U312" s="223"/>
      <c r="V312" s="223"/>
      <c r="W312" s="223"/>
      <c r="X312" s="223"/>
      <c r="Y312" s="223"/>
      <c r="Z312" s="213"/>
      <c r="AA312" s="213"/>
      <c r="AB312" s="213"/>
      <c r="AC312" s="213"/>
      <c r="AD312" s="213"/>
      <c r="AE312" s="213"/>
      <c r="AF312" s="213"/>
      <c r="AG312" s="213" t="s">
        <v>297</v>
      </c>
      <c r="AH312" s="213">
        <v>0</v>
      </c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</row>
    <row r="313" spans="1:60" outlineLevel="3" x14ac:dyDescent="0.2">
      <c r="A313" s="220"/>
      <c r="B313" s="221"/>
      <c r="C313" s="266" t="s">
        <v>1892</v>
      </c>
      <c r="D313" s="258"/>
      <c r="E313" s="259"/>
      <c r="F313" s="223"/>
      <c r="G313" s="223"/>
      <c r="H313" s="223"/>
      <c r="I313" s="223"/>
      <c r="J313" s="223"/>
      <c r="K313" s="223"/>
      <c r="L313" s="223"/>
      <c r="M313" s="223"/>
      <c r="N313" s="222"/>
      <c r="O313" s="222"/>
      <c r="P313" s="222"/>
      <c r="Q313" s="222"/>
      <c r="R313" s="223"/>
      <c r="S313" s="223"/>
      <c r="T313" s="223"/>
      <c r="U313" s="223"/>
      <c r="V313" s="223"/>
      <c r="W313" s="223"/>
      <c r="X313" s="223"/>
      <c r="Y313" s="223"/>
      <c r="Z313" s="213"/>
      <c r="AA313" s="213"/>
      <c r="AB313" s="213"/>
      <c r="AC313" s="213"/>
      <c r="AD313" s="213"/>
      <c r="AE313" s="213"/>
      <c r="AF313" s="213"/>
      <c r="AG313" s="213" t="s">
        <v>297</v>
      </c>
      <c r="AH313" s="213">
        <v>0</v>
      </c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</row>
    <row r="314" spans="1:60" outlineLevel="3" x14ac:dyDescent="0.2">
      <c r="A314" s="220"/>
      <c r="B314" s="221"/>
      <c r="C314" s="266" t="s">
        <v>1133</v>
      </c>
      <c r="D314" s="258"/>
      <c r="E314" s="259"/>
      <c r="F314" s="223"/>
      <c r="G314" s="223"/>
      <c r="H314" s="223"/>
      <c r="I314" s="223"/>
      <c r="J314" s="223"/>
      <c r="K314" s="223"/>
      <c r="L314" s="223"/>
      <c r="M314" s="223"/>
      <c r="N314" s="222"/>
      <c r="O314" s="222"/>
      <c r="P314" s="222"/>
      <c r="Q314" s="222"/>
      <c r="R314" s="223"/>
      <c r="S314" s="223"/>
      <c r="T314" s="223"/>
      <c r="U314" s="223"/>
      <c r="V314" s="223"/>
      <c r="W314" s="223"/>
      <c r="X314" s="223"/>
      <c r="Y314" s="223"/>
      <c r="Z314" s="213"/>
      <c r="AA314" s="213"/>
      <c r="AB314" s="213"/>
      <c r="AC314" s="213"/>
      <c r="AD314" s="213"/>
      <c r="AE314" s="213"/>
      <c r="AF314" s="213"/>
      <c r="AG314" s="213" t="s">
        <v>297</v>
      </c>
      <c r="AH314" s="213">
        <v>0</v>
      </c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</row>
    <row r="315" spans="1:60" outlineLevel="3" x14ac:dyDescent="0.2">
      <c r="A315" s="220"/>
      <c r="B315" s="221"/>
      <c r="C315" s="266" t="s">
        <v>1893</v>
      </c>
      <c r="D315" s="258"/>
      <c r="E315" s="259"/>
      <c r="F315" s="223"/>
      <c r="G315" s="223"/>
      <c r="H315" s="223"/>
      <c r="I315" s="223"/>
      <c r="J315" s="223"/>
      <c r="K315" s="223"/>
      <c r="L315" s="223"/>
      <c r="M315" s="223"/>
      <c r="N315" s="222"/>
      <c r="O315" s="222"/>
      <c r="P315" s="222"/>
      <c r="Q315" s="222"/>
      <c r="R315" s="223"/>
      <c r="S315" s="223"/>
      <c r="T315" s="223"/>
      <c r="U315" s="223"/>
      <c r="V315" s="223"/>
      <c r="W315" s="223"/>
      <c r="X315" s="223"/>
      <c r="Y315" s="223"/>
      <c r="Z315" s="213"/>
      <c r="AA315" s="213"/>
      <c r="AB315" s="213"/>
      <c r="AC315" s="213"/>
      <c r="AD315" s="213"/>
      <c r="AE315" s="213"/>
      <c r="AF315" s="213"/>
      <c r="AG315" s="213" t="s">
        <v>297</v>
      </c>
      <c r="AH315" s="213">
        <v>0</v>
      </c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</row>
    <row r="316" spans="1:60" outlineLevel="3" x14ac:dyDescent="0.2">
      <c r="A316" s="220"/>
      <c r="B316" s="221"/>
      <c r="C316" s="266" t="s">
        <v>1894</v>
      </c>
      <c r="D316" s="258"/>
      <c r="E316" s="259"/>
      <c r="F316" s="223"/>
      <c r="G316" s="223"/>
      <c r="H316" s="223"/>
      <c r="I316" s="223"/>
      <c r="J316" s="223"/>
      <c r="K316" s="223"/>
      <c r="L316" s="223"/>
      <c r="M316" s="223"/>
      <c r="N316" s="222"/>
      <c r="O316" s="222"/>
      <c r="P316" s="222"/>
      <c r="Q316" s="222"/>
      <c r="R316" s="223"/>
      <c r="S316" s="223"/>
      <c r="T316" s="223"/>
      <c r="U316" s="223"/>
      <c r="V316" s="223"/>
      <c r="W316" s="223"/>
      <c r="X316" s="223"/>
      <c r="Y316" s="223"/>
      <c r="Z316" s="213"/>
      <c r="AA316" s="213"/>
      <c r="AB316" s="213"/>
      <c r="AC316" s="213"/>
      <c r="AD316" s="213"/>
      <c r="AE316" s="213"/>
      <c r="AF316" s="213"/>
      <c r="AG316" s="213" t="s">
        <v>297</v>
      </c>
      <c r="AH316" s="213">
        <v>0</v>
      </c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</row>
    <row r="317" spans="1:60" outlineLevel="3" x14ac:dyDescent="0.2">
      <c r="A317" s="220"/>
      <c r="B317" s="221"/>
      <c r="C317" s="266" t="s">
        <v>1895</v>
      </c>
      <c r="D317" s="258"/>
      <c r="E317" s="259"/>
      <c r="F317" s="223"/>
      <c r="G317" s="223"/>
      <c r="H317" s="223"/>
      <c r="I317" s="223"/>
      <c r="J317" s="223"/>
      <c r="K317" s="223"/>
      <c r="L317" s="223"/>
      <c r="M317" s="223"/>
      <c r="N317" s="222"/>
      <c r="O317" s="222"/>
      <c r="P317" s="222"/>
      <c r="Q317" s="222"/>
      <c r="R317" s="223"/>
      <c r="S317" s="223"/>
      <c r="T317" s="223"/>
      <c r="U317" s="223"/>
      <c r="V317" s="223"/>
      <c r="W317" s="223"/>
      <c r="X317" s="223"/>
      <c r="Y317" s="223"/>
      <c r="Z317" s="213"/>
      <c r="AA317" s="213"/>
      <c r="AB317" s="213"/>
      <c r="AC317" s="213"/>
      <c r="AD317" s="213"/>
      <c r="AE317" s="213"/>
      <c r="AF317" s="213"/>
      <c r="AG317" s="213" t="s">
        <v>297</v>
      </c>
      <c r="AH317" s="213">
        <v>0</v>
      </c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</row>
    <row r="318" spans="1:60" outlineLevel="3" x14ac:dyDescent="0.2">
      <c r="A318" s="220"/>
      <c r="B318" s="221"/>
      <c r="C318" s="266" t="s">
        <v>1137</v>
      </c>
      <c r="D318" s="258"/>
      <c r="E318" s="259"/>
      <c r="F318" s="223"/>
      <c r="G318" s="223"/>
      <c r="H318" s="223"/>
      <c r="I318" s="223"/>
      <c r="J318" s="223"/>
      <c r="K318" s="223"/>
      <c r="L318" s="223"/>
      <c r="M318" s="223"/>
      <c r="N318" s="222"/>
      <c r="O318" s="222"/>
      <c r="P318" s="222"/>
      <c r="Q318" s="222"/>
      <c r="R318" s="223"/>
      <c r="S318" s="223"/>
      <c r="T318" s="223"/>
      <c r="U318" s="223"/>
      <c r="V318" s="223"/>
      <c r="W318" s="223"/>
      <c r="X318" s="223"/>
      <c r="Y318" s="223"/>
      <c r="Z318" s="213"/>
      <c r="AA318" s="213"/>
      <c r="AB318" s="213"/>
      <c r="AC318" s="213"/>
      <c r="AD318" s="213"/>
      <c r="AE318" s="213"/>
      <c r="AF318" s="213"/>
      <c r="AG318" s="213" t="s">
        <v>297</v>
      </c>
      <c r="AH318" s="213">
        <v>0</v>
      </c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</row>
    <row r="319" spans="1:60" outlineLevel="3" x14ac:dyDescent="0.2">
      <c r="A319" s="220"/>
      <c r="B319" s="221"/>
      <c r="C319" s="266" t="s">
        <v>1896</v>
      </c>
      <c r="D319" s="258"/>
      <c r="E319" s="259"/>
      <c r="F319" s="223"/>
      <c r="G319" s="223"/>
      <c r="H319" s="223"/>
      <c r="I319" s="223"/>
      <c r="J319" s="223"/>
      <c r="K319" s="223"/>
      <c r="L319" s="223"/>
      <c r="M319" s="223"/>
      <c r="N319" s="222"/>
      <c r="O319" s="222"/>
      <c r="P319" s="222"/>
      <c r="Q319" s="222"/>
      <c r="R319" s="223"/>
      <c r="S319" s="223"/>
      <c r="T319" s="223"/>
      <c r="U319" s="223"/>
      <c r="V319" s="223"/>
      <c r="W319" s="223"/>
      <c r="X319" s="223"/>
      <c r="Y319" s="223"/>
      <c r="Z319" s="213"/>
      <c r="AA319" s="213"/>
      <c r="AB319" s="213"/>
      <c r="AC319" s="213"/>
      <c r="AD319" s="213"/>
      <c r="AE319" s="213"/>
      <c r="AF319" s="213"/>
      <c r="AG319" s="213" t="s">
        <v>297</v>
      </c>
      <c r="AH319" s="213">
        <v>0</v>
      </c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</row>
    <row r="320" spans="1:60" outlineLevel="3" x14ac:dyDescent="0.2">
      <c r="A320" s="220"/>
      <c r="B320" s="221"/>
      <c r="C320" s="266" t="s">
        <v>1897</v>
      </c>
      <c r="D320" s="258"/>
      <c r="E320" s="259"/>
      <c r="F320" s="223"/>
      <c r="G320" s="223"/>
      <c r="H320" s="223"/>
      <c r="I320" s="223"/>
      <c r="J320" s="223"/>
      <c r="K320" s="223"/>
      <c r="L320" s="223"/>
      <c r="M320" s="223"/>
      <c r="N320" s="222"/>
      <c r="O320" s="222"/>
      <c r="P320" s="222"/>
      <c r="Q320" s="222"/>
      <c r="R320" s="223"/>
      <c r="S320" s="223"/>
      <c r="T320" s="223"/>
      <c r="U320" s="223"/>
      <c r="V320" s="223"/>
      <c r="W320" s="223"/>
      <c r="X320" s="223"/>
      <c r="Y320" s="223"/>
      <c r="Z320" s="213"/>
      <c r="AA320" s="213"/>
      <c r="AB320" s="213"/>
      <c r="AC320" s="213"/>
      <c r="AD320" s="213"/>
      <c r="AE320" s="213"/>
      <c r="AF320" s="213"/>
      <c r="AG320" s="213" t="s">
        <v>297</v>
      </c>
      <c r="AH320" s="213">
        <v>0</v>
      </c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</row>
    <row r="321" spans="1:60" outlineLevel="3" x14ac:dyDescent="0.2">
      <c r="A321" s="220"/>
      <c r="B321" s="221"/>
      <c r="C321" s="266" t="s">
        <v>1898</v>
      </c>
      <c r="D321" s="258"/>
      <c r="E321" s="259"/>
      <c r="F321" s="223"/>
      <c r="G321" s="223"/>
      <c r="H321" s="223"/>
      <c r="I321" s="223"/>
      <c r="J321" s="223"/>
      <c r="K321" s="223"/>
      <c r="L321" s="223"/>
      <c r="M321" s="223"/>
      <c r="N321" s="222"/>
      <c r="O321" s="222"/>
      <c r="P321" s="222"/>
      <c r="Q321" s="222"/>
      <c r="R321" s="223"/>
      <c r="S321" s="223"/>
      <c r="T321" s="223"/>
      <c r="U321" s="223"/>
      <c r="V321" s="223"/>
      <c r="W321" s="223"/>
      <c r="X321" s="223"/>
      <c r="Y321" s="223"/>
      <c r="Z321" s="213"/>
      <c r="AA321" s="213"/>
      <c r="AB321" s="213"/>
      <c r="AC321" s="213"/>
      <c r="AD321" s="213"/>
      <c r="AE321" s="213"/>
      <c r="AF321" s="213"/>
      <c r="AG321" s="213" t="s">
        <v>297</v>
      </c>
      <c r="AH321" s="213">
        <v>0</v>
      </c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</row>
    <row r="322" spans="1:60" outlineLevel="3" x14ac:dyDescent="0.2">
      <c r="A322" s="220"/>
      <c r="B322" s="221"/>
      <c r="C322" s="266" t="s">
        <v>352</v>
      </c>
      <c r="D322" s="258"/>
      <c r="E322" s="259"/>
      <c r="F322" s="223"/>
      <c r="G322" s="223"/>
      <c r="H322" s="223"/>
      <c r="I322" s="223"/>
      <c r="J322" s="223"/>
      <c r="K322" s="223"/>
      <c r="L322" s="223"/>
      <c r="M322" s="223"/>
      <c r="N322" s="222"/>
      <c r="O322" s="222"/>
      <c r="P322" s="222"/>
      <c r="Q322" s="222"/>
      <c r="R322" s="223"/>
      <c r="S322" s="223"/>
      <c r="T322" s="223"/>
      <c r="U322" s="223"/>
      <c r="V322" s="223"/>
      <c r="W322" s="223"/>
      <c r="X322" s="223"/>
      <c r="Y322" s="223"/>
      <c r="Z322" s="213"/>
      <c r="AA322" s="213"/>
      <c r="AB322" s="213"/>
      <c r="AC322" s="213"/>
      <c r="AD322" s="213"/>
      <c r="AE322" s="213"/>
      <c r="AF322" s="213"/>
      <c r="AG322" s="213" t="s">
        <v>297</v>
      </c>
      <c r="AH322" s="213">
        <v>0</v>
      </c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</row>
    <row r="323" spans="1:60" outlineLevel="3" x14ac:dyDescent="0.2">
      <c r="A323" s="220"/>
      <c r="B323" s="221"/>
      <c r="C323" s="266" t="s">
        <v>1899</v>
      </c>
      <c r="D323" s="258"/>
      <c r="E323" s="259">
        <v>93.63</v>
      </c>
      <c r="F323" s="223"/>
      <c r="G323" s="223"/>
      <c r="H323" s="223"/>
      <c r="I323" s="223"/>
      <c r="J323" s="223"/>
      <c r="K323" s="223"/>
      <c r="L323" s="223"/>
      <c r="M323" s="223"/>
      <c r="N323" s="222"/>
      <c r="O323" s="222"/>
      <c r="P323" s="222"/>
      <c r="Q323" s="222"/>
      <c r="R323" s="223"/>
      <c r="S323" s="223"/>
      <c r="T323" s="223"/>
      <c r="U323" s="223"/>
      <c r="V323" s="223"/>
      <c r="W323" s="223"/>
      <c r="X323" s="223"/>
      <c r="Y323" s="223"/>
      <c r="Z323" s="213"/>
      <c r="AA323" s="213"/>
      <c r="AB323" s="213"/>
      <c r="AC323" s="213"/>
      <c r="AD323" s="213"/>
      <c r="AE323" s="213"/>
      <c r="AF323" s="213"/>
      <c r="AG323" s="213" t="s">
        <v>297</v>
      </c>
      <c r="AH323" s="213">
        <v>0</v>
      </c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</row>
    <row r="324" spans="1:60" ht="22.5" outlineLevel="1" x14ac:dyDescent="0.2">
      <c r="A324" s="235">
        <v>53</v>
      </c>
      <c r="B324" s="236" t="s">
        <v>1142</v>
      </c>
      <c r="C324" s="252" t="s">
        <v>1143</v>
      </c>
      <c r="D324" s="237" t="s">
        <v>292</v>
      </c>
      <c r="E324" s="238">
        <v>112.169</v>
      </c>
      <c r="F324" s="239"/>
      <c r="G324" s="240">
        <f>ROUND(E324*F324,2)</f>
        <v>0</v>
      </c>
      <c r="H324" s="239"/>
      <c r="I324" s="240">
        <f>ROUND(E324*H324,2)</f>
        <v>0</v>
      </c>
      <c r="J324" s="239"/>
      <c r="K324" s="240">
        <f>ROUND(E324*J324,2)</f>
        <v>0</v>
      </c>
      <c r="L324" s="240">
        <v>21</v>
      </c>
      <c r="M324" s="240">
        <f>G324*(1+L324/100)</f>
        <v>0</v>
      </c>
      <c r="N324" s="238">
        <v>3.9210000000000002E-2</v>
      </c>
      <c r="O324" s="238">
        <f>ROUND(E324*N324,2)</f>
        <v>4.4000000000000004</v>
      </c>
      <c r="P324" s="238">
        <v>0</v>
      </c>
      <c r="Q324" s="238">
        <f>ROUND(E324*P324,2)</f>
        <v>0</v>
      </c>
      <c r="R324" s="240" t="s">
        <v>841</v>
      </c>
      <c r="S324" s="240" t="s">
        <v>250</v>
      </c>
      <c r="T324" s="241" t="s">
        <v>250</v>
      </c>
      <c r="U324" s="223">
        <v>0.39600000000000002</v>
      </c>
      <c r="V324" s="223">
        <f>ROUND(E324*U324,2)</f>
        <v>44.42</v>
      </c>
      <c r="W324" s="223"/>
      <c r="X324" s="223" t="s">
        <v>294</v>
      </c>
      <c r="Y324" s="223" t="s">
        <v>252</v>
      </c>
      <c r="Z324" s="213"/>
      <c r="AA324" s="213"/>
      <c r="AB324" s="213"/>
      <c r="AC324" s="213"/>
      <c r="AD324" s="213"/>
      <c r="AE324" s="213"/>
      <c r="AF324" s="213"/>
      <c r="AG324" s="213" t="s">
        <v>295</v>
      </c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</row>
    <row r="325" spans="1:60" outlineLevel="2" x14ac:dyDescent="0.2">
      <c r="A325" s="220"/>
      <c r="B325" s="221"/>
      <c r="C325" s="266" t="s">
        <v>1900</v>
      </c>
      <c r="D325" s="258"/>
      <c r="E325" s="259"/>
      <c r="F325" s="223"/>
      <c r="G325" s="223"/>
      <c r="H325" s="223"/>
      <c r="I325" s="223"/>
      <c r="J325" s="223"/>
      <c r="K325" s="223"/>
      <c r="L325" s="223"/>
      <c r="M325" s="223"/>
      <c r="N325" s="222"/>
      <c r="O325" s="222"/>
      <c r="P325" s="222"/>
      <c r="Q325" s="222"/>
      <c r="R325" s="223"/>
      <c r="S325" s="223"/>
      <c r="T325" s="223"/>
      <c r="U325" s="223"/>
      <c r="V325" s="223"/>
      <c r="W325" s="223"/>
      <c r="X325" s="223"/>
      <c r="Y325" s="223"/>
      <c r="Z325" s="213"/>
      <c r="AA325" s="213"/>
      <c r="AB325" s="213"/>
      <c r="AC325" s="213"/>
      <c r="AD325" s="213"/>
      <c r="AE325" s="213"/>
      <c r="AF325" s="213"/>
      <c r="AG325" s="213" t="s">
        <v>297</v>
      </c>
      <c r="AH325" s="213">
        <v>0</v>
      </c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</row>
    <row r="326" spans="1:60" outlineLevel="3" x14ac:dyDescent="0.2">
      <c r="A326" s="220"/>
      <c r="B326" s="221"/>
      <c r="C326" s="266" t="s">
        <v>1901</v>
      </c>
      <c r="D326" s="258"/>
      <c r="E326" s="259"/>
      <c r="F326" s="223"/>
      <c r="G326" s="223"/>
      <c r="H326" s="223"/>
      <c r="I326" s="223"/>
      <c r="J326" s="223"/>
      <c r="K326" s="223"/>
      <c r="L326" s="223"/>
      <c r="M326" s="223"/>
      <c r="N326" s="222"/>
      <c r="O326" s="222"/>
      <c r="P326" s="222"/>
      <c r="Q326" s="222"/>
      <c r="R326" s="223"/>
      <c r="S326" s="223"/>
      <c r="T326" s="223"/>
      <c r="U326" s="223"/>
      <c r="V326" s="223"/>
      <c r="W326" s="223"/>
      <c r="X326" s="223"/>
      <c r="Y326" s="223"/>
      <c r="Z326" s="213"/>
      <c r="AA326" s="213"/>
      <c r="AB326" s="213"/>
      <c r="AC326" s="213"/>
      <c r="AD326" s="213"/>
      <c r="AE326" s="213"/>
      <c r="AF326" s="213"/>
      <c r="AG326" s="213" t="s">
        <v>297</v>
      </c>
      <c r="AH326" s="213">
        <v>0</v>
      </c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</row>
    <row r="327" spans="1:60" outlineLevel="3" x14ac:dyDescent="0.2">
      <c r="A327" s="220"/>
      <c r="B327" s="221"/>
      <c r="C327" s="266" t="s">
        <v>1902</v>
      </c>
      <c r="D327" s="258"/>
      <c r="E327" s="259"/>
      <c r="F327" s="223"/>
      <c r="G327" s="223"/>
      <c r="H327" s="223"/>
      <c r="I327" s="223"/>
      <c r="J327" s="223"/>
      <c r="K327" s="223"/>
      <c r="L327" s="223"/>
      <c r="M327" s="223"/>
      <c r="N327" s="222"/>
      <c r="O327" s="222"/>
      <c r="P327" s="222"/>
      <c r="Q327" s="222"/>
      <c r="R327" s="223"/>
      <c r="S327" s="223"/>
      <c r="T327" s="223"/>
      <c r="U327" s="223"/>
      <c r="V327" s="223"/>
      <c r="W327" s="223"/>
      <c r="X327" s="223"/>
      <c r="Y327" s="223"/>
      <c r="Z327" s="213"/>
      <c r="AA327" s="213"/>
      <c r="AB327" s="213"/>
      <c r="AC327" s="213"/>
      <c r="AD327" s="213"/>
      <c r="AE327" s="213"/>
      <c r="AF327" s="213"/>
      <c r="AG327" s="213" t="s">
        <v>297</v>
      </c>
      <c r="AH327" s="213">
        <v>0</v>
      </c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</row>
    <row r="328" spans="1:60" outlineLevel="3" x14ac:dyDescent="0.2">
      <c r="A328" s="220"/>
      <c r="B328" s="221"/>
      <c r="C328" s="266" t="s">
        <v>1903</v>
      </c>
      <c r="D328" s="258"/>
      <c r="E328" s="259">
        <v>112.169</v>
      </c>
      <c r="F328" s="223"/>
      <c r="G328" s="223"/>
      <c r="H328" s="223"/>
      <c r="I328" s="223"/>
      <c r="J328" s="223"/>
      <c r="K328" s="223"/>
      <c r="L328" s="223"/>
      <c r="M328" s="223"/>
      <c r="N328" s="222"/>
      <c r="O328" s="222"/>
      <c r="P328" s="222"/>
      <c r="Q328" s="222"/>
      <c r="R328" s="223"/>
      <c r="S328" s="223"/>
      <c r="T328" s="223"/>
      <c r="U328" s="223"/>
      <c r="V328" s="223"/>
      <c r="W328" s="223"/>
      <c r="X328" s="223"/>
      <c r="Y328" s="223"/>
      <c r="Z328" s="213"/>
      <c r="AA328" s="213"/>
      <c r="AB328" s="213"/>
      <c r="AC328" s="213"/>
      <c r="AD328" s="213"/>
      <c r="AE328" s="213"/>
      <c r="AF328" s="213"/>
      <c r="AG328" s="213" t="s">
        <v>297</v>
      </c>
      <c r="AH328" s="213">
        <v>0</v>
      </c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</row>
    <row r="329" spans="1:60" ht="22.5" outlineLevel="1" x14ac:dyDescent="0.2">
      <c r="A329" s="235">
        <v>54</v>
      </c>
      <c r="B329" s="236" t="s">
        <v>1904</v>
      </c>
      <c r="C329" s="252" t="s">
        <v>1905</v>
      </c>
      <c r="D329" s="237" t="s">
        <v>292</v>
      </c>
      <c r="E329" s="238">
        <v>396.3</v>
      </c>
      <c r="F329" s="239"/>
      <c r="G329" s="240">
        <f>ROUND(E329*F329,2)</f>
        <v>0</v>
      </c>
      <c r="H329" s="239"/>
      <c r="I329" s="240">
        <f>ROUND(E329*H329,2)</f>
        <v>0</v>
      </c>
      <c r="J329" s="239"/>
      <c r="K329" s="240">
        <f>ROUND(E329*J329,2)</f>
        <v>0</v>
      </c>
      <c r="L329" s="240">
        <v>21</v>
      </c>
      <c r="M329" s="240">
        <f>G329*(1+L329/100)</f>
        <v>0</v>
      </c>
      <c r="N329" s="238">
        <v>1.5740000000000001E-2</v>
      </c>
      <c r="O329" s="238">
        <f>ROUND(E329*N329,2)</f>
        <v>6.24</v>
      </c>
      <c r="P329" s="238">
        <v>0</v>
      </c>
      <c r="Q329" s="238">
        <f>ROUND(E329*P329,2)</f>
        <v>0</v>
      </c>
      <c r="R329" s="240" t="s">
        <v>563</v>
      </c>
      <c r="S329" s="240" t="s">
        <v>250</v>
      </c>
      <c r="T329" s="241" t="s">
        <v>250</v>
      </c>
      <c r="U329" s="223">
        <v>0.33481</v>
      </c>
      <c r="V329" s="223">
        <f>ROUND(E329*U329,2)</f>
        <v>132.69</v>
      </c>
      <c r="W329" s="223"/>
      <c r="X329" s="223" t="s">
        <v>294</v>
      </c>
      <c r="Y329" s="223" t="s">
        <v>252</v>
      </c>
      <c r="Z329" s="213"/>
      <c r="AA329" s="213"/>
      <c r="AB329" s="213"/>
      <c r="AC329" s="213"/>
      <c r="AD329" s="213"/>
      <c r="AE329" s="213"/>
      <c r="AF329" s="213"/>
      <c r="AG329" s="213" t="s">
        <v>295</v>
      </c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</row>
    <row r="330" spans="1:60" outlineLevel="2" x14ac:dyDescent="0.2">
      <c r="A330" s="220"/>
      <c r="B330" s="221"/>
      <c r="C330" s="253" t="s">
        <v>1091</v>
      </c>
      <c r="D330" s="243"/>
      <c r="E330" s="243"/>
      <c r="F330" s="243"/>
      <c r="G330" s="243"/>
      <c r="H330" s="223"/>
      <c r="I330" s="223"/>
      <c r="J330" s="223"/>
      <c r="K330" s="223"/>
      <c r="L330" s="223"/>
      <c r="M330" s="223"/>
      <c r="N330" s="222"/>
      <c r="O330" s="222"/>
      <c r="P330" s="222"/>
      <c r="Q330" s="222"/>
      <c r="R330" s="223"/>
      <c r="S330" s="223"/>
      <c r="T330" s="223"/>
      <c r="U330" s="223"/>
      <c r="V330" s="223"/>
      <c r="W330" s="223"/>
      <c r="X330" s="223"/>
      <c r="Y330" s="223"/>
      <c r="Z330" s="213"/>
      <c r="AA330" s="213"/>
      <c r="AB330" s="213"/>
      <c r="AC330" s="213"/>
      <c r="AD330" s="213"/>
      <c r="AE330" s="213"/>
      <c r="AF330" s="213"/>
      <c r="AG330" s="213" t="s">
        <v>255</v>
      </c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</row>
    <row r="331" spans="1:60" outlineLevel="2" x14ac:dyDescent="0.2">
      <c r="A331" s="220"/>
      <c r="B331" s="221"/>
      <c r="C331" s="266" t="s">
        <v>413</v>
      </c>
      <c r="D331" s="258"/>
      <c r="E331" s="259"/>
      <c r="F331" s="223"/>
      <c r="G331" s="223"/>
      <c r="H331" s="223"/>
      <c r="I331" s="223"/>
      <c r="J331" s="223"/>
      <c r="K331" s="223"/>
      <c r="L331" s="223"/>
      <c r="M331" s="223"/>
      <c r="N331" s="222"/>
      <c r="O331" s="222"/>
      <c r="P331" s="222"/>
      <c r="Q331" s="222"/>
      <c r="R331" s="223"/>
      <c r="S331" s="223"/>
      <c r="T331" s="223"/>
      <c r="U331" s="223"/>
      <c r="V331" s="223"/>
      <c r="W331" s="223"/>
      <c r="X331" s="223"/>
      <c r="Y331" s="223"/>
      <c r="Z331" s="213"/>
      <c r="AA331" s="213"/>
      <c r="AB331" s="213"/>
      <c r="AC331" s="213"/>
      <c r="AD331" s="213"/>
      <c r="AE331" s="213"/>
      <c r="AF331" s="213"/>
      <c r="AG331" s="213" t="s">
        <v>297</v>
      </c>
      <c r="AH331" s="213">
        <v>0</v>
      </c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</row>
    <row r="332" spans="1:60" outlineLevel="3" x14ac:dyDescent="0.2">
      <c r="A332" s="220"/>
      <c r="B332" s="221"/>
      <c r="C332" s="266" t="s">
        <v>1620</v>
      </c>
      <c r="D332" s="258"/>
      <c r="E332" s="259"/>
      <c r="F332" s="223"/>
      <c r="G332" s="223"/>
      <c r="H332" s="223"/>
      <c r="I332" s="223"/>
      <c r="J332" s="223"/>
      <c r="K332" s="223"/>
      <c r="L332" s="223"/>
      <c r="M332" s="223"/>
      <c r="N332" s="222"/>
      <c r="O332" s="222"/>
      <c r="P332" s="222"/>
      <c r="Q332" s="222"/>
      <c r="R332" s="223"/>
      <c r="S332" s="223"/>
      <c r="T332" s="223"/>
      <c r="U332" s="223"/>
      <c r="V332" s="223"/>
      <c r="W332" s="223"/>
      <c r="X332" s="223"/>
      <c r="Y332" s="223"/>
      <c r="Z332" s="213"/>
      <c r="AA332" s="213"/>
      <c r="AB332" s="213"/>
      <c r="AC332" s="213"/>
      <c r="AD332" s="213"/>
      <c r="AE332" s="213"/>
      <c r="AF332" s="213"/>
      <c r="AG332" s="213" t="s">
        <v>297</v>
      </c>
      <c r="AH332" s="213">
        <v>0</v>
      </c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</row>
    <row r="333" spans="1:60" outlineLevel="3" x14ac:dyDescent="0.2">
      <c r="A333" s="220"/>
      <c r="B333" s="221"/>
      <c r="C333" s="266" t="s">
        <v>1621</v>
      </c>
      <c r="D333" s="258"/>
      <c r="E333" s="259"/>
      <c r="F333" s="223"/>
      <c r="G333" s="223"/>
      <c r="H333" s="223"/>
      <c r="I333" s="223"/>
      <c r="J333" s="223"/>
      <c r="K333" s="223"/>
      <c r="L333" s="223"/>
      <c r="M333" s="223"/>
      <c r="N333" s="222"/>
      <c r="O333" s="222"/>
      <c r="P333" s="222"/>
      <c r="Q333" s="222"/>
      <c r="R333" s="223"/>
      <c r="S333" s="223"/>
      <c r="T333" s="223"/>
      <c r="U333" s="223"/>
      <c r="V333" s="223"/>
      <c r="W333" s="223"/>
      <c r="X333" s="223"/>
      <c r="Y333" s="223"/>
      <c r="Z333" s="213"/>
      <c r="AA333" s="213"/>
      <c r="AB333" s="213"/>
      <c r="AC333" s="213"/>
      <c r="AD333" s="213"/>
      <c r="AE333" s="213"/>
      <c r="AF333" s="213"/>
      <c r="AG333" s="213" t="s">
        <v>297</v>
      </c>
      <c r="AH333" s="213">
        <v>0</v>
      </c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</row>
    <row r="334" spans="1:60" outlineLevel="3" x14ac:dyDescent="0.2">
      <c r="A334" s="220"/>
      <c r="B334" s="221"/>
      <c r="C334" s="266" t="s">
        <v>1622</v>
      </c>
      <c r="D334" s="258"/>
      <c r="E334" s="259"/>
      <c r="F334" s="223"/>
      <c r="G334" s="223"/>
      <c r="H334" s="223"/>
      <c r="I334" s="223"/>
      <c r="J334" s="223"/>
      <c r="K334" s="223"/>
      <c r="L334" s="223"/>
      <c r="M334" s="223"/>
      <c r="N334" s="222"/>
      <c r="O334" s="222"/>
      <c r="P334" s="222"/>
      <c r="Q334" s="222"/>
      <c r="R334" s="223"/>
      <c r="S334" s="223"/>
      <c r="T334" s="223"/>
      <c r="U334" s="223"/>
      <c r="V334" s="223"/>
      <c r="W334" s="223"/>
      <c r="X334" s="223"/>
      <c r="Y334" s="223"/>
      <c r="Z334" s="213"/>
      <c r="AA334" s="213"/>
      <c r="AB334" s="213"/>
      <c r="AC334" s="213"/>
      <c r="AD334" s="213"/>
      <c r="AE334" s="213"/>
      <c r="AF334" s="213"/>
      <c r="AG334" s="213" t="s">
        <v>297</v>
      </c>
      <c r="AH334" s="213">
        <v>0</v>
      </c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</row>
    <row r="335" spans="1:60" outlineLevel="3" x14ac:dyDescent="0.2">
      <c r="A335" s="220"/>
      <c r="B335" s="221"/>
      <c r="C335" s="266" t="s">
        <v>1623</v>
      </c>
      <c r="D335" s="258"/>
      <c r="E335" s="259"/>
      <c r="F335" s="223"/>
      <c r="G335" s="223"/>
      <c r="H335" s="223"/>
      <c r="I335" s="223"/>
      <c r="J335" s="223"/>
      <c r="K335" s="223"/>
      <c r="L335" s="223"/>
      <c r="M335" s="223"/>
      <c r="N335" s="222"/>
      <c r="O335" s="222"/>
      <c r="P335" s="222"/>
      <c r="Q335" s="222"/>
      <c r="R335" s="223"/>
      <c r="S335" s="223"/>
      <c r="T335" s="223"/>
      <c r="U335" s="223"/>
      <c r="V335" s="223"/>
      <c r="W335" s="223"/>
      <c r="X335" s="223"/>
      <c r="Y335" s="223"/>
      <c r="Z335" s="213"/>
      <c r="AA335" s="213"/>
      <c r="AB335" s="213"/>
      <c r="AC335" s="213"/>
      <c r="AD335" s="213"/>
      <c r="AE335" s="213"/>
      <c r="AF335" s="213"/>
      <c r="AG335" s="213" t="s">
        <v>297</v>
      </c>
      <c r="AH335" s="213">
        <v>0</v>
      </c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</row>
    <row r="336" spans="1:60" outlineLevel="3" x14ac:dyDescent="0.2">
      <c r="A336" s="220"/>
      <c r="B336" s="221"/>
      <c r="C336" s="266" t="s">
        <v>1624</v>
      </c>
      <c r="D336" s="258"/>
      <c r="E336" s="259"/>
      <c r="F336" s="223"/>
      <c r="G336" s="223"/>
      <c r="H336" s="223"/>
      <c r="I336" s="223"/>
      <c r="J336" s="223"/>
      <c r="K336" s="223"/>
      <c r="L336" s="223"/>
      <c r="M336" s="223"/>
      <c r="N336" s="222"/>
      <c r="O336" s="222"/>
      <c r="P336" s="222"/>
      <c r="Q336" s="222"/>
      <c r="R336" s="223"/>
      <c r="S336" s="223"/>
      <c r="T336" s="223"/>
      <c r="U336" s="223"/>
      <c r="V336" s="223"/>
      <c r="W336" s="223"/>
      <c r="X336" s="223"/>
      <c r="Y336" s="223"/>
      <c r="Z336" s="213"/>
      <c r="AA336" s="213"/>
      <c r="AB336" s="213"/>
      <c r="AC336" s="213"/>
      <c r="AD336" s="213"/>
      <c r="AE336" s="213"/>
      <c r="AF336" s="213"/>
      <c r="AG336" s="213" t="s">
        <v>297</v>
      </c>
      <c r="AH336" s="213">
        <v>0</v>
      </c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</row>
    <row r="337" spans="1:60" outlineLevel="3" x14ac:dyDescent="0.2">
      <c r="A337" s="220"/>
      <c r="B337" s="221"/>
      <c r="C337" s="266" t="s">
        <v>1625</v>
      </c>
      <c r="D337" s="258"/>
      <c r="E337" s="259"/>
      <c r="F337" s="223"/>
      <c r="G337" s="223"/>
      <c r="H337" s="223"/>
      <c r="I337" s="223"/>
      <c r="J337" s="223"/>
      <c r="K337" s="223"/>
      <c r="L337" s="223"/>
      <c r="M337" s="223"/>
      <c r="N337" s="222"/>
      <c r="O337" s="222"/>
      <c r="P337" s="222"/>
      <c r="Q337" s="222"/>
      <c r="R337" s="223"/>
      <c r="S337" s="223"/>
      <c r="T337" s="223"/>
      <c r="U337" s="223"/>
      <c r="V337" s="223"/>
      <c r="W337" s="223"/>
      <c r="X337" s="223"/>
      <c r="Y337" s="223"/>
      <c r="Z337" s="213"/>
      <c r="AA337" s="213"/>
      <c r="AB337" s="213"/>
      <c r="AC337" s="213"/>
      <c r="AD337" s="213"/>
      <c r="AE337" s="213"/>
      <c r="AF337" s="213"/>
      <c r="AG337" s="213" t="s">
        <v>297</v>
      </c>
      <c r="AH337" s="213">
        <v>0</v>
      </c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</row>
    <row r="338" spans="1:60" outlineLevel="3" x14ac:dyDescent="0.2">
      <c r="A338" s="220"/>
      <c r="B338" s="221"/>
      <c r="C338" s="266" t="s">
        <v>1626</v>
      </c>
      <c r="D338" s="258"/>
      <c r="E338" s="259"/>
      <c r="F338" s="223"/>
      <c r="G338" s="223"/>
      <c r="H338" s="223"/>
      <c r="I338" s="223"/>
      <c r="J338" s="223"/>
      <c r="K338" s="223"/>
      <c r="L338" s="223"/>
      <c r="M338" s="223"/>
      <c r="N338" s="222"/>
      <c r="O338" s="222"/>
      <c r="P338" s="222"/>
      <c r="Q338" s="222"/>
      <c r="R338" s="223"/>
      <c r="S338" s="223"/>
      <c r="T338" s="223"/>
      <c r="U338" s="223"/>
      <c r="V338" s="223"/>
      <c r="W338" s="223"/>
      <c r="X338" s="223"/>
      <c r="Y338" s="223"/>
      <c r="Z338" s="213"/>
      <c r="AA338" s="213"/>
      <c r="AB338" s="213"/>
      <c r="AC338" s="213"/>
      <c r="AD338" s="213"/>
      <c r="AE338" s="213"/>
      <c r="AF338" s="213"/>
      <c r="AG338" s="213" t="s">
        <v>297</v>
      </c>
      <c r="AH338" s="213">
        <v>0</v>
      </c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</row>
    <row r="339" spans="1:60" outlineLevel="3" x14ac:dyDescent="0.2">
      <c r="A339" s="220"/>
      <c r="B339" s="221"/>
      <c r="C339" s="266" t="s">
        <v>1627</v>
      </c>
      <c r="D339" s="258"/>
      <c r="E339" s="259"/>
      <c r="F339" s="223"/>
      <c r="G339" s="223"/>
      <c r="H339" s="223"/>
      <c r="I339" s="223"/>
      <c r="J339" s="223"/>
      <c r="K339" s="223"/>
      <c r="L339" s="223"/>
      <c r="M339" s="223"/>
      <c r="N339" s="222"/>
      <c r="O339" s="222"/>
      <c r="P339" s="222"/>
      <c r="Q339" s="222"/>
      <c r="R339" s="223"/>
      <c r="S339" s="223"/>
      <c r="T339" s="223"/>
      <c r="U339" s="223"/>
      <c r="V339" s="223"/>
      <c r="W339" s="223"/>
      <c r="X339" s="223"/>
      <c r="Y339" s="223"/>
      <c r="Z339" s="213"/>
      <c r="AA339" s="213"/>
      <c r="AB339" s="213"/>
      <c r="AC339" s="213"/>
      <c r="AD339" s="213"/>
      <c r="AE339" s="213"/>
      <c r="AF339" s="213"/>
      <c r="AG339" s="213" t="s">
        <v>297</v>
      </c>
      <c r="AH339" s="213">
        <v>0</v>
      </c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</row>
    <row r="340" spans="1:60" outlineLevel="3" x14ac:dyDescent="0.2">
      <c r="A340" s="220"/>
      <c r="B340" s="221"/>
      <c r="C340" s="266" t="s">
        <v>1628</v>
      </c>
      <c r="D340" s="258"/>
      <c r="E340" s="259"/>
      <c r="F340" s="223"/>
      <c r="G340" s="223"/>
      <c r="H340" s="223"/>
      <c r="I340" s="223"/>
      <c r="J340" s="223"/>
      <c r="K340" s="223"/>
      <c r="L340" s="223"/>
      <c r="M340" s="223"/>
      <c r="N340" s="222"/>
      <c r="O340" s="222"/>
      <c r="P340" s="222"/>
      <c r="Q340" s="222"/>
      <c r="R340" s="223"/>
      <c r="S340" s="223"/>
      <c r="T340" s="223"/>
      <c r="U340" s="223"/>
      <c r="V340" s="223"/>
      <c r="W340" s="223"/>
      <c r="X340" s="223"/>
      <c r="Y340" s="223"/>
      <c r="Z340" s="213"/>
      <c r="AA340" s="213"/>
      <c r="AB340" s="213"/>
      <c r="AC340" s="213"/>
      <c r="AD340" s="213"/>
      <c r="AE340" s="213"/>
      <c r="AF340" s="213"/>
      <c r="AG340" s="213" t="s">
        <v>297</v>
      </c>
      <c r="AH340" s="213">
        <v>0</v>
      </c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</row>
    <row r="341" spans="1:60" outlineLevel="3" x14ac:dyDescent="0.2">
      <c r="A341" s="220"/>
      <c r="B341" s="221"/>
      <c r="C341" s="266" t="s">
        <v>1629</v>
      </c>
      <c r="D341" s="258"/>
      <c r="E341" s="259"/>
      <c r="F341" s="223"/>
      <c r="G341" s="223"/>
      <c r="H341" s="223"/>
      <c r="I341" s="223"/>
      <c r="J341" s="223"/>
      <c r="K341" s="223"/>
      <c r="L341" s="223"/>
      <c r="M341" s="223"/>
      <c r="N341" s="222"/>
      <c r="O341" s="222"/>
      <c r="P341" s="222"/>
      <c r="Q341" s="222"/>
      <c r="R341" s="223"/>
      <c r="S341" s="223"/>
      <c r="T341" s="223"/>
      <c r="U341" s="223"/>
      <c r="V341" s="223"/>
      <c r="W341" s="223"/>
      <c r="X341" s="223"/>
      <c r="Y341" s="223"/>
      <c r="Z341" s="213"/>
      <c r="AA341" s="213"/>
      <c r="AB341" s="213"/>
      <c r="AC341" s="213"/>
      <c r="AD341" s="213"/>
      <c r="AE341" s="213"/>
      <c r="AF341" s="213"/>
      <c r="AG341" s="213" t="s">
        <v>297</v>
      </c>
      <c r="AH341" s="213">
        <v>0</v>
      </c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</row>
    <row r="342" spans="1:60" outlineLevel="3" x14ac:dyDescent="0.2">
      <c r="A342" s="220"/>
      <c r="B342" s="221"/>
      <c r="C342" s="266" t="s">
        <v>1630</v>
      </c>
      <c r="D342" s="258"/>
      <c r="E342" s="259"/>
      <c r="F342" s="223"/>
      <c r="G342" s="223"/>
      <c r="H342" s="223"/>
      <c r="I342" s="223"/>
      <c r="J342" s="223"/>
      <c r="K342" s="223"/>
      <c r="L342" s="223"/>
      <c r="M342" s="223"/>
      <c r="N342" s="222"/>
      <c r="O342" s="222"/>
      <c r="P342" s="222"/>
      <c r="Q342" s="222"/>
      <c r="R342" s="223"/>
      <c r="S342" s="223"/>
      <c r="T342" s="223"/>
      <c r="U342" s="223"/>
      <c r="V342" s="223"/>
      <c r="W342" s="223"/>
      <c r="X342" s="223"/>
      <c r="Y342" s="223"/>
      <c r="Z342" s="213"/>
      <c r="AA342" s="213"/>
      <c r="AB342" s="213"/>
      <c r="AC342" s="213"/>
      <c r="AD342" s="213"/>
      <c r="AE342" s="213"/>
      <c r="AF342" s="213"/>
      <c r="AG342" s="213" t="s">
        <v>297</v>
      </c>
      <c r="AH342" s="213">
        <v>0</v>
      </c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</row>
    <row r="343" spans="1:60" outlineLevel="3" x14ac:dyDescent="0.2">
      <c r="A343" s="220"/>
      <c r="B343" s="221"/>
      <c r="C343" s="266" t="s">
        <v>352</v>
      </c>
      <c r="D343" s="258"/>
      <c r="E343" s="259"/>
      <c r="F343" s="223"/>
      <c r="G343" s="223"/>
      <c r="H343" s="223"/>
      <c r="I343" s="223"/>
      <c r="J343" s="223"/>
      <c r="K343" s="223"/>
      <c r="L343" s="223"/>
      <c r="M343" s="223"/>
      <c r="N343" s="222"/>
      <c r="O343" s="222"/>
      <c r="P343" s="222"/>
      <c r="Q343" s="222"/>
      <c r="R343" s="223"/>
      <c r="S343" s="223"/>
      <c r="T343" s="223"/>
      <c r="U343" s="223"/>
      <c r="V343" s="223"/>
      <c r="W343" s="223"/>
      <c r="X343" s="223"/>
      <c r="Y343" s="223"/>
      <c r="Z343" s="213"/>
      <c r="AA343" s="213"/>
      <c r="AB343" s="213"/>
      <c r="AC343" s="213"/>
      <c r="AD343" s="213"/>
      <c r="AE343" s="213"/>
      <c r="AF343" s="213"/>
      <c r="AG343" s="213" t="s">
        <v>297</v>
      </c>
      <c r="AH343" s="213">
        <v>0</v>
      </c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</row>
    <row r="344" spans="1:60" outlineLevel="3" x14ac:dyDescent="0.2">
      <c r="A344" s="220"/>
      <c r="B344" s="221"/>
      <c r="C344" s="266" t="s">
        <v>414</v>
      </c>
      <c r="D344" s="258"/>
      <c r="E344" s="259"/>
      <c r="F344" s="223"/>
      <c r="G344" s="223"/>
      <c r="H344" s="223"/>
      <c r="I344" s="223"/>
      <c r="J344" s="223"/>
      <c r="K344" s="223"/>
      <c r="L344" s="223"/>
      <c r="M344" s="223"/>
      <c r="N344" s="222"/>
      <c r="O344" s="222"/>
      <c r="P344" s="222"/>
      <c r="Q344" s="222"/>
      <c r="R344" s="223"/>
      <c r="S344" s="223"/>
      <c r="T344" s="223"/>
      <c r="U344" s="223"/>
      <c r="V344" s="223"/>
      <c r="W344" s="223"/>
      <c r="X344" s="223"/>
      <c r="Y344" s="223"/>
      <c r="Z344" s="213"/>
      <c r="AA344" s="213"/>
      <c r="AB344" s="213"/>
      <c r="AC344" s="213"/>
      <c r="AD344" s="213"/>
      <c r="AE344" s="213"/>
      <c r="AF344" s="213"/>
      <c r="AG344" s="213" t="s">
        <v>297</v>
      </c>
      <c r="AH344" s="213">
        <v>0</v>
      </c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</row>
    <row r="345" spans="1:60" outlineLevel="3" x14ac:dyDescent="0.2">
      <c r="A345" s="220"/>
      <c r="B345" s="221"/>
      <c r="C345" s="266" t="s">
        <v>1631</v>
      </c>
      <c r="D345" s="258"/>
      <c r="E345" s="259"/>
      <c r="F345" s="223"/>
      <c r="G345" s="223"/>
      <c r="H345" s="223"/>
      <c r="I345" s="223"/>
      <c r="J345" s="223"/>
      <c r="K345" s="223"/>
      <c r="L345" s="223"/>
      <c r="M345" s="223"/>
      <c r="N345" s="222"/>
      <c r="O345" s="222"/>
      <c r="P345" s="222"/>
      <c r="Q345" s="222"/>
      <c r="R345" s="223"/>
      <c r="S345" s="223"/>
      <c r="T345" s="223"/>
      <c r="U345" s="223"/>
      <c r="V345" s="223"/>
      <c r="W345" s="223"/>
      <c r="X345" s="223"/>
      <c r="Y345" s="223"/>
      <c r="Z345" s="213"/>
      <c r="AA345" s="213"/>
      <c r="AB345" s="213"/>
      <c r="AC345" s="213"/>
      <c r="AD345" s="213"/>
      <c r="AE345" s="213"/>
      <c r="AF345" s="213"/>
      <c r="AG345" s="213" t="s">
        <v>297</v>
      </c>
      <c r="AH345" s="213">
        <v>0</v>
      </c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</row>
    <row r="346" spans="1:60" outlineLevel="3" x14ac:dyDescent="0.2">
      <c r="A346" s="220"/>
      <c r="B346" s="221"/>
      <c r="C346" s="266" t="s">
        <v>1632</v>
      </c>
      <c r="D346" s="258"/>
      <c r="E346" s="259">
        <v>396.3</v>
      </c>
      <c r="F346" s="223"/>
      <c r="G346" s="223"/>
      <c r="H346" s="223"/>
      <c r="I346" s="223"/>
      <c r="J346" s="223"/>
      <c r="K346" s="223"/>
      <c r="L346" s="223"/>
      <c r="M346" s="223"/>
      <c r="N346" s="222"/>
      <c r="O346" s="222"/>
      <c r="P346" s="222"/>
      <c r="Q346" s="222"/>
      <c r="R346" s="223"/>
      <c r="S346" s="223"/>
      <c r="T346" s="223"/>
      <c r="U346" s="223"/>
      <c r="V346" s="223"/>
      <c r="W346" s="223"/>
      <c r="X346" s="223"/>
      <c r="Y346" s="223"/>
      <c r="Z346" s="213"/>
      <c r="AA346" s="213"/>
      <c r="AB346" s="213"/>
      <c r="AC346" s="213"/>
      <c r="AD346" s="213"/>
      <c r="AE346" s="213"/>
      <c r="AF346" s="213"/>
      <c r="AG346" s="213" t="s">
        <v>297</v>
      </c>
      <c r="AH346" s="213">
        <v>0</v>
      </c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</row>
    <row r="347" spans="1:60" outlineLevel="1" x14ac:dyDescent="0.2">
      <c r="A347" s="235">
        <v>55</v>
      </c>
      <c r="B347" s="236" t="s">
        <v>1164</v>
      </c>
      <c r="C347" s="252" t="s">
        <v>1165</v>
      </c>
      <c r="D347" s="237" t="s">
        <v>292</v>
      </c>
      <c r="E347" s="238">
        <v>20.939</v>
      </c>
      <c r="F347" s="239"/>
      <c r="G347" s="240">
        <f>ROUND(E347*F347,2)</f>
        <v>0</v>
      </c>
      <c r="H347" s="239"/>
      <c r="I347" s="240">
        <f>ROUND(E347*H347,2)</f>
        <v>0</v>
      </c>
      <c r="J347" s="239"/>
      <c r="K347" s="240">
        <f>ROUND(E347*J347,2)</f>
        <v>0</v>
      </c>
      <c r="L347" s="240">
        <v>21</v>
      </c>
      <c r="M347" s="240">
        <f>G347*(1+L347/100)</f>
        <v>0</v>
      </c>
      <c r="N347" s="238">
        <v>3.5659999999999997E-2</v>
      </c>
      <c r="O347" s="238">
        <f>ROUND(E347*N347,2)</f>
        <v>0.75</v>
      </c>
      <c r="P347" s="238">
        <v>0</v>
      </c>
      <c r="Q347" s="238">
        <f>ROUND(E347*P347,2)</f>
        <v>0</v>
      </c>
      <c r="R347" s="240" t="s">
        <v>563</v>
      </c>
      <c r="S347" s="240" t="s">
        <v>250</v>
      </c>
      <c r="T347" s="241" t="s">
        <v>250</v>
      </c>
      <c r="U347" s="223">
        <v>1.1841699999999999</v>
      </c>
      <c r="V347" s="223">
        <f>ROUND(E347*U347,2)</f>
        <v>24.8</v>
      </c>
      <c r="W347" s="223"/>
      <c r="X347" s="223" t="s">
        <v>294</v>
      </c>
      <c r="Y347" s="223" t="s">
        <v>252</v>
      </c>
      <c r="Z347" s="213"/>
      <c r="AA347" s="213"/>
      <c r="AB347" s="213"/>
      <c r="AC347" s="213"/>
      <c r="AD347" s="213"/>
      <c r="AE347" s="213"/>
      <c r="AF347" s="213"/>
      <c r="AG347" s="213" t="s">
        <v>295</v>
      </c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</row>
    <row r="348" spans="1:60" outlineLevel="2" x14ac:dyDescent="0.2">
      <c r="A348" s="220"/>
      <c r="B348" s="221"/>
      <c r="C348" s="267" t="s">
        <v>1166</v>
      </c>
      <c r="D348" s="264"/>
      <c r="E348" s="264"/>
      <c r="F348" s="264"/>
      <c r="G348" s="264"/>
      <c r="H348" s="223"/>
      <c r="I348" s="223"/>
      <c r="J348" s="223"/>
      <c r="K348" s="223"/>
      <c r="L348" s="223"/>
      <c r="M348" s="223"/>
      <c r="N348" s="222"/>
      <c r="O348" s="222"/>
      <c r="P348" s="222"/>
      <c r="Q348" s="222"/>
      <c r="R348" s="223"/>
      <c r="S348" s="223"/>
      <c r="T348" s="223"/>
      <c r="U348" s="223"/>
      <c r="V348" s="223"/>
      <c r="W348" s="223"/>
      <c r="X348" s="223"/>
      <c r="Y348" s="223"/>
      <c r="Z348" s="213"/>
      <c r="AA348" s="213"/>
      <c r="AB348" s="213"/>
      <c r="AC348" s="213"/>
      <c r="AD348" s="213"/>
      <c r="AE348" s="213"/>
      <c r="AF348" s="213"/>
      <c r="AG348" s="213" t="s">
        <v>305</v>
      </c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42" t="str">
        <f>C348</f>
        <v>okenního nebo dveřního, z pomocného pracovního lešení o výšce podlahy do 1900 mm a pro zatížení do 1,5 kPa,</v>
      </c>
      <c r="BB348" s="213"/>
      <c r="BC348" s="213"/>
      <c r="BD348" s="213"/>
      <c r="BE348" s="213"/>
      <c r="BF348" s="213"/>
      <c r="BG348" s="213"/>
      <c r="BH348" s="213"/>
    </row>
    <row r="349" spans="1:60" outlineLevel="2" x14ac:dyDescent="0.2">
      <c r="A349" s="220"/>
      <c r="B349" s="221"/>
      <c r="C349" s="266" t="s">
        <v>1888</v>
      </c>
      <c r="D349" s="258"/>
      <c r="E349" s="259"/>
      <c r="F349" s="223"/>
      <c r="G349" s="223"/>
      <c r="H349" s="223"/>
      <c r="I349" s="223"/>
      <c r="J349" s="223"/>
      <c r="K349" s="223"/>
      <c r="L349" s="223"/>
      <c r="M349" s="223"/>
      <c r="N349" s="222"/>
      <c r="O349" s="222"/>
      <c r="P349" s="222"/>
      <c r="Q349" s="222"/>
      <c r="R349" s="223"/>
      <c r="S349" s="223"/>
      <c r="T349" s="223"/>
      <c r="U349" s="223"/>
      <c r="V349" s="223"/>
      <c r="W349" s="223"/>
      <c r="X349" s="223"/>
      <c r="Y349" s="223"/>
      <c r="Z349" s="213"/>
      <c r="AA349" s="213"/>
      <c r="AB349" s="213"/>
      <c r="AC349" s="213"/>
      <c r="AD349" s="213"/>
      <c r="AE349" s="213"/>
      <c r="AF349" s="213"/>
      <c r="AG349" s="213" t="s">
        <v>297</v>
      </c>
      <c r="AH349" s="213">
        <v>0</v>
      </c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</row>
    <row r="350" spans="1:60" outlineLevel="3" x14ac:dyDescent="0.2">
      <c r="A350" s="220"/>
      <c r="B350" s="221"/>
      <c r="C350" s="266" t="s">
        <v>1906</v>
      </c>
      <c r="D350" s="258"/>
      <c r="E350" s="259"/>
      <c r="F350" s="223"/>
      <c r="G350" s="223"/>
      <c r="H350" s="223"/>
      <c r="I350" s="223"/>
      <c r="J350" s="223"/>
      <c r="K350" s="223"/>
      <c r="L350" s="223"/>
      <c r="M350" s="223"/>
      <c r="N350" s="222"/>
      <c r="O350" s="222"/>
      <c r="P350" s="222"/>
      <c r="Q350" s="222"/>
      <c r="R350" s="223"/>
      <c r="S350" s="223"/>
      <c r="T350" s="223"/>
      <c r="U350" s="223"/>
      <c r="V350" s="223"/>
      <c r="W350" s="223"/>
      <c r="X350" s="223"/>
      <c r="Y350" s="223"/>
      <c r="Z350" s="213"/>
      <c r="AA350" s="213"/>
      <c r="AB350" s="213"/>
      <c r="AC350" s="213"/>
      <c r="AD350" s="213"/>
      <c r="AE350" s="213"/>
      <c r="AF350" s="213"/>
      <c r="AG350" s="213" t="s">
        <v>297</v>
      </c>
      <c r="AH350" s="213">
        <v>0</v>
      </c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</row>
    <row r="351" spans="1:60" outlineLevel="3" x14ac:dyDescent="0.2">
      <c r="A351" s="220"/>
      <c r="B351" s="221"/>
      <c r="C351" s="266" t="s">
        <v>1907</v>
      </c>
      <c r="D351" s="258"/>
      <c r="E351" s="259"/>
      <c r="F351" s="223"/>
      <c r="G351" s="223"/>
      <c r="H351" s="223"/>
      <c r="I351" s="223"/>
      <c r="J351" s="223"/>
      <c r="K351" s="223"/>
      <c r="L351" s="223"/>
      <c r="M351" s="223"/>
      <c r="N351" s="222"/>
      <c r="O351" s="222"/>
      <c r="P351" s="222"/>
      <c r="Q351" s="222"/>
      <c r="R351" s="223"/>
      <c r="S351" s="223"/>
      <c r="T351" s="223"/>
      <c r="U351" s="223"/>
      <c r="V351" s="223"/>
      <c r="W351" s="223"/>
      <c r="X351" s="223"/>
      <c r="Y351" s="223"/>
      <c r="Z351" s="213"/>
      <c r="AA351" s="213"/>
      <c r="AB351" s="213"/>
      <c r="AC351" s="213"/>
      <c r="AD351" s="213"/>
      <c r="AE351" s="213"/>
      <c r="AF351" s="213"/>
      <c r="AG351" s="213" t="s">
        <v>297</v>
      </c>
      <c r="AH351" s="213">
        <v>0</v>
      </c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</row>
    <row r="352" spans="1:60" outlineLevel="3" x14ac:dyDescent="0.2">
      <c r="A352" s="220"/>
      <c r="B352" s="221"/>
      <c r="C352" s="266" t="s">
        <v>1908</v>
      </c>
      <c r="D352" s="258"/>
      <c r="E352" s="259"/>
      <c r="F352" s="223"/>
      <c r="G352" s="223"/>
      <c r="H352" s="223"/>
      <c r="I352" s="223"/>
      <c r="J352" s="223"/>
      <c r="K352" s="223"/>
      <c r="L352" s="223"/>
      <c r="M352" s="223"/>
      <c r="N352" s="222"/>
      <c r="O352" s="222"/>
      <c r="P352" s="222"/>
      <c r="Q352" s="222"/>
      <c r="R352" s="223"/>
      <c r="S352" s="223"/>
      <c r="T352" s="223"/>
      <c r="U352" s="223"/>
      <c r="V352" s="223"/>
      <c r="W352" s="223"/>
      <c r="X352" s="223"/>
      <c r="Y352" s="223"/>
      <c r="Z352" s="213"/>
      <c r="AA352" s="213"/>
      <c r="AB352" s="213"/>
      <c r="AC352" s="213"/>
      <c r="AD352" s="213"/>
      <c r="AE352" s="213"/>
      <c r="AF352" s="213"/>
      <c r="AG352" s="213" t="s">
        <v>297</v>
      </c>
      <c r="AH352" s="213">
        <v>0</v>
      </c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</row>
    <row r="353" spans="1:60" outlineLevel="3" x14ac:dyDescent="0.2">
      <c r="A353" s="220"/>
      <c r="B353" s="221"/>
      <c r="C353" s="266" t="s">
        <v>1892</v>
      </c>
      <c r="D353" s="258"/>
      <c r="E353" s="259"/>
      <c r="F353" s="223"/>
      <c r="G353" s="223"/>
      <c r="H353" s="223"/>
      <c r="I353" s="223"/>
      <c r="J353" s="223"/>
      <c r="K353" s="223"/>
      <c r="L353" s="223"/>
      <c r="M353" s="223"/>
      <c r="N353" s="222"/>
      <c r="O353" s="222"/>
      <c r="P353" s="222"/>
      <c r="Q353" s="222"/>
      <c r="R353" s="223"/>
      <c r="S353" s="223"/>
      <c r="T353" s="223"/>
      <c r="U353" s="223"/>
      <c r="V353" s="223"/>
      <c r="W353" s="223"/>
      <c r="X353" s="223"/>
      <c r="Y353" s="223"/>
      <c r="Z353" s="213"/>
      <c r="AA353" s="213"/>
      <c r="AB353" s="213"/>
      <c r="AC353" s="213"/>
      <c r="AD353" s="213"/>
      <c r="AE353" s="213"/>
      <c r="AF353" s="213"/>
      <c r="AG353" s="213" t="s">
        <v>297</v>
      </c>
      <c r="AH353" s="213">
        <v>0</v>
      </c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</row>
    <row r="354" spans="1:60" outlineLevel="3" x14ac:dyDescent="0.2">
      <c r="A354" s="220"/>
      <c r="B354" s="221"/>
      <c r="C354" s="266" t="s">
        <v>1133</v>
      </c>
      <c r="D354" s="258"/>
      <c r="E354" s="259"/>
      <c r="F354" s="223"/>
      <c r="G354" s="223"/>
      <c r="H354" s="223"/>
      <c r="I354" s="223"/>
      <c r="J354" s="223"/>
      <c r="K354" s="223"/>
      <c r="L354" s="223"/>
      <c r="M354" s="223"/>
      <c r="N354" s="222"/>
      <c r="O354" s="222"/>
      <c r="P354" s="222"/>
      <c r="Q354" s="222"/>
      <c r="R354" s="223"/>
      <c r="S354" s="223"/>
      <c r="T354" s="223"/>
      <c r="U354" s="223"/>
      <c r="V354" s="223"/>
      <c r="W354" s="223"/>
      <c r="X354" s="223"/>
      <c r="Y354" s="223"/>
      <c r="Z354" s="213"/>
      <c r="AA354" s="213"/>
      <c r="AB354" s="213"/>
      <c r="AC354" s="213"/>
      <c r="AD354" s="213"/>
      <c r="AE354" s="213"/>
      <c r="AF354" s="213"/>
      <c r="AG354" s="213" t="s">
        <v>297</v>
      </c>
      <c r="AH354" s="213">
        <v>0</v>
      </c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</row>
    <row r="355" spans="1:60" outlineLevel="3" x14ac:dyDescent="0.2">
      <c r="A355" s="220"/>
      <c r="B355" s="221"/>
      <c r="C355" s="266" t="s">
        <v>1909</v>
      </c>
      <c r="D355" s="258"/>
      <c r="E355" s="259"/>
      <c r="F355" s="223"/>
      <c r="G355" s="223"/>
      <c r="H355" s="223"/>
      <c r="I355" s="223"/>
      <c r="J355" s="223"/>
      <c r="K355" s="223"/>
      <c r="L355" s="223"/>
      <c r="M355" s="223"/>
      <c r="N355" s="222"/>
      <c r="O355" s="222"/>
      <c r="P355" s="222"/>
      <c r="Q355" s="222"/>
      <c r="R355" s="223"/>
      <c r="S355" s="223"/>
      <c r="T355" s="223"/>
      <c r="U355" s="223"/>
      <c r="V355" s="223"/>
      <c r="W355" s="223"/>
      <c r="X355" s="223"/>
      <c r="Y355" s="223"/>
      <c r="Z355" s="213"/>
      <c r="AA355" s="213"/>
      <c r="AB355" s="213"/>
      <c r="AC355" s="213"/>
      <c r="AD355" s="213"/>
      <c r="AE355" s="213"/>
      <c r="AF355" s="213"/>
      <c r="AG355" s="213" t="s">
        <v>297</v>
      </c>
      <c r="AH355" s="213">
        <v>0</v>
      </c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</row>
    <row r="356" spans="1:60" outlineLevel="3" x14ac:dyDescent="0.2">
      <c r="A356" s="220"/>
      <c r="B356" s="221"/>
      <c r="C356" s="266" t="s">
        <v>1910</v>
      </c>
      <c r="D356" s="258"/>
      <c r="E356" s="259"/>
      <c r="F356" s="223"/>
      <c r="G356" s="223"/>
      <c r="H356" s="223"/>
      <c r="I356" s="223"/>
      <c r="J356" s="223"/>
      <c r="K356" s="223"/>
      <c r="L356" s="223"/>
      <c r="M356" s="223"/>
      <c r="N356" s="222"/>
      <c r="O356" s="222"/>
      <c r="P356" s="222"/>
      <c r="Q356" s="222"/>
      <c r="R356" s="223"/>
      <c r="S356" s="223"/>
      <c r="T356" s="223"/>
      <c r="U356" s="223"/>
      <c r="V356" s="223"/>
      <c r="W356" s="223"/>
      <c r="X356" s="223"/>
      <c r="Y356" s="223"/>
      <c r="Z356" s="213"/>
      <c r="AA356" s="213"/>
      <c r="AB356" s="213"/>
      <c r="AC356" s="213"/>
      <c r="AD356" s="213"/>
      <c r="AE356" s="213"/>
      <c r="AF356" s="213"/>
      <c r="AG356" s="213" t="s">
        <v>297</v>
      </c>
      <c r="AH356" s="213">
        <v>0</v>
      </c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</row>
    <row r="357" spans="1:60" outlineLevel="3" x14ac:dyDescent="0.2">
      <c r="A357" s="220"/>
      <c r="B357" s="221"/>
      <c r="C357" s="266" t="s">
        <v>1137</v>
      </c>
      <c r="D357" s="258"/>
      <c r="E357" s="259"/>
      <c r="F357" s="223"/>
      <c r="G357" s="223"/>
      <c r="H357" s="223"/>
      <c r="I357" s="223"/>
      <c r="J357" s="223"/>
      <c r="K357" s="223"/>
      <c r="L357" s="223"/>
      <c r="M357" s="223"/>
      <c r="N357" s="222"/>
      <c r="O357" s="222"/>
      <c r="P357" s="222"/>
      <c r="Q357" s="222"/>
      <c r="R357" s="223"/>
      <c r="S357" s="223"/>
      <c r="T357" s="223"/>
      <c r="U357" s="223"/>
      <c r="V357" s="223"/>
      <c r="W357" s="223"/>
      <c r="X357" s="223"/>
      <c r="Y357" s="223"/>
      <c r="Z357" s="213"/>
      <c r="AA357" s="213"/>
      <c r="AB357" s="213"/>
      <c r="AC357" s="213"/>
      <c r="AD357" s="213"/>
      <c r="AE357" s="213"/>
      <c r="AF357" s="213"/>
      <c r="AG357" s="213" t="s">
        <v>297</v>
      </c>
      <c r="AH357" s="213">
        <v>0</v>
      </c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</row>
    <row r="358" spans="1:60" outlineLevel="3" x14ac:dyDescent="0.2">
      <c r="A358" s="220"/>
      <c r="B358" s="221"/>
      <c r="C358" s="266" t="s">
        <v>1911</v>
      </c>
      <c r="D358" s="258"/>
      <c r="E358" s="259"/>
      <c r="F358" s="223"/>
      <c r="G358" s="223"/>
      <c r="H358" s="223"/>
      <c r="I358" s="223"/>
      <c r="J358" s="223"/>
      <c r="K358" s="223"/>
      <c r="L358" s="223"/>
      <c r="M358" s="223"/>
      <c r="N358" s="222"/>
      <c r="O358" s="222"/>
      <c r="P358" s="222"/>
      <c r="Q358" s="222"/>
      <c r="R358" s="223"/>
      <c r="S358" s="223"/>
      <c r="T358" s="223"/>
      <c r="U358" s="223"/>
      <c r="V358" s="223"/>
      <c r="W358" s="223"/>
      <c r="X358" s="223"/>
      <c r="Y358" s="223"/>
      <c r="Z358" s="213"/>
      <c r="AA358" s="213"/>
      <c r="AB358" s="213"/>
      <c r="AC358" s="213"/>
      <c r="AD358" s="213"/>
      <c r="AE358" s="213"/>
      <c r="AF358" s="213"/>
      <c r="AG358" s="213" t="s">
        <v>297</v>
      </c>
      <c r="AH358" s="213">
        <v>0</v>
      </c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</row>
    <row r="359" spans="1:60" outlineLevel="3" x14ac:dyDescent="0.2">
      <c r="A359" s="220"/>
      <c r="B359" s="221"/>
      <c r="C359" s="266" t="s">
        <v>1912</v>
      </c>
      <c r="D359" s="258"/>
      <c r="E359" s="259"/>
      <c r="F359" s="223"/>
      <c r="G359" s="223"/>
      <c r="H359" s="223"/>
      <c r="I359" s="223"/>
      <c r="J359" s="223"/>
      <c r="K359" s="223"/>
      <c r="L359" s="223"/>
      <c r="M359" s="223"/>
      <c r="N359" s="222"/>
      <c r="O359" s="222"/>
      <c r="P359" s="222"/>
      <c r="Q359" s="222"/>
      <c r="R359" s="223"/>
      <c r="S359" s="223"/>
      <c r="T359" s="223"/>
      <c r="U359" s="223"/>
      <c r="V359" s="223"/>
      <c r="W359" s="223"/>
      <c r="X359" s="223"/>
      <c r="Y359" s="223"/>
      <c r="Z359" s="213"/>
      <c r="AA359" s="213"/>
      <c r="AB359" s="213"/>
      <c r="AC359" s="213"/>
      <c r="AD359" s="213"/>
      <c r="AE359" s="213"/>
      <c r="AF359" s="213"/>
      <c r="AG359" s="213" t="s">
        <v>297</v>
      </c>
      <c r="AH359" s="213">
        <v>0</v>
      </c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</row>
    <row r="360" spans="1:60" outlineLevel="3" x14ac:dyDescent="0.2">
      <c r="A360" s="220"/>
      <c r="B360" s="221"/>
      <c r="C360" s="266" t="s">
        <v>1913</v>
      </c>
      <c r="D360" s="258"/>
      <c r="E360" s="259">
        <v>20.939</v>
      </c>
      <c r="F360" s="223"/>
      <c r="G360" s="223"/>
      <c r="H360" s="223"/>
      <c r="I360" s="223"/>
      <c r="J360" s="223"/>
      <c r="K360" s="223"/>
      <c r="L360" s="223"/>
      <c r="M360" s="223"/>
      <c r="N360" s="222"/>
      <c r="O360" s="222"/>
      <c r="P360" s="222"/>
      <c r="Q360" s="222"/>
      <c r="R360" s="223"/>
      <c r="S360" s="223"/>
      <c r="T360" s="223"/>
      <c r="U360" s="223"/>
      <c r="V360" s="223"/>
      <c r="W360" s="223"/>
      <c r="X360" s="223"/>
      <c r="Y360" s="223"/>
      <c r="Z360" s="213"/>
      <c r="AA360" s="213"/>
      <c r="AB360" s="213"/>
      <c r="AC360" s="213"/>
      <c r="AD360" s="213"/>
      <c r="AE360" s="213"/>
      <c r="AF360" s="213"/>
      <c r="AG360" s="213" t="s">
        <v>297</v>
      </c>
      <c r="AH360" s="213">
        <v>0</v>
      </c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</row>
    <row r="361" spans="1:60" outlineLevel="1" x14ac:dyDescent="0.2">
      <c r="A361" s="235">
        <v>56</v>
      </c>
      <c r="B361" s="236" t="s">
        <v>1197</v>
      </c>
      <c r="C361" s="252" t="s">
        <v>1198</v>
      </c>
      <c r="D361" s="237" t="s">
        <v>292</v>
      </c>
      <c r="E361" s="238">
        <v>2.8149999999999999</v>
      </c>
      <c r="F361" s="239"/>
      <c r="G361" s="240">
        <f>ROUND(E361*F361,2)</f>
        <v>0</v>
      </c>
      <c r="H361" s="239"/>
      <c r="I361" s="240">
        <f>ROUND(E361*H361,2)</f>
        <v>0</v>
      </c>
      <c r="J361" s="239"/>
      <c r="K361" s="240">
        <f>ROUND(E361*J361,2)</f>
        <v>0</v>
      </c>
      <c r="L361" s="240">
        <v>21</v>
      </c>
      <c r="M361" s="240">
        <f>G361*(1+L361/100)</f>
        <v>0</v>
      </c>
      <c r="N361" s="238">
        <v>5.2839999999999998E-2</v>
      </c>
      <c r="O361" s="238">
        <f>ROUND(E361*N361,2)</f>
        <v>0.15</v>
      </c>
      <c r="P361" s="238">
        <v>0</v>
      </c>
      <c r="Q361" s="238">
        <f>ROUND(E361*P361,2)</f>
        <v>0</v>
      </c>
      <c r="R361" s="240"/>
      <c r="S361" s="240" t="s">
        <v>277</v>
      </c>
      <c r="T361" s="241" t="s">
        <v>251</v>
      </c>
      <c r="U361" s="223">
        <v>0</v>
      </c>
      <c r="V361" s="223">
        <f>ROUND(E361*U361,2)</f>
        <v>0</v>
      </c>
      <c r="W361" s="223"/>
      <c r="X361" s="223" t="s">
        <v>294</v>
      </c>
      <c r="Y361" s="223" t="s">
        <v>252</v>
      </c>
      <c r="Z361" s="213"/>
      <c r="AA361" s="213"/>
      <c r="AB361" s="213"/>
      <c r="AC361" s="213"/>
      <c r="AD361" s="213"/>
      <c r="AE361" s="213"/>
      <c r="AF361" s="213"/>
      <c r="AG361" s="213" t="s">
        <v>295</v>
      </c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</row>
    <row r="362" spans="1:60" outlineLevel="2" x14ac:dyDescent="0.2">
      <c r="A362" s="220"/>
      <c r="B362" s="221"/>
      <c r="C362" s="266" t="s">
        <v>1888</v>
      </c>
      <c r="D362" s="258"/>
      <c r="E362" s="259"/>
      <c r="F362" s="223"/>
      <c r="G362" s="223"/>
      <c r="H362" s="223"/>
      <c r="I362" s="223"/>
      <c r="J362" s="223"/>
      <c r="K362" s="223"/>
      <c r="L362" s="223"/>
      <c r="M362" s="223"/>
      <c r="N362" s="222"/>
      <c r="O362" s="222"/>
      <c r="P362" s="222"/>
      <c r="Q362" s="222"/>
      <c r="R362" s="223"/>
      <c r="S362" s="223"/>
      <c r="T362" s="223"/>
      <c r="U362" s="223"/>
      <c r="V362" s="223"/>
      <c r="W362" s="223"/>
      <c r="X362" s="223"/>
      <c r="Y362" s="223"/>
      <c r="Z362" s="213"/>
      <c r="AA362" s="213"/>
      <c r="AB362" s="213"/>
      <c r="AC362" s="213"/>
      <c r="AD362" s="213"/>
      <c r="AE362" s="213"/>
      <c r="AF362" s="213"/>
      <c r="AG362" s="213" t="s">
        <v>297</v>
      </c>
      <c r="AH362" s="213">
        <v>0</v>
      </c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</row>
    <row r="363" spans="1:60" outlineLevel="3" x14ac:dyDescent="0.2">
      <c r="A363" s="220"/>
      <c r="B363" s="221"/>
      <c r="C363" s="266" t="s">
        <v>1914</v>
      </c>
      <c r="D363" s="258"/>
      <c r="E363" s="259"/>
      <c r="F363" s="223"/>
      <c r="G363" s="223"/>
      <c r="H363" s="223"/>
      <c r="I363" s="223"/>
      <c r="J363" s="223"/>
      <c r="K363" s="223"/>
      <c r="L363" s="223"/>
      <c r="M363" s="223"/>
      <c r="N363" s="222"/>
      <c r="O363" s="222"/>
      <c r="P363" s="222"/>
      <c r="Q363" s="222"/>
      <c r="R363" s="223"/>
      <c r="S363" s="223"/>
      <c r="T363" s="223"/>
      <c r="U363" s="223"/>
      <c r="V363" s="223"/>
      <c r="W363" s="223"/>
      <c r="X363" s="223"/>
      <c r="Y363" s="223"/>
      <c r="Z363" s="213"/>
      <c r="AA363" s="213"/>
      <c r="AB363" s="213"/>
      <c r="AC363" s="213"/>
      <c r="AD363" s="213"/>
      <c r="AE363" s="213"/>
      <c r="AF363" s="213"/>
      <c r="AG363" s="213" t="s">
        <v>297</v>
      </c>
      <c r="AH363" s="213">
        <v>0</v>
      </c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</row>
    <row r="364" spans="1:60" outlineLevel="3" x14ac:dyDescent="0.2">
      <c r="A364" s="220"/>
      <c r="B364" s="221"/>
      <c r="C364" s="266" t="s">
        <v>1915</v>
      </c>
      <c r="D364" s="258"/>
      <c r="E364" s="259"/>
      <c r="F364" s="223"/>
      <c r="G364" s="223"/>
      <c r="H364" s="223"/>
      <c r="I364" s="223"/>
      <c r="J364" s="223"/>
      <c r="K364" s="223"/>
      <c r="L364" s="223"/>
      <c r="M364" s="223"/>
      <c r="N364" s="222"/>
      <c r="O364" s="222"/>
      <c r="P364" s="222"/>
      <c r="Q364" s="222"/>
      <c r="R364" s="223"/>
      <c r="S364" s="223"/>
      <c r="T364" s="223"/>
      <c r="U364" s="223"/>
      <c r="V364" s="223"/>
      <c r="W364" s="223"/>
      <c r="X364" s="223"/>
      <c r="Y364" s="223"/>
      <c r="Z364" s="213"/>
      <c r="AA364" s="213"/>
      <c r="AB364" s="213"/>
      <c r="AC364" s="213"/>
      <c r="AD364" s="213"/>
      <c r="AE364" s="213"/>
      <c r="AF364" s="213"/>
      <c r="AG364" s="213" t="s">
        <v>297</v>
      </c>
      <c r="AH364" s="213">
        <v>0</v>
      </c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</row>
    <row r="365" spans="1:60" outlineLevel="3" x14ac:dyDescent="0.2">
      <c r="A365" s="220"/>
      <c r="B365" s="221"/>
      <c r="C365" s="266" t="s">
        <v>1916</v>
      </c>
      <c r="D365" s="258"/>
      <c r="E365" s="259"/>
      <c r="F365" s="223"/>
      <c r="G365" s="223"/>
      <c r="H365" s="223"/>
      <c r="I365" s="223"/>
      <c r="J365" s="223"/>
      <c r="K365" s="223"/>
      <c r="L365" s="223"/>
      <c r="M365" s="223"/>
      <c r="N365" s="222"/>
      <c r="O365" s="222"/>
      <c r="P365" s="222"/>
      <c r="Q365" s="222"/>
      <c r="R365" s="223"/>
      <c r="S365" s="223"/>
      <c r="T365" s="223"/>
      <c r="U365" s="223"/>
      <c r="V365" s="223"/>
      <c r="W365" s="223"/>
      <c r="X365" s="223"/>
      <c r="Y365" s="223"/>
      <c r="Z365" s="213"/>
      <c r="AA365" s="213"/>
      <c r="AB365" s="213"/>
      <c r="AC365" s="213"/>
      <c r="AD365" s="213"/>
      <c r="AE365" s="213"/>
      <c r="AF365" s="213"/>
      <c r="AG365" s="213" t="s">
        <v>297</v>
      </c>
      <c r="AH365" s="213">
        <v>0</v>
      </c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</row>
    <row r="366" spans="1:60" outlineLevel="3" x14ac:dyDescent="0.2">
      <c r="A366" s="220"/>
      <c r="B366" s="221"/>
      <c r="C366" s="266" t="s">
        <v>352</v>
      </c>
      <c r="D366" s="258"/>
      <c r="E366" s="259"/>
      <c r="F366" s="223"/>
      <c r="G366" s="223"/>
      <c r="H366" s="223"/>
      <c r="I366" s="223"/>
      <c r="J366" s="223"/>
      <c r="K366" s="223"/>
      <c r="L366" s="223"/>
      <c r="M366" s="223"/>
      <c r="N366" s="222"/>
      <c r="O366" s="222"/>
      <c r="P366" s="222"/>
      <c r="Q366" s="222"/>
      <c r="R366" s="223"/>
      <c r="S366" s="223"/>
      <c r="T366" s="223"/>
      <c r="U366" s="223"/>
      <c r="V366" s="223"/>
      <c r="W366" s="223"/>
      <c r="X366" s="223"/>
      <c r="Y366" s="223"/>
      <c r="Z366" s="213"/>
      <c r="AA366" s="213"/>
      <c r="AB366" s="213"/>
      <c r="AC366" s="213"/>
      <c r="AD366" s="213"/>
      <c r="AE366" s="213"/>
      <c r="AF366" s="213"/>
      <c r="AG366" s="213" t="s">
        <v>297</v>
      </c>
      <c r="AH366" s="213">
        <v>0</v>
      </c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</row>
    <row r="367" spans="1:60" outlineLevel="3" x14ac:dyDescent="0.2">
      <c r="A367" s="220"/>
      <c r="B367" s="221"/>
      <c r="C367" s="266" t="s">
        <v>1892</v>
      </c>
      <c r="D367" s="258"/>
      <c r="E367" s="259"/>
      <c r="F367" s="223"/>
      <c r="G367" s="223"/>
      <c r="H367" s="223"/>
      <c r="I367" s="223"/>
      <c r="J367" s="223"/>
      <c r="K367" s="223"/>
      <c r="L367" s="223"/>
      <c r="M367" s="223"/>
      <c r="N367" s="222"/>
      <c r="O367" s="222"/>
      <c r="P367" s="222"/>
      <c r="Q367" s="222"/>
      <c r="R367" s="223"/>
      <c r="S367" s="223"/>
      <c r="T367" s="223"/>
      <c r="U367" s="223"/>
      <c r="V367" s="223"/>
      <c r="W367" s="223"/>
      <c r="X367" s="223"/>
      <c r="Y367" s="223"/>
      <c r="Z367" s="213"/>
      <c r="AA367" s="213"/>
      <c r="AB367" s="213"/>
      <c r="AC367" s="213"/>
      <c r="AD367" s="213"/>
      <c r="AE367" s="213"/>
      <c r="AF367" s="213"/>
      <c r="AG367" s="213" t="s">
        <v>297</v>
      </c>
      <c r="AH367" s="213">
        <v>0</v>
      </c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</row>
    <row r="368" spans="1:60" outlineLevel="3" x14ac:dyDescent="0.2">
      <c r="A368" s="220"/>
      <c r="B368" s="221"/>
      <c r="C368" s="266" t="s">
        <v>1911</v>
      </c>
      <c r="D368" s="258"/>
      <c r="E368" s="259"/>
      <c r="F368" s="223"/>
      <c r="G368" s="223"/>
      <c r="H368" s="223"/>
      <c r="I368" s="223"/>
      <c r="J368" s="223"/>
      <c r="K368" s="223"/>
      <c r="L368" s="223"/>
      <c r="M368" s="223"/>
      <c r="N368" s="222"/>
      <c r="O368" s="222"/>
      <c r="P368" s="222"/>
      <c r="Q368" s="222"/>
      <c r="R368" s="223"/>
      <c r="S368" s="223"/>
      <c r="T368" s="223"/>
      <c r="U368" s="223"/>
      <c r="V368" s="223"/>
      <c r="W368" s="223"/>
      <c r="X368" s="223"/>
      <c r="Y368" s="223"/>
      <c r="Z368" s="213"/>
      <c r="AA368" s="213"/>
      <c r="AB368" s="213"/>
      <c r="AC368" s="213"/>
      <c r="AD368" s="213"/>
      <c r="AE368" s="213"/>
      <c r="AF368" s="213"/>
      <c r="AG368" s="213" t="s">
        <v>297</v>
      </c>
      <c r="AH368" s="213">
        <v>0</v>
      </c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</row>
    <row r="369" spans="1:60" outlineLevel="3" x14ac:dyDescent="0.2">
      <c r="A369" s="220"/>
      <c r="B369" s="221"/>
      <c r="C369" s="266" t="s">
        <v>1912</v>
      </c>
      <c r="D369" s="258"/>
      <c r="E369" s="259"/>
      <c r="F369" s="223"/>
      <c r="G369" s="223"/>
      <c r="H369" s="223"/>
      <c r="I369" s="223"/>
      <c r="J369" s="223"/>
      <c r="K369" s="223"/>
      <c r="L369" s="223"/>
      <c r="M369" s="223"/>
      <c r="N369" s="222"/>
      <c r="O369" s="222"/>
      <c r="P369" s="222"/>
      <c r="Q369" s="222"/>
      <c r="R369" s="223"/>
      <c r="S369" s="223"/>
      <c r="T369" s="223"/>
      <c r="U369" s="223"/>
      <c r="V369" s="223"/>
      <c r="W369" s="223"/>
      <c r="X369" s="223"/>
      <c r="Y369" s="223"/>
      <c r="Z369" s="213"/>
      <c r="AA369" s="213"/>
      <c r="AB369" s="213"/>
      <c r="AC369" s="213"/>
      <c r="AD369" s="213"/>
      <c r="AE369" s="213"/>
      <c r="AF369" s="213"/>
      <c r="AG369" s="213" t="s">
        <v>297</v>
      </c>
      <c r="AH369" s="213">
        <v>0</v>
      </c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</row>
    <row r="370" spans="1:60" outlineLevel="3" x14ac:dyDescent="0.2">
      <c r="A370" s="220"/>
      <c r="B370" s="221"/>
      <c r="C370" s="266" t="s">
        <v>352</v>
      </c>
      <c r="D370" s="258"/>
      <c r="E370" s="259"/>
      <c r="F370" s="223"/>
      <c r="G370" s="223"/>
      <c r="H370" s="223"/>
      <c r="I370" s="223"/>
      <c r="J370" s="223"/>
      <c r="K370" s="223"/>
      <c r="L370" s="223"/>
      <c r="M370" s="223"/>
      <c r="N370" s="222"/>
      <c r="O370" s="222"/>
      <c r="P370" s="222"/>
      <c r="Q370" s="222"/>
      <c r="R370" s="223"/>
      <c r="S370" s="223"/>
      <c r="T370" s="223"/>
      <c r="U370" s="223"/>
      <c r="V370" s="223"/>
      <c r="W370" s="223"/>
      <c r="X370" s="223"/>
      <c r="Y370" s="223"/>
      <c r="Z370" s="213"/>
      <c r="AA370" s="213"/>
      <c r="AB370" s="213"/>
      <c r="AC370" s="213"/>
      <c r="AD370" s="213"/>
      <c r="AE370" s="213"/>
      <c r="AF370" s="213"/>
      <c r="AG370" s="213" t="s">
        <v>297</v>
      </c>
      <c r="AH370" s="213">
        <v>0</v>
      </c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</row>
    <row r="371" spans="1:60" outlineLevel="3" x14ac:dyDescent="0.2">
      <c r="A371" s="220"/>
      <c r="B371" s="221"/>
      <c r="C371" s="266" t="s">
        <v>1917</v>
      </c>
      <c r="D371" s="258"/>
      <c r="E371" s="259">
        <v>2.8149999999999999</v>
      </c>
      <c r="F371" s="223"/>
      <c r="G371" s="223"/>
      <c r="H371" s="223"/>
      <c r="I371" s="223"/>
      <c r="J371" s="223"/>
      <c r="K371" s="223"/>
      <c r="L371" s="223"/>
      <c r="M371" s="223"/>
      <c r="N371" s="222"/>
      <c r="O371" s="222"/>
      <c r="P371" s="222"/>
      <c r="Q371" s="222"/>
      <c r="R371" s="223"/>
      <c r="S371" s="223"/>
      <c r="T371" s="223"/>
      <c r="U371" s="223"/>
      <c r="V371" s="223"/>
      <c r="W371" s="223"/>
      <c r="X371" s="223"/>
      <c r="Y371" s="223"/>
      <c r="Z371" s="213"/>
      <c r="AA371" s="213"/>
      <c r="AB371" s="213"/>
      <c r="AC371" s="213"/>
      <c r="AD371" s="213"/>
      <c r="AE371" s="213"/>
      <c r="AF371" s="213"/>
      <c r="AG371" s="213" t="s">
        <v>297</v>
      </c>
      <c r="AH371" s="213">
        <v>0</v>
      </c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</row>
    <row r="372" spans="1:60" x14ac:dyDescent="0.2">
      <c r="A372" s="228" t="s">
        <v>245</v>
      </c>
      <c r="B372" s="229" t="s">
        <v>126</v>
      </c>
      <c r="C372" s="251" t="s">
        <v>127</v>
      </c>
      <c r="D372" s="230"/>
      <c r="E372" s="231"/>
      <c r="F372" s="232"/>
      <c r="G372" s="232">
        <f>SUMIF(AG373:AG377,"&lt;&gt;NOR",G373:G377)</f>
        <v>0</v>
      </c>
      <c r="H372" s="232"/>
      <c r="I372" s="232">
        <f>SUM(I373:I377)</f>
        <v>0</v>
      </c>
      <c r="J372" s="232"/>
      <c r="K372" s="232">
        <f>SUM(K373:K377)</f>
        <v>0</v>
      </c>
      <c r="L372" s="232"/>
      <c r="M372" s="232">
        <f>SUM(M373:M377)</f>
        <v>0</v>
      </c>
      <c r="N372" s="231"/>
      <c r="O372" s="231">
        <f>SUM(O373:O377)</f>
        <v>0.74</v>
      </c>
      <c r="P372" s="231"/>
      <c r="Q372" s="231">
        <f>SUM(Q373:Q377)</f>
        <v>0</v>
      </c>
      <c r="R372" s="232"/>
      <c r="S372" s="232"/>
      <c r="T372" s="233"/>
      <c r="U372" s="227"/>
      <c r="V372" s="227">
        <f>SUM(V373:V377)</f>
        <v>12.6</v>
      </c>
      <c r="W372" s="227"/>
      <c r="X372" s="227"/>
      <c r="Y372" s="227"/>
      <c r="AG372" t="s">
        <v>246</v>
      </c>
    </row>
    <row r="373" spans="1:60" outlineLevel="1" x14ac:dyDescent="0.2">
      <c r="A373" s="235">
        <v>57</v>
      </c>
      <c r="B373" s="236" t="s">
        <v>1918</v>
      </c>
      <c r="C373" s="252" t="s">
        <v>1919</v>
      </c>
      <c r="D373" s="237" t="s">
        <v>292</v>
      </c>
      <c r="E373" s="238">
        <v>35</v>
      </c>
      <c r="F373" s="239"/>
      <c r="G373" s="240">
        <f>ROUND(E373*F373,2)</f>
        <v>0</v>
      </c>
      <c r="H373" s="239"/>
      <c r="I373" s="240">
        <f>ROUND(E373*H373,2)</f>
        <v>0</v>
      </c>
      <c r="J373" s="239"/>
      <c r="K373" s="240">
        <f>ROUND(E373*J373,2)</f>
        <v>0</v>
      </c>
      <c r="L373" s="240">
        <v>21</v>
      </c>
      <c r="M373" s="240">
        <f>G373*(1+L373/100)</f>
        <v>0</v>
      </c>
      <c r="N373" s="238">
        <v>2.1000000000000001E-2</v>
      </c>
      <c r="O373" s="238">
        <f>ROUND(E373*N373,2)</f>
        <v>0.74</v>
      </c>
      <c r="P373" s="238">
        <v>0</v>
      </c>
      <c r="Q373" s="238">
        <f>ROUND(E373*P373,2)</f>
        <v>0</v>
      </c>
      <c r="R373" s="240" t="s">
        <v>841</v>
      </c>
      <c r="S373" s="240" t="s">
        <v>250</v>
      </c>
      <c r="T373" s="241" t="s">
        <v>250</v>
      </c>
      <c r="U373" s="223">
        <v>0.36</v>
      </c>
      <c r="V373" s="223">
        <f>ROUND(E373*U373,2)</f>
        <v>12.6</v>
      </c>
      <c r="W373" s="223"/>
      <c r="X373" s="223" t="s">
        <v>294</v>
      </c>
      <c r="Y373" s="223" t="s">
        <v>252</v>
      </c>
      <c r="Z373" s="213"/>
      <c r="AA373" s="213"/>
      <c r="AB373" s="213"/>
      <c r="AC373" s="213"/>
      <c r="AD373" s="213"/>
      <c r="AE373" s="213"/>
      <c r="AF373" s="213"/>
      <c r="AG373" s="213" t="s">
        <v>295</v>
      </c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</row>
    <row r="374" spans="1:60" outlineLevel="2" x14ac:dyDescent="0.2">
      <c r="A374" s="220"/>
      <c r="B374" s="221"/>
      <c r="C374" s="267" t="s">
        <v>1920</v>
      </c>
      <c r="D374" s="264"/>
      <c r="E374" s="264"/>
      <c r="F374" s="264"/>
      <c r="G374" s="264"/>
      <c r="H374" s="223"/>
      <c r="I374" s="223"/>
      <c r="J374" s="223"/>
      <c r="K374" s="223"/>
      <c r="L374" s="223"/>
      <c r="M374" s="223"/>
      <c r="N374" s="222"/>
      <c r="O374" s="222"/>
      <c r="P374" s="222"/>
      <c r="Q374" s="222"/>
      <c r="R374" s="223"/>
      <c r="S374" s="223"/>
      <c r="T374" s="223"/>
      <c r="U374" s="223"/>
      <c r="V374" s="223"/>
      <c r="W374" s="223"/>
      <c r="X374" s="223"/>
      <c r="Y374" s="223"/>
      <c r="Z374" s="213"/>
      <c r="AA374" s="213"/>
      <c r="AB374" s="213"/>
      <c r="AC374" s="213"/>
      <c r="AD374" s="213"/>
      <c r="AE374" s="213"/>
      <c r="AF374" s="213"/>
      <c r="AG374" s="213" t="s">
        <v>305</v>
      </c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42" t="str">
        <f>C374</f>
        <v>neomítaných betonových a železobetonových monolitických i prefabrikovaných, s rozetřením vysprávky do ztracena,</v>
      </c>
      <c r="BB374" s="213"/>
      <c r="BC374" s="213"/>
      <c r="BD374" s="213"/>
      <c r="BE374" s="213"/>
      <c r="BF374" s="213"/>
      <c r="BG374" s="213"/>
      <c r="BH374" s="213"/>
    </row>
    <row r="375" spans="1:60" outlineLevel="2" x14ac:dyDescent="0.2">
      <c r="A375" s="220"/>
      <c r="B375" s="221"/>
      <c r="C375" s="266" t="s">
        <v>1921</v>
      </c>
      <c r="D375" s="258"/>
      <c r="E375" s="259"/>
      <c r="F375" s="223"/>
      <c r="G375" s="223"/>
      <c r="H375" s="223"/>
      <c r="I375" s="223"/>
      <c r="J375" s="223"/>
      <c r="K375" s="223"/>
      <c r="L375" s="223"/>
      <c r="M375" s="223"/>
      <c r="N375" s="222"/>
      <c r="O375" s="222"/>
      <c r="P375" s="222"/>
      <c r="Q375" s="222"/>
      <c r="R375" s="223"/>
      <c r="S375" s="223"/>
      <c r="T375" s="223"/>
      <c r="U375" s="223"/>
      <c r="V375" s="223"/>
      <c r="W375" s="223"/>
      <c r="X375" s="223"/>
      <c r="Y375" s="223"/>
      <c r="Z375" s="213"/>
      <c r="AA375" s="213"/>
      <c r="AB375" s="213"/>
      <c r="AC375" s="213"/>
      <c r="AD375" s="213"/>
      <c r="AE375" s="213"/>
      <c r="AF375" s="213"/>
      <c r="AG375" s="213" t="s">
        <v>297</v>
      </c>
      <c r="AH375" s="213">
        <v>0</v>
      </c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</row>
    <row r="376" spans="1:60" outlineLevel="3" x14ac:dyDescent="0.2">
      <c r="A376" s="220"/>
      <c r="B376" s="221"/>
      <c r="C376" s="266" t="s">
        <v>1922</v>
      </c>
      <c r="D376" s="258"/>
      <c r="E376" s="259">
        <v>35</v>
      </c>
      <c r="F376" s="223"/>
      <c r="G376" s="223"/>
      <c r="H376" s="223"/>
      <c r="I376" s="223"/>
      <c r="J376" s="223"/>
      <c r="K376" s="223"/>
      <c r="L376" s="223"/>
      <c r="M376" s="223"/>
      <c r="N376" s="222"/>
      <c r="O376" s="222"/>
      <c r="P376" s="222"/>
      <c r="Q376" s="222"/>
      <c r="R376" s="223"/>
      <c r="S376" s="223"/>
      <c r="T376" s="223"/>
      <c r="U376" s="223"/>
      <c r="V376" s="223"/>
      <c r="W376" s="223"/>
      <c r="X376" s="223"/>
      <c r="Y376" s="223"/>
      <c r="Z376" s="213"/>
      <c r="AA376" s="213"/>
      <c r="AB376" s="213"/>
      <c r="AC376" s="213"/>
      <c r="AD376" s="213"/>
      <c r="AE376" s="213"/>
      <c r="AF376" s="213"/>
      <c r="AG376" s="213" t="s">
        <v>297</v>
      </c>
      <c r="AH376" s="213">
        <v>0</v>
      </c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</row>
    <row r="377" spans="1:60" outlineLevel="1" x14ac:dyDescent="0.2">
      <c r="A377" s="244">
        <v>58</v>
      </c>
      <c r="B377" s="245" t="s">
        <v>1923</v>
      </c>
      <c r="C377" s="254" t="s">
        <v>1924</v>
      </c>
      <c r="D377" s="246" t="s">
        <v>1225</v>
      </c>
      <c r="E377" s="247">
        <v>1</v>
      </c>
      <c r="F377" s="248"/>
      <c r="G377" s="249">
        <f>ROUND(E377*F377,2)</f>
        <v>0</v>
      </c>
      <c r="H377" s="248"/>
      <c r="I377" s="249">
        <f>ROUND(E377*H377,2)</f>
        <v>0</v>
      </c>
      <c r="J377" s="248"/>
      <c r="K377" s="249">
        <f>ROUND(E377*J377,2)</f>
        <v>0</v>
      </c>
      <c r="L377" s="249">
        <v>21</v>
      </c>
      <c r="M377" s="249">
        <f>G377*(1+L377/100)</f>
        <v>0</v>
      </c>
      <c r="N377" s="247">
        <v>0</v>
      </c>
      <c r="O377" s="247">
        <f>ROUND(E377*N377,2)</f>
        <v>0</v>
      </c>
      <c r="P377" s="247">
        <v>0</v>
      </c>
      <c r="Q377" s="247">
        <f>ROUND(E377*P377,2)</f>
        <v>0</v>
      </c>
      <c r="R377" s="249"/>
      <c r="S377" s="249" t="s">
        <v>277</v>
      </c>
      <c r="T377" s="250" t="s">
        <v>251</v>
      </c>
      <c r="U377" s="223">
        <v>0</v>
      </c>
      <c r="V377" s="223">
        <f>ROUND(E377*U377,2)</f>
        <v>0</v>
      </c>
      <c r="W377" s="223"/>
      <c r="X377" s="223" t="s">
        <v>294</v>
      </c>
      <c r="Y377" s="223" t="s">
        <v>252</v>
      </c>
      <c r="Z377" s="213"/>
      <c r="AA377" s="213"/>
      <c r="AB377" s="213"/>
      <c r="AC377" s="213"/>
      <c r="AD377" s="213"/>
      <c r="AE377" s="213"/>
      <c r="AF377" s="213"/>
      <c r="AG377" s="213" t="s">
        <v>295</v>
      </c>
      <c r="AH377" s="213"/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</row>
    <row r="378" spans="1:60" x14ac:dyDescent="0.2">
      <c r="A378" s="228" t="s">
        <v>245</v>
      </c>
      <c r="B378" s="229" t="s">
        <v>128</v>
      </c>
      <c r="C378" s="251" t="s">
        <v>129</v>
      </c>
      <c r="D378" s="230"/>
      <c r="E378" s="231"/>
      <c r="F378" s="232"/>
      <c r="G378" s="232">
        <f>SUMIF(AG379:AG394,"&lt;&gt;NOR",G379:G394)</f>
        <v>0</v>
      </c>
      <c r="H378" s="232"/>
      <c r="I378" s="232">
        <f>SUM(I379:I394)</f>
        <v>0</v>
      </c>
      <c r="J378" s="232"/>
      <c r="K378" s="232">
        <f>SUM(K379:K394)</f>
        <v>0</v>
      </c>
      <c r="L378" s="232"/>
      <c r="M378" s="232">
        <f>SUM(M379:M394)</f>
        <v>0</v>
      </c>
      <c r="N378" s="231"/>
      <c r="O378" s="231">
        <f>SUM(O379:O394)</f>
        <v>17.759999999999998</v>
      </c>
      <c r="P378" s="231"/>
      <c r="Q378" s="231">
        <f>SUM(Q379:Q394)</f>
        <v>0</v>
      </c>
      <c r="R378" s="232"/>
      <c r="S378" s="232"/>
      <c r="T378" s="233"/>
      <c r="U378" s="227"/>
      <c r="V378" s="227">
        <f>SUM(V379:V394)</f>
        <v>7.16</v>
      </c>
      <c r="W378" s="227"/>
      <c r="X378" s="227"/>
      <c r="Y378" s="227"/>
      <c r="AG378" t="s">
        <v>246</v>
      </c>
    </row>
    <row r="379" spans="1:60" outlineLevel="1" x14ac:dyDescent="0.2">
      <c r="A379" s="235">
        <v>59</v>
      </c>
      <c r="B379" s="236" t="s">
        <v>1208</v>
      </c>
      <c r="C379" s="252" t="s">
        <v>1209</v>
      </c>
      <c r="D379" s="237" t="s">
        <v>292</v>
      </c>
      <c r="E379" s="238">
        <v>143.11000000000001</v>
      </c>
      <c r="F379" s="239"/>
      <c r="G379" s="240">
        <f>ROUND(E379*F379,2)</f>
        <v>0</v>
      </c>
      <c r="H379" s="239"/>
      <c r="I379" s="240">
        <f>ROUND(E379*H379,2)</f>
        <v>0</v>
      </c>
      <c r="J379" s="239"/>
      <c r="K379" s="240">
        <f>ROUND(E379*J379,2)</f>
        <v>0</v>
      </c>
      <c r="L379" s="240">
        <v>21</v>
      </c>
      <c r="M379" s="240">
        <f>G379*(1+L379/100)</f>
        <v>0</v>
      </c>
      <c r="N379" s="238">
        <v>0</v>
      </c>
      <c r="O379" s="238">
        <f>ROUND(E379*N379,2)</f>
        <v>0</v>
      </c>
      <c r="P379" s="238">
        <v>0</v>
      </c>
      <c r="Q379" s="238">
        <f>ROUND(E379*P379,2)</f>
        <v>0</v>
      </c>
      <c r="R379" s="240" t="s">
        <v>841</v>
      </c>
      <c r="S379" s="240" t="s">
        <v>250</v>
      </c>
      <c r="T379" s="241" t="s">
        <v>250</v>
      </c>
      <c r="U379" s="223">
        <v>0.05</v>
      </c>
      <c r="V379" s="223">
        <f>ROUND(E379*U379,2)</f>
        <v>7.16</v>
      </c>
      <c r="W379" s="223"/>
      <c r="X379" s="223" t="s">
        <v>294</v>
      </c>
      <c r="Y379" s="223" t="s">
        <v>252</v>
      </c>
      <c r="Z379" s="213"/>
      <c r="AA379" s="213"/>
      <c r="AB379" s="213"/>
      <c r="AC379" s="213"/>
      <c r="AD379" s="213"/>
      <c r="AE379" s="213"/>
      <c r="AF379" s="213"/>
      <c r="AG379" s="213" t="s">
        <v>295</v>
      </c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</row>
    <row r="380" spans="1:60" outlineLevel="2" x14ac:dyDescent="0.2">
      <c r="A380" s="220"/>
      <c r="B380" s="221"/>
      <c r="C380" s="266" t="s">
        <v>1925</v>
      </c>
      <c r="D380" s="258"/>
      <c r="E380" s="259"/>
      <c r="F380" s="223"/>
      <c r="G380" s="223"/>
      <c r="H380" s="223"/>
      <c r="I380" s="223"/>
      <c r="J380" s="223"/>
      <c r="K380" s="223"/>
      <c r="L380" s="223"/>
      <c r="M380" s="223"/>
      <c r="N380" s="222"/>
      <c r="O380" s="222"/>
      <c r="P380" s="222"/>
      <c r="Q380" s="222"/>
      <c r="R380" s="223"/>
      <c r="S380" s="223"/>
      <c r="T380" s="223"/>
      <c r="U380" s="223"/>
      <c r="V380" s="223"/>
      <c r="W380" s="223"/>
      <c r="X380" s="223"/>
      <c r="Y380" s="223"/>
      <c r="Z380" s="213"/>
      <c r="AA380" s="213"/>
      <c r="AB380" s="213"/>
      <c r="AC380" s="213"/>
      <c r="AD380" s="213"/>
      <c r="AE380" s="213"/>
      <c r="AF380" s="213"/>
      <c r="AG380" s="213" t="s">
        <v>297</v>
      </c>
      <c r="AH380" s="213">
        <v>0</v>
      </c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</row>
    <row r="381" spans="1:60" outlineLevel="3" x14ac:dyDescent="0.2">
      <c r="A381" s="220"/>
      <c r="B381" s="221"/>
      <c r="C381" s="266" t="s">
        <v>1926</v>
      </c>
      <c r="D381" s="258"/>
      <c r="E381" s="259"/>
      <c r="F381" s="223"/>
      <c r="G381" s="223"/>
      <c r="H381" s="223"/>
      <c r="I381" s="223"/>
      <c r="J381" s="223"/>
      <c r="K381" s="223"/>
      <c r="L381" s="223"/>
      <c r="M381" s="223"/>
      <c r="N381" s="222"/>
      <c r="O381" s="222"/>
      <c r="P381" s="222"/>
      <c r="Q381" s="222"/>
      <c r="R381" s="223"/>
      <c r="S381" s="223"/>
      <c r="T381" s="223"/>
      <c r="U381" s="223"/>
      <c r="V381" s="223"/>
      <c r="W381" s="223"/>
      <c r="X381" s="223"/>
      <c r="Y381" s="223"/>
      <c r="Z381" s="213"/>
      <c r="AA381" s="213"/>
      <c r="AB381" s="213"/>
      <c r="AC381" s="213"/>
      <c r="AD381" s="213"/>
      <c r="AE381" s="213"/>
      <c r="AF381" s="213"/>
      <c r="AG381" s="213" t="s">
        <v>297</v>
      </c>
      <c r="AH381" s="213">
        <v>0</v>
      </c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</row>
    <row r="382" spans="1:60" outlineLevel="3" x14ac:dyDescent="0.2">
      <c r="A382" s="220"/>
      <c r="B382" s="221"/>
      <c r="C382" s="266" t="s">
        <v>1837</v>
      </c>
      <c r="D382" s="258"/>
      <c r="E382" s="259">
        <v>143.11000000000001</v>
      </c>
      <c r="F382" s="223"/>
      <c r="G382" s="223"/>
      <c r="H382" s="223"/>
      <c r="I382" s="223"/>
      <c r="J382" s="223"/>
      <c r="K382" s="223"/>
      <c r="L382" s="223"/>
      <c r="M382" s="223"/>
      <c r="N382" s="222"/>
      <c r="O382" s="222"/>
      <c r="P382" s="222"/>
      <c r="Q382" s="222"/>
      <c r="R382" s="223"/>
      <c r="S382" s="223"/>
      <c r="T382" s="223"/>
      <c r="U382" s="223"/>
      <c r="V382" s="223"/>
      <c r="W382" s="223"/>
      <c r="X382" s="223"/>
      <c r="Y382" s="223"/>
      <c r="Z382" s="213"/>
      <c r="AA382" s="213"/>
      <c r="AB382" s="213"/>
      <c r="AC382" s="213"/>
      <c r="AD382" s="213"/>
      <c r="AE382" s="213"/>
      <c r="AF382" s="213"/>
      <c r="AG382" s="213" t="s">
        <v>297</v>
      </c>
      <c r="AH382" s="213">
        <v>0</v>
      </c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</row>
    <row r="383" spans="1:60" outlineLevel="1" x14ac:dyDescent="0.2">
      <c r="A383" s="235">
        <v>60</v>
      </c>
      <c r="B383" s="236" t="s">
        <v>1927</v>
      </c>
      <c r="C383" s="252" t="s">
        <v>1928</v>
      </c>
      <c r="D383" s="237" t="s">
        <v>292</v>
      </c>
      <c r="E383" s="238">
        <v>100.12</v>
      </c>
      <c r="F383" s="239"/>
      <c r="G383" s="240">
        <f>ROUND(E383*F383,2)</f>
        <v>0</v>
      </c>
      <c r="H383" s="239"/>
      <c r="I383" s="240">
        <f>ROUND(E383*H383,2)</f>
        <v>0</v>
      </c>
      <c r="J383" s="239"/>
      <c r="K383" s="240">
        <f>ROUND(E383*J383,2)</f>
        <v>0</v>
      </c>
      <c r="L383" s="240">
        <v>21</v>
      </c>
      <c r="M383" s="240">
        <f>G383*(1+L383/100)</f>
        <v>0</v>
      </c>
      <c r="N383" s="238">
        <v>0.11025</v>
      </c>
      <c r="O383" s="238">
        <f>ROUND(E383*N383,2)</f>
        <v>11.04</v>
      </c>
      <c r="P383" s="238">
        <v>0</v>
      </c>
      <c r="Q383" s="238">
        <f>ROUND(E383*P383,2)</f>
        <v>0</v>
      </c>
      <c r="R383" s="240"/>
      <c r="S383" s="240" t="s">
        <v>277</v>
      </c>
      <c r="T383" s="241" t="s">
        <v>251</v>
      </c>
      <c r="U383" s="223">
        <v>0</v>
      </c>
      <c r="V383" s="223">
        <f>ROUND(E383*U383,2)</f>
        <v>0</v>
      </c>
      <c r="W383" s="223"/>
      <c r="X383" s="223" t="s">
        <v>294</v>
      </c>
      <c r="Y383" s="223" t="s">
        <v>252</v>
      </c>
      <c r="Z383" s="213"/>
      <c r="AA383" s="213"/>
      <c r="AB383" s="213"/>
      <c r="AC383" s="213"/>
      <c r="AD383" s="213"/>
      <c r="AE383" s="213"/>
      <c r="AF383" s="213"/>
      <c r="AG383" s="213" t="s">
        <v>295</v>
      </c>
      <c r="AH383" s="213"/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</row>
    <row r="384" spans="1:60" outlineLevel="2" x14ac:dyDescent="0.2">
      <c r="A384" s="220"/>
      <c r="B384" s="221"/>
      <c r="C384" s="266" t="s">
        <v>347</v>
      </c>
      <c r="D384" s="258"/>
      <c r="E384" s="259"/>
      <c r="F384" s="223"/>
      <c r="G384" s="223"/>
      <c r="H384" s="223"/>
      <c r="I384" s="223"/>
      <c r="J384" s="223"/>
      <c r="K384" s="223"/>
      <c r="L384" s="223"/>
      <c r="M384" s="223"/>
      <c r="N384" s="222"/>
      <c r="O384" s="222"/>
      <c r="P384" s="222"/>
      <c r="Q384" s="222"/>
      <c r="R384" s="223"/>
      <c r="S384" s="223"/>
      <c r="T384" s="223"/>
      <c r="U384" s="223"/>
      <c r="V384" s="223"/>
      <c r="W384" s="223"/>
      <c r="X384" s="223"/>
      <c r="Y384" s="223"/>
      <c r="Z384" s="213"/>
      <c r="AA384" s="213"/>
      <c r="AB384" s="213"/>
      <c r="AC384" s="213"/>
      <c r="AD384" s="213"/>
      <c r="AE384" s="213"/>
      <c r="AF384" s="213"/>
      <c r="AG384" s="213" t="s">
        <v>297</v>
      </c>
      <c r="AH384" s="213">
        <v>0</v>
      </c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</row>
    <row r="385" spans="1:60" outlineLevel="3" x14ac:dyDescent="0.2">
      <c r="A385" s="220"/>
      <c r="B385" s="221"/>
      <c r="C385" s="266" t="s">
        <v>1929</v>
      </c>
      <c r="D385" s="258"/>
      <c r="E385" s="259"/>
      <c r="F385" s="223"/>
      <c r="G385" s="223"/>
      <c r="H385" s="223"/>
      <c r="I385" s="223"/>
      <c r="J385" s="223"/>
      <c r="K385" s="223"/>
      <c r="L385" s="223"/>
      <c r="M385" s="223"/>
      <c r="N385" s="222"/>
      <c r="O385" s="222"/>
      <c r="P385" s="222"/>
      <c r="Q385" s="222"/>
      <c r="R385" s="223"/>
      <c r="S385" s="223"/>
      <c r="T385" s="223"/>
      <c r="U385" s="223"/>
      <c r="V385" s="223"/>
      <c r="W385" s="223"/>
      <c r="X385" s="223"/>
      <c r="Y385" s="223"/>
      <c r="Z385" s="213"/>
      <c r="AA385" s="213"/>
      <c r="AB385" s="213"/>
      <c r="AC385" s="213"/>
      <c r="AD385" s="213"/>
      <c r="AE385" s="213"/>
      <c r="AF385" s="213"/>
      <c r="AG385" s="213" t="s">
        <v>297</v>
      </c>
      <c r="AH385" s="213">
        <v>0</v>
      </c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</row>
    <row r="386" spans="1:60" outlineLevel="3" x14ac:dyDescent="0.2">
      <c r="A386" s="220"/>
      <c r="B386" s="221"/>
      <c r="C386" s="266" t="s">
        <v>1930</v>
      </c>
      <c r="D386" s="258"/>
      <c r="E386" s="259">
        <v>100.12</v>
      </c>
      <c r="F386" s="223"/>
      <c r="G386" s="223"/>
      <c r="H386" s="223"/>
      <c r="I386" s="223"/>
      <c r="J386" s="223"/>
      <c r="K386" s="223"/>
      <c r="L386" s="223"/>
      <c r="M386" s="223"/>
      <c r="N386" s="222"/>
      <c r="O386" s="222"/>
      <c r="P386" s="222"/>
      <c r="Q386" s="222"/>
      <c r="R386" s="223"/>
      <c r="S386" s="223"/>
      <c r="T386" s="223"/>
      <c r="U386" s="223"/>
      <c r="V386" s="223"/>
      <c r="W386" s="223"/>
      <c r="X386" s="223"/>
      <c r="Y386" s="223"/>
      <c r="Z386" s="213"/>
      <c r="AA386" s="213"/>
      <c r="AB386" s="213"/>
      <c r="AC386" s="213"/>
      <c r="AD386" s="213"/>
      <c r="AE386" s="213"/>
      <c r="AF386" s="213"/>
      <c r="AG386" s="213" t="s">
        <v>297</v>
      </c>
      <c r="AH386" s="213">
        <v>0</v>
      </c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</row>
    <row r="387" spans="1:60" outlineLevel="1" x14ac:dyDescent="0.2">
      <c r="A387" s="235">
        <v>61</v>
      </c>
      <c r="B387" s="236" t="s">
        <v>1931</v>
      </c>
      <c r="C387" s="252" t="s">
        <v>1932</v>
      </c>
      <c r="D387" s="237" t="s">
        <v>292</v>
      </c>
      <c r="E387" s="238">
        <v>42.99</v>
      </c>
      <c r="F387" s="239"/>
      <c r="G387" s="240">
        <f>ROUND(E387*F387,2)</f>
        <v>0</v>
      </c>
      <c r="H387" s="239"/>
      <c r="I387" s="240">
        <f>ROUND(E387*H387,2)</f>
        <v>0</v>
      </c>
      <c r="J387" s="239"/>
      <c r="K387" s="240">
        <f>ROUND(E387*J387,2)</f>
        <v>0</v>
      </c>
      <c r="L387" s="240">
        <v>21</v>
      </c>
      <c r="M387" s="240">
        <f>G387*(1+L387/100)</f>
        <v>0</v>
      </c>
      <c r="N387" s="238">
        <v>0.11025</v>
      </c>
      <c r="O387" s="238">
        <f>ROUND(E387*N387,2)</f>
        <v>4.74</v>
      </c>
      <c r="P387" s="238">
        <v>0</v>
      </c>
      <c r="Q387" s="238">
        <f>ROUND(E387*P387,2)</f>
        <v>0</v>
      </c>
      <c r="R387" s="240"/>
      <c r="S387" s="240" t="s">
        <v>277</v>
      </c>
      <c r="T387" s="241" t="s">
        <v>251</v>
      </c>
      <c r="U387" s="223">
        <v>0</v>
      </c>
      <c r="V387" s="223">
        <f>ROUND(E387*U387,2)</f>
        <v>0</v>
      </c>
      <c r="W387" s="223"/>
      <c r="X387" s="223" t="s">
        <v>294</v>
      </c>
      <c r="Y387" s="223" t="s">
        <v>252</v>
      </c>
      <c r="Z387" s="213"/>
      <c r="AA387" s="213"/>
      <c r="AB387" s="213"/>
      <c r="AC387" s="213"/>
      <c r="AD387" s="213"/>
      <c r="AE387" s="213"/>
      <c r="AF387" s="213"/>
      <c r="AG387" s="213" t="s">
        <v>295</v>
      </c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</row>
    <row r="388" spans="1:60" outlineLevel="2" x14ac:dyDescent="0.2">
      <c r="A388" s="220"/>
      <c r="B388" s="221"/>
      <c r="C388" s="266" t="s">
        <v>347</v>
      </c>
      <c r="D388" s="258"/>
      <c r="E388" s="259"/>
      <c r="F388" s="223"/>
      <c r="G388" s="223"/>
      <c r="H388" s="223"/>
      <c r="I388" s="223"/>
      <c r="J388" s="223"/>
      <c r="K388" s="223"/>
      <c r="L388" s="223"/>
      <c r="M388" s="223"/>
      <c r="N388" s="222"/>
      <c r="O388" s="222"/>
      <c r="P388" s="222"/>
      <c r="Q388" s="222"/>
      <c r="R388" s="223"/>
      <c r="S388" s="223"/>
      <c r="T388" s="223"/>
      <c r="U388" s="223"/>
      <c r="V388" s="223"/>
      <c r="W388" s="223"/>
      <c r="X388" s="223"/>
      <c r="Y388" s="223"/>
      <c r="Z388" s="213"/>
      <c r="AA388" s="213"/>
      <c r="AB388" s="213"/>
      <c r="AC388" s="213"/>
      <c r="AD388" s="213"/>
      <c r="AE388" s="213"/>
      <c r="AF388" s="213"/>
      <c r="AG388" s="213" t="s">
        <v>297</v>
      </c>
      <c r="AH388" s="213">
        <v>0</v>
      </c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</row>
    <row r="389" spans="1:60" outlineLevel="3" x14ac:dyDescent="0.2">
      <c r="A389" s="220"/>
      <c r="B389" s="221"/>
      <c r="C389" s="266" t="s">
        <v>1933</v>
      </c>
      <c r="D389" s="258"/>
      <c r="E389" s="259"/>
      <c r="F389" s="223"/>
      <c r="G389" s="223"/>
      <c r="H389" s="223"/>
      <c r="I389" s="223"/>
      <c r="J389" s="223"/>
      <c r="K389" s="223"/>
      <c r="L389" s="223"/>
      <c r="M389" s="223"/>
      <c r="N389" s="222"/>
      <c r="O389" s="222"/>
      <c r="P389" s="222"/>
      <c r="Q389" s="222"/>
      <c r="R389" s="223"/>
      <c r="S389" s="223"/>
      <c r="T389" s="223"/>
      <c r="U389" s="223"/>
      <c r="V389" s="223"/>
      <c r="W389" s="223"/>
      <c r="X389" s="223"/>
      <c r="Y389" s="223"/>
      <c r="Z389" s="213"/>
      <c r="AA389" s="213"/>
      <c r="AB389" s="213"/>
      <c r="AC389" s="213"/>
      <c r="AD389" s="213"/>
      <c r="AE389" s="213"/>
      <c r="AF389" s="213"/>
      <c r="AG389" s="213" t="s">
        <v>297</v>
      </c>
      <c r="AH389" s="213">
        <v>0</v>
      </c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</row>
    <row r="390" spans="1:60" outlineLevel="3" x14ac:dyDescent="0.2">
      <c r="A390" s="220"/>
      <c r="B390" s="221"/>
      <c r="C390" s="266" t="s">
        <v>1934</v>
      </c>
      <c r="D390" s="258"/>
      <c r="E390" s="259">
        <v>42.99</v>
      </c>
      <c r="F390" s="223"/>
      <c r="G390" s="223"/>
      <c r="H390" s="223"/>
      <c r="I390" s="223"/>
      <c r="J390" s="223"/>
      <c r="K390" s="223"/>
      <c r="L390" s="223"/>
      <c r="M390" s="223"/>
      <c r="N390" s="222"/>
      <c r="O390" s="222"/>
      <c r="P390" s="222"/>
      <c r="Q390" s="222"/>
      <c r="R390" s="223"/>
      <c r="S390" s="223"/>
      <c r="T390" s="223"/>
      <c r="U390" s="223"/>
      <c r="V390" s="223"/>
      <c r="W390" s="223"/>
      <c r="X390" s="223"/>
      <c r="Y390" s="223"/>
      <c r="Z390" s="213"/>
      <c r="AA390" s="213"/>
      <c r="AB390" s="213"/>
      <c r="AC390" s="213"/>
      <c r="AD390" s="213"/>
      <c r="AE390" s="213"/>
      <c r="AF390" s="213"/>
      <c r="AG390" s="213" t="s">
        <v>297</v>
      </c>
      <c r="AH390" s="213">
        <v>0</v>
      </c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</row>
    <row r="391" spans="1:60" outlineLevel="1" x14ac:dyDescent="0.2">
      <c r="A391" s="235">
        <v>62</v>
      </c>
      <c r="B391" s="236" t="s">
        <v>1935</v>
      </c>
      <c r="C391" s="252" t="s">
        <v>1936</v>
      </c>
      <c r="D391" s="237" t="s">
        <v>292</v>
      </c>
      <c r="E391" s="238">
        <v>14.96</v>
      </c>
      <c r="F391" s="239"/>
      <c r="G391" s="240">
        <f>ROUND(E391*F391,2)</f>
        <v>0</v>
      </c>
      <c r="H391" s="239"/>
      <c r="I391" s="240">
        <f>ROUND(E391*H391,2)</f>
        <v>0</v>
      </c>
      <c r="J391" s="239"/>
      <c r="K391" s="240">
        <f>ROUND(E391*J391,2)</f>
        <v>0</v>
      </c>
      <c r="L391" s="240">
        <v>21</v>
      </c>
      <c r="M391" s="240">
        <f>G391*(1+L391/100)</f>
        <v>0</v>
      </c>
      <c r="N391" s="238">
        <v>0.1323</v>
      </c>
      <c r="O391" s="238">
        <f>ROUND(E391*N391,2)</f>
        <v>1.98</v>
      </c>
      <c r="P391" s="238">
        <v>0</v>
      </c>
      <c r="Q391" s="238">
        <f>ROUND(E391*P391,2)</f>
        <v>0</v>
      </c>
      <c r="R391" s="240"/>
      <c r="S391" s="240" t="s">
        <v>277</v>
      </c>
      <c r="T391" s="241" t="s">
        <v>251</v>
      </c>
      <c r="U391" s="223">
        <v>0</v>
      </c>
      <c r="V391" s="223">
        <f>ROUND(E391*U391,2)</f>
        <v>0</v>
      </c>
      <c r="W391" s="223"/>
      <c r="X391" s="223" t="s">
        <v>294</v>
      </c>
      <c r="Y391" s="223" t="s">
        <v>252</v>
      </c>
      <c r="Z391" s="213"/>
      <c r="AA391" s="213"/>
      <c r="AB391" s="213"/>
      <c r="AC391" s="213"/>
      <c r="AD391" s="213"/>
      <c r="AE391" s="213"/>
      <c r="AF391" s="213"/>
      <c r="AG391" s="213" t="s">
        <v>295</v>
      </c>
      <c r="AH391" s="213"/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</row>
    <row r="392" spans="1:60" outlineLevel="2" x14ac:dyDescent="0.2">
      <c r="A392" s="220"/>
      <c r="B392" s="221"/>
      <c r="C392" s="266" t="s">
        <v>347</v>
      </c>
      <c r="D392" s="258"/>
      <c r="E392" s="259"/>
      <c r="F392" s="223"/>
      <c r="G392" s="223"/>
      <c r="H392" s="223"/>
      <c r="I392" s="223"/>
      <c r="J392" s="223"/>
      <c r="K392" s="223"/>
      <c r="L392" s="223"/>
      <c r="M392" s="223"/>
      <c r="N392" s="222"/>
      <c r="O392" s="222"/>
      <c r="P392" s="222"/>
      <c r="Q392" s="222"/>
      <c r="R392" s="223"/>
      <c r="S392" s="223"/>
      <c r="T392" s="223"/>
      <c r="U392" s="223"/>
      <c r="V392" s="223"/>
      <c r="W392" s="223"/>
      <c r="X392" s="223"/>
      <c r="Y392" s="223"/>
      <c r="Z392" s="213"/>
      <c r="AA392" s="213"/>
      <c r="AB392" s="213"/>
      <c r="AC392" s="213"/>
      <c r="AD392" s="213"/>
      <c r="AE392" s="213"/>
      <c r="AF392" s="213"/>
      <c r="AG392" s="213" t="s">
        <v>297</v>
      </c>
      <c r="AH392" s="213">
        <v>0</v>
      </c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</row>
    <row r="393" spans="1:60" outlineLevel="3" x14ac:dyDescent="0.2">
      <c r="A393" s="220"/>
      <c r="B393" s="221"/>
      <c r="C393" s="266" t="s">
        <v>1937</v>
      </c>
      <c r="D393" s="258"/>
      <c r="E393" s="259"/>
      <c r="F393" s="223"/>
      <c r="G393" s="223"/>
      <c r="H393" s="223"/>
      <c r="I393" s="223"/>
      <c r="J393" s="223"/>
      <c r="K393" s="223"/>
      <c r="L393" s="223"/>
      <c r="M393" s="223"/>
      <c r="N393" s="222"/>
      <c r="O393" s="222"/>
      <c r="P393" s="222"/>
      <c r="Q393" s="222"/>
      <c r="R393" s="223"/>
      <c r="S393" s="223"/>
      <c r="T393" s="223"/>
      <c r="U393" s="223"/>
      <c r="V393" s="223"/>
      <c r="W393" s="223"/>
      <c r="X393" s="223"/>
      <c r="Y393" s="223"/>
      <c r="Z393" s="213"/>
      <c r="AA393" s="213"/>
      <c r="AB393" s="213"/>
      <c r="AC393" s="213"/>
      <c r="AD393" s="213"/>
      <c r="AE393" s="213"/>
      <c r="AF393" s="213"/>
      <c r="AG393" s="213" t="s">
        <v>297</v>
      </c>
      <c r="AH393" s="213">
        <v>0</v>
      </c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</row>
    <row r="394" spans="1:60" outlineLevel="3" x14ac:dyDescent="0.2">
      <c r="A394" s="220"/>
      <c r="B394" s="221"/>
      <c r="C394" s="266" t="s">
        <v>1818</v>
      </c>
      <c r="D394" s="258"/>
      <c r="E394" s="259">
        <v>14.96</v>
      </c>
      <c r="F394" s="223"/>
      <c r="G394" s="223"/>
      <c r="H394" s="223"/>
      <c r="I394" s="223"/>
      <c r="J394" s="223"/>
      <c r="K394" s="223"/>
      <c r="L394" s="223"/>
      <c r="M394" s="223"/>
      <c r="N394" s="222"/>
      <c r="O394" s="222"/>
      <c r="P394" s="222"/>
      <c r="Q394" s="222"/>
      <c r="R394" s="223"/>
      <c r="S394" s="223"/>
      <c r="T394" s="223"/>
      <c r="U394" s="223"/>
      <c r="V394" s="223"/>
      <c r="W394" s="223"/>
      <c r="X394" s="223"/>
      <c r="Y394" s="223"/>
      <c r="Z394" s="213"/>
      <c r="AA394" s="213"/>
      <c r="AB394" s="213"/>
      <c r="AC394" s="213"/>
      <c r="AD394" s="213"/>
      <c r="AE394" s="213"/>
      <c r="AF394" s="213"/>
      <c r="AG394" s="213" t="s">
        <v>297</v>
      </c>
      <c r="AH394" s="213">
        <v>0</v>
      </c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</row>
    <row r="395" spans="1:60" x14ac:dyDescent="0.2">
      <c r="A395" s="228" t="s">
        <v>245</v>
      </c>
      <c r="B395" s="229" t="s">
        <v>130</v>
      </c>
      <c r="C395" s="251" t="s">
        <v>131</v>
      </c>
      <c r="D395" s="230"/>
      <c r="E395" s="231"/>
      <c r="F395" s="232"/>
      <c r="G395" s="232">
        <f>SUMIF(AG396:AG398,"&lt;&gt;NOR",G396:G398)</f>
        <v>0</v>
      </c>
      <c r="H395" s="232"/>
      <c r="I395" s="232">
        <f>SUM(I396:I398)</f>
        <v>0</v>
      </c>
      <c r="J395" s="232"/>
      <c r="K395" s="232">
        <f>SUM(K396:K398)</f>
        <v>0</v>
      </c>
      <c r="L395" s="232"/>
      <c r="M395" s="232">
        <f>SUM(M396:M398)</f>
        <v>0</v>
      </c>
      <c r="N395" s="231"/>
      <c r="O395" s="231">
        <f>SUM(O396:O398)</f>
        <v>7.0000000000000007E-2</v>
      </c>
      <c r="P395" s="231"/>
      <c r="Q395" s="231">
        <f>SUM(Q396:Q398)</f>
        <v>0</v>
      </c>
      <c r="R395" s="232"/>
      <c r="S395" s="232"/>
      <c r="T395" s="233"/>
      <c r="U395" s="227"/>
      <c r="V395" s="227">
        <f>SUM(V396:V398)</f>
        <v>2.1</v>
      </c>
      <c r="W395" s="227"/>
      <c r="X395" s="227"/>
      <c r="Y395" s="227"/>
      <c r="AG395" t="s">
        <v>246</v>
      </c>
    </row>
    <row r="396" spans="1:60" ht="22.5" outlineLevel="1" x14ac:dyDescent="0.2">
      <c r="A396" s="235">
        <v>63</v>
      </c>
      <c r="B396" s="236" t="s">
        <v>1938</v>
      </c>
      <c r="C396" s="252" t="s">
        <v>1939</v>
      </c>
      <c r="D396" s="237" t="s">
        <v>458</v>
      </c>
      <c r="E396" s="238">
        <v>1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6.7710000000000006E-2</v>
      </c>
      <c r="O396" s="238">
        <f>ROUND(E396*N396,2)</f>
        <v>7.0000000000000007E-2</v>
      </c>
      <c r="P396" s="238">
        <v>0</v>
      </c>
      <c r="Q396" s="238">
        <f>ROUND(E396*P396,2)</f>
        <v>0</v>
      </c>
      <c r="R396" s="240" t="s">
        <v>563</v>
      </c>
      <c r="S396" s="240" t="s">
        <v>250</v>
      </c>
      <c r="T396" s="241" t="s">
        <v>250</v>
      </c>
      <c r="U396" s="223">
        <v>2.097</v>
      </c>
      <c r="V396" s="223">
        <f>ROUND(E396*U396,2)</f>
        <v>2.1</v>
      </c>
      <c r="W396" s="223"/>
      <c r="X396" s="223" t="s">
        <v>294</v>
      </c>
      <c r="Y396" s="223" t="s">
        <v>252</v>
      </c>
      <c r="Z396" s="213"/>
      <c r="AA396" s="213"/>
      <c r="AB396" s="213"/>
      <c r="AC396" s="213"/>
      <c r="AD396" s="213"/>
      <c r="AE396" s="213"/>
      <c r="AF396" s="213"/>
      <c r="AG396" s="213" t="s">
        <v>331</v>
      </c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</row>
    <row r="397" spans="1:60" ht="22.5" outlineLevel="2" x14ac:dyDescent="0.2">
      <c r="A397" s="220"/>
      <c r="B397" s="221"/>
      <c r="C397" s="267" t="s">
        <v>1221</v>
      </c>
      <c r="D397" s="264"/>
      <c r="E397" s="264"/>
      <c r="F397" s="264"/>
      <c r="G397" s="264"/>
      <c r="H397" s="223"/>
      <c r="I397" s="223"/>
      <c r="J397" s="223"/>
      <c r="K397" s="223"/>
      <c r="L397" s="223"/>
      <c r="M397" s="223"/>
      <c r="N397" s="222"/>
      <c r="O397" s="222"/>
      <c r="P397" s="222"/>
      <c r="Q397" s="222"/>
      <c r="R397" s="223"/>
      <c r="S397" s="223"/>
      <c r="T397" s="223"/>
      <c r="U397" s="223"/>
      <c r="V397" s="223"/>
      <c r="W397" s="223"/>
      <c r="X397" s="223"/>
      <c r="Y397" s="223"/>
      <c r="Z397" s="213"/>
      <c r="AA397" s="213"/>
      <c r="AB397" s="213"/>
      <c r="AC397" s="213"/>
      <c r="AD397" s="213"/>
      <c r="AE397" s="213"/>
      <c r="AF397" s="213"/>
      <c r="AG397" s="213" t="s">
        <v>305</v>
      </c>
      <c r="AH397" s="213"/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42" t="str">
        <f>C397</f>
        <v>lisované nebo z úhelníků s vybetonováním prahu, z pomocného pracovního lešení o výšce podlahy do 1900 mm a pro zatížení do 1,5 kPa, včetně dodávky zárubně</v>
      </c>
      <c r="BB397" s="213"/>
      <c r="BC397" s="213"/>
      <c r="BD397" s="213"/>
      <c r="BE397" s="213"/>
      <c r="BF397" s="213"/>
      <c r="BG397" s="213"/>
      <c r="BH397" s="213"/>
    </row>
    <row r="398" spans="1:60" outlineLevel="2" x14ac:dyDescent="0.2">
      <c r="A398" s="220"/>
      <c r="B398" s="221"/>
      <c r="C398" s="266" t="s">
        <v>1940</v>
      </c>
      <c r="D398" s="258"/>
      <c r="E398" s="259">
        <v>1</v>
      </c>
      <c r="F398" s="223"/>
      <c r="G398" s="223"/>
      <c r="H398" s="223"/>
      <c r="I398" s="223"/>
      <c r="J398" s="223"/>
      <c r="K398" s="223"/>
      <c r="L398" s="223"/>
      <c r="M398" s="223"/>
      <c r="N398" s="222"/>
      <c r="O398" s="222"/>
      <c r="P398" s="222"/>
      <c r="Q398" s="222"/>
      <c r="R398" s="223"/>
      <c r="S398" s="223"/>
      <c r="T398" s="223"/>
      <c r="U398" s="223"/>
      <c r="V398" s="223"/>
      <c r="W398" s="223"/>
      <c r="X398" s="223"/>
      <c r="Y398" s="223"/>
      <c r="Z398" s="213"/>
      <c r="AA398" s="213"/>
      <c r="AB398" s="213"/>
      <c r="AC398" s="213"/>
      <c r="AD398" s="213"/>
      <c r="AE398" s="213"/>
      <c r="AF398" s="213"/>
      <c r="AG398" s="213" t="s">
        <v>297</v>
      </c>
      <c r="AH398" s="213">
        <v>5</v>
      </c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</row>
    <row r="399" spans="1:60" x14ac:dyDescent="0.2">
      <c r="A399" s="228" t="s">
        <v>245</v>
      </c>
      <c r="B399" s="229" t="s">
        <v>136</v>
      </c>
      <c r="C399" s="251" t="s">
        <v>137</v>
      </c>
      <c r="D399" s="230"/>
      <c r="E399" s="231"/>
      <c r="F399" s="232"/>
      <c r="G399" s="232">
        <f>SUMIF(AG400:AG400,"&lt;&gt;NOR",G400:G400)</f>
        <v>0</v>
      </c>
      <c r="H399" s="232"/>
      <c r="I399" s="232">
        <f>SUM(I400:I400)</f>
        <v>0</v>
      </c>
      <c r="J399" s="232"/>
      <c r="K399" s="232">
        <f>SUM(K400:K400)</f>
        <v>0</v>
      </c>
      <c r="L399" s="232"/>
      <c r="M399" s="232">
        <f>SUM(M400:M400)</f>
        <v>0</v>
      </c>
      <c r="N399" s="231"/>
      <c r="O399" s="231">
        <f>SUM(O400:O400)</f>
        <v>0.68</v>
      </c>
      <c r="P399" s="231"/>
      <c r="Q399" s="231">
        <f>SUM(Q400:Q400)</f>
        <v>0</v>
      </c>
      <c r="R399" s="232"/>
      <c r="S399" s="232"/>
      <c r="T399" s="233"/>
      <c r="U399" s="227"/>
      <c r="V399" s="227">
        <f>SUM(V400:V400)</f>
        <v>29.9</v>
      </c>
      <c r="W399" s="227"/>
      <c r="X399" s="227"/>
      <c r="Y399" s="227"/>
      <c r="AG399" t="s">
        <v>246</v>
      </c>
    </row>
    <row r="400" spans="1:60" outlineLevel="1" x14ac:dyDescent="0.2">
      <c r="A400" s="244">
        <v>64</v>
      </c>
      <c r="B400" s="245" t="s">
        <v>308</v>
      </c>
      <c r="C400" s="254" t="s">
        <v>309</v>
      </c>
      <c r="D400" s="246" t="s">
        <v>292</v>
      </c>
      <c r="E400" s="247">
        <v>115</v>
      </c>
      <c r="F400" s="248"/>
      <c r="G400" s="249">
        <f>ROUND(E400*F400,2)</f>
        <v>0</v>
      </c>
      <c r="H400" s="248"/>
      <c r="I400" s="249">
        <f>ROUND(E400*H400,2)</f>
        <v>0</v>
      </c>
      <c r="J400" s="248"/>
      <c r="K400" s="249">
        <f>ROUND(E400*J400,2)</f>
        <v>0</v>
      </c>
      <c r="L400" s="249">
        <v>21</v>
      </c>
      <c r="M400" s="249">
        <f>G400*(1+L400/100)</f>
        <v>0</v>
      </c>
      <c r="N400" s="247">
        <v>5.9100000000000003E-3</v>
      </c>
      <c r="O400" s="247">
        <f>ROUND(E400*N400,2)</f>
        <v>0.68</v>
      </c>
      <c r="P400" s="247">
        <v>0</v>
      </c>
      <c r="Q400" s="247">
        <f>ROUND(E400*P400,2)</f>
        <v>0</v>
      </c>
      <c r="R400" s="249" t="s">
        <v>310</v>
      </c>
      <c r="S400" s="249" t="s">
        <v>250</v>
      </c>
      <c r="T400" s="250" t="s">
        <v>250</v>
      </c>
      <c r="U400" s="223">
        <v>0.26</v>
      </c>
      <c r="V400" s="223">
        <f>ROUND(E400*U400,2)</f>
        <v>29.9</v>
      </c>
      <c r="W400" s="223"/>
      <c r="X400" s="223" t="s">
        <v>294</v>
      </c>
      <c r="Y400" s="223" t="s">
        <v>252</v>
      </c>
      <c r="Z400" s="213"/>
      <c r="AA400" s="213"/>
      <c r="AB400" s="213"/>
      <c r="AC400" s="213"/>
      <c r="AD400" s="213"/>
      <c r="AE400" s="213"/>
      <c r="AF400" s="213"/>
      <c r="AG400" s="213" t="s">
        <v>295</v>
      </c>
      <c r="AH400" s="213"/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</row>
    <row r="401" spans="1:60" x14ac:dyDescent="0.2">
      <c r="A401" s="228" t="s">
        <v>245</v>
      </c>
      <c r="B401" s="229" t="s">
        <v>138</v>
      </c>
      <c r="C401" s="251" t="s">
        <v>139</v>
      </c>
      <c r="D401" s="230"/>
      <c r="E401" s="231"/>
      <c r="F401" s="232"/>
      <c r="G401" s="232">
        <f>SUMIF(AG402:AG402,"&lt;&gt;NOR",G402:G402)</f>
        <v>0</v>
      </c>
      <c r="H401" s="232"/>
      <c r="I401" s="232">
        <f>SUM(I402:I402)</f>
        <v>0</v>
      </c>
      <c r="J401" s="232"/>
      <c r="K401" s="232">
        <f>SUM(K402:K402)</f>
        <v>0</v>
      </c>
      <c r="L401" s="232"/>
      <c r="M401" s="232">
        <f>SUM(M402:M402)</f>
        <v>0</v>
      </c>
      <c r="N401" s="231"/>
      <c r="O401" s="231">
        <f>SUM(O402:O402)</f>
        <v>0.01</v>
      </c>
      <c r="P401" s="231"/>
      <c r="Q401" s="231">
        <f>SUM(Q402:Q402)</f>
        <v>0</v>
      </c>
      <c r="R401" s="232"/>
      <c r="S401" s="232"/>
      <c r="T401" s="233"/>
      <c r="U401" s="227"/>
      <c r="V401" s="227">
        <f>SUM(V402:V402)</f>
        <v>53.1</v>
      </c>
      <c r="W401" s="227"/>
      <c r="X401" s="227"/>
      <c r="Y401" s="227"/>
      <c r="AG401" t="s">
        <v>246</v>
      </c>
    </row>
    <row r="402" spans="1:60" ht="56.25" outlineLevel="1" x14ac:dyDescent="0.2">
      <c r="A402" s="244">
        <v>65</v>
      </c>
      <c r="B402" s="245" t="s">
        <v>1226</v>
      </c>
      <c r="C402" s="254" t="s">
        <v>1227</v>
      </c>
      <c r="D402" s="246" t="s">
        <v>292</v>
      </c>
      <c r="E402" s="247">
        <v>150</v>
      </c>
      <c r="F402" s="248"/>
      <c r="G402" s="249">
        <f>ROUND(E402*F402,2)</f>
        <v>0</v>
      </c>
      <c r="H402" s="248"/>
      <c r="I402" s="249">
        <f>ROUND(E402*H402,2)</f>
        <v>0</v>
      </c>
      <c r="J402" s="248"/>
      <c r="K402" s="249">
        <f>ROUND(E402*J402,2)</f>
        <v>0</v>
      </c>
      <c r="L402" s="249">
        <v>21</v>
      </c>
      <c r="M402" s="249">
        <f>G402*(1+L402/100)</f>
        <v>0</v>
      </c>
      <c r="N402" s="247">
        <v>4.0000000000000003E-5</v>
      </c>
      <c r="O402" s="247">
        <f>ROUND(E402*N402,2)</f>
        <v>0.01</v>
      </c>
      <c r="P402" s="247">
        <v>0</v>
      </c>
      <c r="Q402" s="247">
        <f>ROUND(E402*P402,2)</f>
        <v>0</v>
      </c>
      <c r="R402" s="249" t="s">
        <v>841</v>
      </c>
      <c r="S402" s="249" t="s">
        <v>250</v>
      </c>
      <c r="T402" s="250" t="s">
        <v>250</v>
      </c>
      <c r="U402" s="223">
        <v>0.35399999999999998</v>
      </c>
      <c r="V402" s="223">
        <f>ROUND(E402*U402,2)</f>
        <v>53.1</v>
      </c>
      <c r="W402" s="223"/>
      <c r="X402" s="223" t="s">
        <v>294</v>
      </c>
      <c r="Y402" s="223" t="s">
        <v>252</v>
      </c>
      <c r="Z402" s="213"/>
      <c r="AA402" s="213"/>
      <c r="AB402" s="213"/>
      <c r="AC402" s="213"/>
      <c r="AD402" s="213"/>
      <c r="AE402" s="213"/>
      <c r="AF402" s="213"/>
      <c r="AG402" s="213" t="s">
        <v>295</v>
      </c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</row>
    <row r="403" spans="1:60" x14ac:dyDescent="0.2">
      <c r="A403" s="228" t="s">
        <v>245</v>
      </c>
      <c r="B403" s="229" t="s">
        <v>140</v>
      </c>
      <c r="C403" s="251" t="s">
        <v>141</v>
      </c>
      <c r="D403" s="230"/>
      <c r="E403" s="231"/>
      <c r="F403" s="232"/>
      <c r="G403" s="232">
        <f>SUMIF(AG404:AG409,"&lt;&gt;NOR",G404:G409)</f>
        <v>0</v>
      </c>
      <c r="H403" s="232"/>
      <c r="I403" s="232">
        <f>SUM(I404:I409)</f>
        <v>0</v>
      </c>
      <c r="J403" s="232"/>
      <c r="K403" s="232">
        <f>SUM(K404:K409)</f>
        <v>0</v>
      </c>
      <c r="L403" s="232"/>
      <c r="M403" s="232">
        <f>SUM(M404:M409)</f>
        <v>0</v>
      </c>
      <c r="N403" s="231"/>
      <c r="O403" s="231">
        <f>SUM(O404:O409)</f>
        <v>0.01</v>
      </c>
      <c r="P403" s="231"/>
      <c r="Q403" s="231">
        <f>SUM(Q404:Q409)</f>
        <v>1.01</v>
      </c>
      <c r="R403" s="232"/>
      <c r="S403" s="232"/>
      <c r="T403" s="233"/>
      <c r="U403" s="227"/>
      <c r="V403" s="227">
        <f>SUM(V404:V409)</f>
        <v>29.56</v>
      </c>
      <c r="W403" s="227"/>
      <c r="X403" s="227"/>
      <c r="Y403" s="227"/>
      <c r="AG403" t="s">
        <v>246</v>
      </c>
    </row>
    <row r="404" spans="1:60" outlineLevel="1" x14ac:dyDescent="0.2">
      <c r="A404" s="235">
        <v>66</v>
      </c>
      <c r="B404" s="236" t="s">
        <v>1941</v>
      </c>
      <c r="C404" s="252" t="s">
        <v>1942</v>
      </c>
      <c r="D404" s="237" t="s">
        <v>420</v>
      </c>
      <c r="E404" s="238">
        <v>20</v>
      </c>
      <c r="F404" s="239"/>
      <c r="G404" s="240">
        <f>ROUND(E404*F404,2)</f>
        <v>0</v>
      </c>
      <c r="H404" s="239"/>
      <c r="I404" s="240">
        <f>ROUND(E404*H404,2)</f>
        <v>0</v>
      </c>
      <c r="J404" s="239"/>
      <c r="K404" s="240">
        <f>ROUND(E404*J404,2)</f>
        <v>0</v>
      </c>
      <c r="L404" s="240">
        <v>21</v>
      </c>
      <c r="M404" s="240">
        <f>G404*(1+L404/100)</f>
        <v>0</v>
      </c>
      <c r="N404" s="238">
        <v>4.8999999999999998E-4</v>
      </c>
      <c r="O404" s="238">
        <f>ROUND(E404*N404,2)</f>
        <v>0.01</v>
      </c>
      <c r="P404" s="238">
        <v>3.5000000000000003E-2</v>
      </c>
      <c r="Q404" s="238">
        <f>ROUND(E404*P404,2)</f>
        <v>0.7</v>
      </c>
      <c r="R404" s="240" t="s">
        <v>325</v>
      </c>
      <c r="S404" s="240" t="s">
        <v>250</v>
      </c>
      <c r="T404" s="241" t="s">
        <v>250</v>
      </c>
      <c r="U404" s="223">
        <v>1.145</v>
      </c>
      <c r="V404" s="223">
        <f>ROUND(E404*U404,2)</f>
        <v>22.9</v>
      </c>
      <c r="W404" s="223"/>
      <c r="X404" s="223" t="s">
        <v>294</v>
      </c>
      <c r="Y404" s="223" t="s">
        <v>252</v>
      </c>
      <c r="Z404" s="213"/>
      <c r="AA404" s="213"/>
      <c r="AB404" s="213"/>
      <c r="AC404" s="213"/>
      <c r="AD404" s="213"/>
      <c r="AE404" s="213"/>
      <c r="AF404" s="213"/>
      <c r="AG404" s="213" t="s">
        <v>295</v>
      </c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</row>
    <row r="405" spans="1:60" outlineLevel="2" x14ac:dyDescent="0.2">
      <c r="A405" s="220"/>
      <c r="B405" s="221"/>
      <c r="C405" s="253" t="s">
        <v>1230</v>
      </c>
      <c r="D405" s="243"/>
      <c r="E405" s="243"/>
      <c r="F405" s="243"/>
      <c r="G405" s="243"/>
      <c r="H405" s="223"/>
      <c r="I405" s="223"/>
      <c r="J405" s="223"/>
      <c r="K405" s="223"/>
      <c r="L405" s="223"/>
      <c r="M405" s="223"/>
      <c r="N405" s="222"/>
      <c r="O405" s="222"/>
      <c r="P405" s="222"/>
      <c r="Q405" s="222"/>
      <c r="R405" s="223"/>
      <c r="S405" s="223"/>
      <c r="T405" s="223"/>
      <c r="U405" s="223"/>
      <c r="V405" s="223"/>
      <c r="W405" s="223"/>
      <c r="X405" s="223"/>
      <c r="Y405" s="223"/>
      <c r="Z405" s="213"/>
      <c r="AA405" s="213"/>
      <c r="AB405" s="213"/>
      <c r="AC405" s="213"/>
      <c r="AD405" s="213"/>
      <c r="AE405" s="213"/>
      <c r="AF405" s="213"/>
      <c r="AG405" s="213" t="s">
        <v>255</v>
      </c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</row>
    <row r="406" spans="1:60" outlineLevel="2" x14ac:dyDescent="0.2">
      <c r="A406" s="220"/>
      <c r="B406" s="221"/>
      <c r="C406" s="266" t="s">
        <v>1943</v>
      </c>
      <c r="D406" s="258"/>
      <c r="E406" s="259"/>
      <c r="F406" s="223"/>
      <c r="G406" s="223"/>
      <c r="H406" s="223"/>
      <c r="I406" s="223"/>
      <c r="J406" s="223"/>
      <c r="K406" s="223"/>
      <c r="L406" s="223"/>
      <c r="M406" s="223"/>
      <c r="N406" s="222"/>
      <c r="O406" s="222"/>
      <c r="P406" s="222"/>
      <c r="Q406" s="222"/>
      <c r="R406" s="223"/>
      <c r="S406" s="223"/>
      <c r="T406" s="223"/>
      <c r="U406" s="223"/>
      <c r="V406" s="223"/>
      <c r="W406" s="223"/>
      <c r="X406" s="223"/>
      <c r="Y406" s="223"/>
      <c r="Z406" s="213"/>
      <c r="AA406" s="213"/>
      <c r="AB406" s="213"/>
      <c r="AC406" s="213"/>
      <c r="AD406" s="213"/>
      <c r="AE406" s="213"/>
      <c r="AF406" s="213"/>
      <c r="AG406" s="213" t="s">
        <v>297</v>
      </c>
      <c r="AH406" s="213">
        <v>0</v>
      </c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</row>
    <row r="407" spans="1:60" outlineLevel="3" x14ac:dyDescent="0.2">
      <c r="A407" s="220"/>
      <c r="B407" s="221"/>
      <c r="C407" s="266" t="s">
        <v>1944</v>
      </c>
      <c r="D407" s="258"/>
      <c r="E407" s="259">
        <v>20</v>
      </c>
      <c r="F407" s="223"/>
      <c r="G407" s="223"/>
      <c r="H407" s="223"/>
      <c r="I407" s="223"/>
      <c r="J407" s="223"/>
      <c r="K407" s="223"/>
      <c r="L407" s="223"/>
      <c r="M407" s="223"/>
      <c r="N407" s="222"/>
      <c r="O407" s="222"/>
      <c r="P407" s="222"/>
      <c r="Q407" s="222"/>
      <c r="R407" s="223"/>
      <c r="S407" s="223"/>
      <c r="T407" s="223"/>
      <c r="U407" s="223"/>
      <c r="V407" s="223"/>
      <c r="W407" s="223"/>
      <c r="X407" s="223"/>
      <c r="Y407" s="223"/>
      <c r="Z407" s="213"/>
      <c r="AA407" s="213"/>
      <c r="AB407" s="213"/>
      <c r="AC407" s="213"/>
      <c r="AD407" s="213"/>
      <c r="AE407" s="213"/>
      <c r="AF407" s="213"/>
      <c r="AG407" s="213" t="s">
        <v>297</v>
      </c>
      <c r="AH407" s="213">
        <v>0</v>
      </c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</row>
    <row r="408" spans="1:60" ht="22.5" outlineLevel="1" x14ac:dyDescent="0.2">
      <c r="A408" s="235">
        <v>67</v>
      </c>
      <c r="B408" s="236" t="s">
        <v>1228</v>
      </c>
      <c r="C408" s="252" t="s">
        <v>1229</v>
      </c>
      <c r="D408" s="237" t="s">
        <v>458</v>
      </c>
      <c r="E408" s="238">
        <v>10</v>
      </c>
      <c r="F408" s="239"/>
      <c r="G408" s="240">
        <f>ROUND(E408*F408,2)</f>
        <v>0</v>
      </c>
      <c r="H408" s="239"/>
      <c r="I408" s="240">
        <f>ROUND(E408*H408,2)</f>
        <v>0</v>
      </c>
      <c r="J408" s="239"/>
      <c r="K408" s="240">
        <f>ROUND(E408*J408,2)</f>
        <v>0</v>
      </c>
      <c r="L408" s="240">
        <v>21</v>
      </c>
      <c r="M408" s="240">
        <f>G408*(1+L408/100)</f>
        <v>0</v>
      </c>
      <c r="N408" s="238">
        <v>4.8999999999999998E-4</v>
      </c>
      <c r="O408" s="238">
        <f>ROUND(E408*N408,2)</f>
        <v>0</v>
      </c>
      <c r="P408" s="238">
        <v>3.1E-2</v>
      </c>
      <c r="Q408" s="238">
        <f>ROUND(E408*P408,2)</f>
        <v>0.31</v>
      </c>
      <c r="R408" s="240" t="s">
        <v>325</v>
      </c>
      <c r="S408" s="240" t="s">
        <v>250</v>
      </c>
      <c r="T408" s="241" t="s">
        <v>250</v>
      </c>
      <c r="U408" s="223">
        <v>0.66600000000000004</v>
      </c>
      <c r="V408" s="223">
        <f>ROUND(E408*U408,2)</f>
        <v>6.66</v>
      </c>
      <c r="W408" s="223"/>
      <c r="X408" s="223" t="s">
        <v>294</v>
      </c>
      <c r="Y408" s="223" t="s">
        <v>252</v>
      </c>
      <c r="Z408" s="213"/>
      <c r="AA408" s="213"/>
      <c r="AB408" s="213"/>
      <c r="AC408" s="213"/>
      <c r="AD408" s="213"/>
      <c r="AE408" s="213"/>
      <c r="AF408" s="213"/>
      <c r="AG408" s="213" t="s">
        <v>295</v>
      </c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</row>
    <row r="409" spans="1:60" outlineLevel="2" x14ac:dyDescent="0.2">
      <c r="A409" s="220"/>
      <c r="B409" s="221"/>
      <c r="C409" s="253" t="s">
        <v>1230</v>
      </c>
      <c r="D409" s="243"/>
      <c r="E409" s="243"/>
      <c r="F409" s="243"/>
      <c r="G409" s="243"/>
      <c r="H409" s="223"/>
      <c r="I409" s="223"/>
      <c r="J409" s="223"/>
      <c r="K409" s="223"/>
      <c r="L409" s="223"/>
      <c r="M409" s="223"/>
      <c r="N409" s="222"/>
      <c r="O409" s="222"/>
      <c r="P409" s="222"/>
      <c r="Q409" s="222"/>
      <c r="R409" s="223"/>
      <c r="S409" s="223"/>
      <c r="T409" s="223"/>
      <c r="U409" s="223"/>
      <c r="V409" s="223"/>
      <c r="W409" s="223"/>
      <c r="X409" s="223"/>
      <c r="Y409" s="223"/>
      <c r="Z409" s="213"/>
      <c r="AA409" s="213"/>
      <c r="AB409" s="213"/>
      <c r="AC409" s="213"/>
      <c r="AD409" s="213"/>
      <c r="AE409" s="213"/>
      <c r="AF409" s="213"/>
      <c r="AG409" s="213" t="s">
        <v>255</v>
      </c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</row>
    <row r="410" spans="1:60" x14ac:dyDescent="0.2">
      <c r="A410" s="228" t="s">
        <v>245</v>
      </c>
      <c r="B410" s="229" t="s">
        <v>142</v>
      </c>
      <c r="C410" s="251" t="s">
        <v>143</v>
      </c>
      <c r="D410" s="230"/>
      <c r="E410" s="231"/>
      <c r="F410" s="232"/>
      <c r="G410" s="232">
        <f>SUMIF(AG411:AG412,"&lt;&gt;NOR",G411:G412)</f>
        <v>0</v>
      </c>
      <c r="H410" s="232"/>
      <c r="I410" s="232">
        <f>SUM(I411:I412)</f>
        <v>0</v>
      </c>
      <c r="J410" s="232"/>
      <c r="K410" s="232">
        <f>SUM(K411:K412)</f>
        <v>0</v>
      </c>
      <c r="L410" s="232"/>
      <c r="M410" s="232">
        <f>SUM(M411:M412)</f>
        <v>0</v>
      </c>
      <c r="N410" s="231"/>
      <c r="O410" s="231">
        <f>SUM(O411:O412)</f>
        <v>0</v>
      </c>
      <c r="P410" s="231"/>
      <c r="Q410" s="231">
        <f>SUM(Q411:Q412)</f>
        <v>0</v>
      </c>
      <c r="R410" s="232"/>
      <c r="S410" s="232"/>
      <c r="T410" s="233"/>
      <c r="U410" s="227"/>
      <c r="V410" s="227">
        <f>SUM(V411:V412)</f>
        <v>139.65</v>
      </c>
      <c r="W410" s="227"/>
      <c r="X410" s="227"/>
      <c r="Y410" s="227"/>
      <c r="AG410" t="s">
        <v>246</v>
      </c>
    </row>
    <row r="411" spans="1:60" ht="22.5" outlineLevel="1" x14ac:dyDescent="0.2">
      <c r="A411" s="235">
        <v>68</v>
      </c>
      <c r="B411" s="236" t="s">
        <v>1945</v>
      </c>
      <c r="C411" s="252" t="s">
        <v>1946</v>
      </c>
      <c r="D411" s="237" t="s">
        <v>562</v>
      </c>
      <c r="E411" s="238">
        <v>73.811160000000001</v>
      </c>
      <c r="F411" s="239"/>
      <c r="G411" s="240">
        <f>ROUND(E411*F411,2)</f>
        <v>0</v>
      </c>
      <c r="H411" s="239"/>
      <c r="I411" s="240">
        <f>ROUND(E411*H411,2)</f>
        <v>0</v>
      </c>
      <c r="J411" s="239"/>
      <c r="K411" s="240">
        <f>ROUND(E411*J411,2)</f>
        <v>0</v>
      </c>
      <c r="L411" s="240">
        <v>21</v>
      </c>
      <c r="M411" s="240">
        <f>G411*(1+L411/100)</f>
        <v>0</v>
      </c>
      <c r="N411" s="238">
        <v>0</v>
      </c>
      <c r="O411" s="238">
        <f>ROUND(E411*N411,2)</f>
        <v>0</v>
      </c>
      <c r="P411" s="238">
        <v>0</v>
      </c>
      <c r="Q411" s="238">
        <f>ROUND(E411*P411,2)</f>
        <v>0</v>
      </c>
      <c r="R411" s="240" t="s">
        <v>563</v>
      </c>
      <c r="S411" s="240" t="s">
        <v>250</v>
      </c>
      <c r="T411" s="241" t="s">
        <v>250</v>
      </c>
      <c r="U411" s="223">
        <v>1.8919999999999999</v>
      </c>
      <c r="V411" s="223">
        <f>ROUND(E411*U411,2)</f>
        <v>139.65</v>
      </c>
      <c r="W411" s="223"/>
      <c r="X411" s="223" t="s">
        <v>564</v>
      </c>
      <c r="Y411" s="223" t="s">
        <v>252</v>
      </c>
      <c r="Z411" s="213"/>
      <c r="AA411" s="213"/>
      <c r="AB411" s="213"/>
      <c r="AC411" s="213"/>
      <c r="AD411" s="213"/>
      <c r="AE411" s="213"/>
      <c r="AF411" s="213"/>
      <c r="AG411" s="213" t="s">
        <v>565</v>
      </c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</row>
    <row r="412" spans="1:60" outlineLevel="2" x14ac:dyDescent="0.2">
      <c r="A412" s="220"/>
      <c r="B412" s="221"/>
      <c r="C412" s="267" t="s">
        <v>566</v>
      </c>
      <c r="D412" s="264"/>
      <c r="E412" s="264"/>
      <c r="F412" s="264"/>
      <c r="G412" s="264"/>
      <c r="H412" s="223"/>
      <c r="I412" s="223"/>
      <c r="J412" s="223"/>
      <c r="K412" s="223"/>
      <c r="L412" s="223"/>
      <c r="M412" s="223"/>
      <c r="N412" s="222"/>
      <c r="O412" s="222"/>
      <c r="P412" s="222"/>
      <c r="Q412" s="222"/>
      <c r="R412" s="223"/>
      <c r="S412" s="223"/>
      <c r="T412" s="223"/>
      <c r="U412" s="223"/>
      <c r="V412" s="223"/>
      <c r="W412" s="223"/>
      <c r="X412" s="223"/>
      <c r="Y412" s="223"/>
      <c r="Z412" s="213"/>
      <c r="AA412" s="213"/>
      <c r="AB412" s="213"/>
      <c r="AC412" s="213"/>
      <c r="AD412" s="213"/>
      <c r="AE412" s="213"/>
      <c r="AF412" s="213"/>
      <c r="AG412" s="213" t="s">
        <v>305</v>
      </c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</row>
    <row r="413" spans="1:60" x14ac:dyDescent="0.2">
      <c r="A413" s="228" t="s">
        <v>245</v>
      </c>
      <c r="B413" s="229" t="s">
        <v>144</v>
      </c>
      <c r="C413" s="251" t="s">
        <v>145</v>
      </c>
      <c r="D413" s="230"/>
      <c r="E413" s="231"/>
      <c r="F413" s="232"/>
      <c r="G413" s="232">
        <f>SUMIF(AG414:AG440,"&lt;&gt;NOR",G414:G440)</f>
        <v>0</v>
      </c>
      <c r="H413" s="232"/>
      <c r="I413" s="232">
        <f>SUM(I414:I440)</f>
        <v>0</v>
      </c>
      <c r="J413" s="232"/>
      <c r="K413" s="232">
        <f>SUM(K414:K440)</f>
        <v>0</v>
      </c>
      <c r="L413" s="232"/>
      <c r="M413" s="232">
        <f>SUM(M414:M440)</f>
        <v>0</v>
      </c>
      <c r="N413" s="231"/>
      <c r="O413" s="231">
        <f>SUM(O414:O440)</f>
        <v>0.17</v>
      </c>
      <c r="P413" s="231"/>
      <c r="Q413" s="231">
        <f>SUM(Q414:Q440)</f>
        <v>0</v>
      </c>
      <c r="R413" s="232"/>
      <c r="S413" s="232"/>
      <c r="T413" s="233"/>
      <c r="U413" s="227"/>
      <c r="V413" s="227">
        <f>SUM(V414:V440)</f>
        <v>24.830000000000002</v>
      </c>
      <c r="W413" s="227"/>
      <c r="X413" s="227"/>
      <c r="Y413" s="227"/>
      <c r="AG413" t="s">
        <v>246</v>
      </c>
    </row>
    <row r="414" spans="1:60" ht="22.5" outlineLevel="1" x14ac:dyDescent="0.2">
      <c r="A414" s="235">
        <v>69</v>
      </c>
      <c r="B414" s="236" t="s">
        <v>1947</v>
      </c>
      <c r="C414" s="252" t="s">
        <v>1948</v>
      </c>
      <c r="D414" s="237" t="s">
        <v>292</v>
      </c>
      <c r="E414" s="238">
        <v>3.1920000000000002</v>
      </c>
      <c r="F414" s="239"/>
      <c r="G414" s="240">
        <f>ROUND(E414*F414,2)</f>
        <v>0</v>
      </c>
      <c r="H414" s="239"/>
      <c r="I414" s="240">
        <f>ROUND(E414*H414,2)</f>
        <v>0</v>
      </c>
      <c r="J414" s="239"/>
      <c r="K414" s="240">
        <f>ROUND(E414*J414,2)</f>
        <v>0</v>
      </c>
      <c r="L414" s="240">
        <v>21</v>
      </c>
      <c r="M414" s="240">
        <f>G414*(1+L414/100)</f>
        <v>0</v>
      </c>
      <c r="N414" s="238">
        <v>5.5900000000000004E-3</v>
      </c>
      <c r="O414" s="238">
        <f>ROUND(E414*N414,2)</f>
        <v>0.02</v>
      </c>
      <c r="P414" s="238">
        <v>0</v>
      </c>
      <c r="Q414" s="238">
        <f>ROUND(E414*P414,2)</f>
        <v>0</v>
      </c>
      <c r="R414" s="240" t="s">
        <v>1242</v>
      </c>
      <c r="S414" s="240" t="s">
        <v>250</v>
      </c>
      <c r="T414" s="241" t="s">
        <v>250</v>
      </c>
      <c r="U414" s="223">
        <v>0.22991</v>
      </c>
      <c r="V414" s="223">
        <f>ROUND(E414*U414,2)</f>
        <v>0.73</v>
      </c>
      <c r="W414" s="223"/>
      <c r="X414" s="223" t="s">
        <v>294</v>
      </c>
      <c r="Y414" s="223" t="s">
        <v>252</v>
      </c>
      <c r="Z414" s="213"/>
      <c r="AA414" s="213"/>
      <c r="AB414" s="213"/>
      <c r="AC414" s="213"/>
      <c r="AD414" s="213"/>
      <c r="AE414" s="213"/>
      <c r="AF414" s="213"/>
      <c r="AG414" s="213" t="s">
        <v>571</v>
      </c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</row>
    <row r="415" spans="1:60" outlineLevel="2" x14ac:dyDescent="0.2">
      <c r="A415" s="220"/>
      <c r="B415" s="221"/>
      <c r="C415" s="253" t="s">
        <v>1949</v>
      </c>
      <c r="D415" s="243"/>
      <c r="E415" s="243"/>
      <c r="F415" s="243"/>
      <c r="G415" s="243"/>
      <c r="H415" s="223"/>
      <c r="I415" s="223"/>
      <c r="J415" s="223"/>
      <c r="K415" s="223"/>
      <c r="L415" s="223"/>
      <c r="M415" s="223"/>
      <c r="N415" s="222"/>
      <c r="O415" s="222"/>
      <c r="P415" s="222"/>
      <c r="Q415" s="222"/>
      <c r="R415" s="223"/>
      <c r="S415" s="223"/>
      <c r="T415" s="223"/>
      <c r="U415" s="223"/>
      <c r="V415" s="223"/>
      <c r="W415" s="223"/>
      <c r="X415" s="223"/>
      <c r="Y415" s="223"/>
      <c r="Z415" s="213"/>
      <c r="AA415" s="213"/>
      <c r="AB415" s="213"/>
      <c r="AC415" s="213"/>
      <c r="AD415" s="213"/>
      <c r="AE415" s="213"/>
      <c r="AF415" s="213"/>
      <c r="AG415" s="213" t="s">
        <v>255</v>
      </c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42" t="str">
        <f>C415</f>
        <v>Provedení očištění povrchu a natavení jedné vrstvy modifikovaného asfaltového pásu včetně dodávky materiálů.</v>
      </c>
      <c r="BB415" s="213"/>
      <c r="BC415" s="213"/>
      <c r="BD415" s="213"/>
      <c r="BE415" s="213"/>
      <c r="BF415" s="213"/>
      <c r="BG415" s="213"/>
      <c r="BH415" s="213"/>
    </row>
    <row r="416" spans="1:60" outlineLevel="2" x14ac:dyDescent="0.2">
      <c r="A416" s="220"/>
      <c r="B416" s="221"/>
      <c r="C416" s="266" t="s">
        <v>296</v>
      </c>
      <c r="D416" s="258"/>
      <c r="E416" s="259"/>
      <c r="F416" s="223"/>
      <c r="G416" s="223"/>
      <c r="H416" s="223"/>
      <c r="I416" s="223"/>
      <c r="J416" s="223"/>
      <c r="K416" s="223"/>
      <c r="L416" s="223"/>
      <c r="M416" s="223"/>
      <c r="N416" s="222"/>
      <c r="O416" s="222"/>
      <c r="P416" s="222"/>
      <c r="Q416" s="222"/>
      <c r="R416" s="223"/>
      <c r="S416" s="223"/>
      <c r="T416" s="223"/>
      <c r="U416" s="223"/>
      <c r="V416" s="223"/>
      <c r="W416" s="223"/>
      <c r="X416" s="223"/>
      <c r="Y416" s="223"/>
      <c r="Z416" s="213"/>
      <c r="AA416" s="213"/>
      <c r="AB416" s="213"/>
      <c r="AC416" s="213"/>
      <c r="AD416" s="213"/>
      <c r="AE416" s="213"/>
      <c r="AF416" s="213"/>
      <c r="AG416" s="213" t="s">
        <v>297</v>
      </c>
      <c r="AH416" s="213">
        <v>0</v>
      </c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</row>
    <row r="417" spans="1:60" outlineLevel="3" x14ac:dyDescent="0.2">
      <c r="A417" s="220"/>
      <c r="B417" s="221"/>
      <c r="C417" s="266" t="s">
        <v>1950</v>
      </c>
      <c r="D417" s="258"/>
      <c r="E417" s="259"/>
      <c r="F417" s="223"/>
      <c r="G417" s="223"/>
      <c r="H417" s="223"/>
      <c r="I417" s="223"/>
      <c r="J417" s="223"/>
      <c r="K417" s="223"/>
      <c r="L417" s="223"/>
      <c r="M417" s="223"/>
      <c r="N417" s="222"/>
      <c r="O417" s="222"/>
      <c r="P417" s="222"/>
      <c r="Q417" s="222"/>
      <c r="R417" s="223"/>
      <c r="S417" s="223"/>
      <c r="T417" s="223"/>
      <c r="U417" s="223"/>
      <c r="V417" s="223"/>
      <c r="W417" s="223"/>
      <c r="X417" s="223"/>
      <c r="Y417" s="223"/>
      <c r="Z417" s="213"/>
      <c r="AA417" s="213"/>
      <c r="AB417" s="213"/>
      <c r="AC417" s="213"/>
      <c r="AD417" s="213"/>
      <c r="AE417" s="213"/>
      <c r="AF417" s="213"/>
      <c r="AG417" s="213" t="s">
        <v>297</v>
      </c>
      <c r="AH417" s="213">
        <v>0</v>
      </c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</row>
    <row r="418" spans="1:60" outlineLevel="3" x14ac:dyDescent="0.2">
      <c r="A418" s="220"/>
      <c r="B418" s="221"/>
      <c r="C418" s="266" t="s">
        <v>1951</v>
      </c>
      <c r="D418" s="258"/>
      <c r="E418" s="259">
        <v>3.1920000000000002</v>
      </c>
      <c r="F418" s="223"/>
      <c r="G418" s="223"/>
      <c r="H418" s="223"/>
      <c r="I418" s="223"/>
      <c r="J418" s="223"/>
      <c r="K418" s="223"/>
      <c r="L418" s="223"/>
      <c r="M418" s="223"/>
      <c r="N418" s="222"/>
      <c r="O418" s="222"/>
      <c r="P418" s="222"/>
      <c r="Q418" s="222"/>
      <c r="R418" s="223"/>
      <c r="S418" s="223"/>
      <c r="T418" s="223"/>
      <c r="U418" s="223"/>
      <c r="V418" s="223"/>
      <c r="W418" s="223"/>
      <c r="X418" s="223"/>
      <c r="Y418" s="223"/>
      <c r="Z418" s="213"/>
      <c r="AA418" s="213"/>
      <c r="AB418" s="213"/>
      <c r="AC418" s="213"/>
      <c r="AD418" s="213"/>
      <c r="AE418" s="213"/>
      <c r="AF418" s="213"/>
      <c r="AG418" s="213" t="s">
        <v>297</v>
      </c>
      <c r="AH418" s="213">
        <v>0</v>
      </c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</row>
    <row r="419" spans="1:60" outlineLevel="1" x14ac:dyDescent="0.2">
      <c r="A419" s="235">
        <v>70</v>
      </c>
      <c r="B419" s="236" t="s">
        <v>1244</v>
      </c>
      <c r="C419" s="252" t="s">
        <v>1245</v>
      </c>
      <c r="D419" s="237" t="s">
        <v>292</v>
      </c>
      <c r="E419" s="238">
        <v>87.67</v>
      </c>
      <c r="F419" s="239"/>
      <c r="G419" s="240">
        <f>ROUND(E419*F419,2)</f>
        <v>0</v>
      </c>
      <c r="H419" s="239"/>
      <c r="I419" s="240">
        <f>ROUND(E419*H419,2)</f>
        <v>0</v>
      </c>
      <c r="J419" s="239"/>
      <c r="K419" s="240">
        <f>ROUND(E419*J419,2)</f>
        <v>0</v>
      </c>
      <c r="L419" s="240">
        <v>21</v>
      </c>
      <c r="M419" s="240">
        <f>G419*(1+L419/100)</f>
        <v>0</v>
      </c>
      <c r="N419" s="238">
        <v>1.58E-3</v>
      </c>
      <c r="O419" s="238">
        <f>ROUND(E419*N419,2)</f>
        <v>0.14000000000000001</v>
      </c>
      <c r="P419" s="238">
        <v>0</v>
      </c>
      <c r="Q419" s="238">
        <f>ROUND(E419*P419,2)</f>
        <v>0</v>
      </c>
      <c r="R419" s="240" t="s">
        <v>1242</v>
      </c>
      <c r="S419" s="240" t="s">
        <v>250</v>
      </c>
      <c r="T419" s="241" t="s">
        <v>250</v>
      </c>
      <c r="U419" s="223">
        <v>0.24</v>
      </c>
      <c r="V419" s="223">
        <f>ROUND(E419*U419,2)</f>
        <v>21.04</v>
      </c>
      <c r="W419" s="223"/>
      <c r="X419" s="223" t="s">
        <v>294</v>
      </c>
      <c r="Y419" s="223" t="s">
        <v>252</v>
      </c>
      <c r="Z419" s="213"/>
      <c r="AA419" s="213"/>
      <c r="AB419" s="213"/>
      <c r="AC419" s="213"/>
      <c r="AD419" s="213"/>
      <c r="AE419" s="213"/>
      <c r="AF419" s="213"/>
      <c r="AG419" s="213" t="s">
        <v>571</v>
      </c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</row>
    <row r="420" spans="1:60" outlineLevel="2" x14ac:dyDescent="0.2">
      <c r="A420" s="220"/>
      <c r="B420" s="221"/>
      <c r="C420" s="266" t="s">
        <v>347</v>
      </c>
      <c r="D420" s="258"/>
      <c r="E420" s="259"/>
      <c r="F420" s="223"/>
      <c r="G420" s="223"/>
      <c r="H420" s="223"/>
      <c r="I420" s="223"/>
      <c r="J420" s="223"/>
      <c r="K420" s="223"/>
      <c r="L420" s="223"/>
      <c r="M420" s="223"/>
      <c r="N420" s="222"/>
      <c r="O420" s="222"/>
      <c r="P420" s="222"/>
      <c r="Q420" s="222"/>
      <c r="R420" s="223"/>
      <c r="S420" s="223"/>
      <c r="T420" s="223"/>
      <c r="U420" s="223"/>
      <c r="V420" s="223"/>
      <c r="W420" s="223"/>
      <c r="X420" s="223"/>
      <c r="Y420" s="223"/>
      <c r="Z420" s="213"/>
      <c r="AA420" s="213"/>
      <c r="AB420" s="213"/>
      <c r="AC420" s="213"/>
      <c r="AD420" s="213"/>
      <c r="AE420" s="213"/>
      <c r="AF420" s="213"/>
      <c r="AG420" s="213" t="s">
        <v>297</v>
      </c>
      <c r="AH420" s="213">
        <v>0</v>
      </c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</row>
    <row r="421" spans="1:60" outlineLevel="3" x14ac:dyDescent="0.2">
      <c r="A421" s="220"/>
      <c r="B421" s="221"/>
      <c r="C421" s="266" t="s">
        <v>1952</v>
      </c>
      <c r="D421" s="258"/>
      <c r="E421" s="259"/>
      <c r="F421" s="223"/>
      <c r="G421" s="223"/>
      <c r="H421" s="223"/>
      <c r="I421" s="223"/>
      <c r="J421" s="223"/>
      <c r="K421" s="223"/>
      <c r="L421" s="223"/>
      <c r="M421" s="223"/>
      <c r="N421" s="222"/>
      <c r="O421" s="222"/>
      <c r="P421" s="222"/>
      <c r="Q421" s="222"/>
      <c r="R421" s="223"/>
      <c r="S421" s="223"/>
      <c r="T421" s="223"/>
      <c r="U421" s="223"/>
      <c r="V421" s="223"/>
      <c r="W421" s="223"/>
      <c r="X421" s="223"/>
      <c r="Y421" s="223"/>
      <c r="Z421" s="213"/>
      <c r="AA421" s="213"/>
      <c r="AB421" s="213"/>
      <c r="AC421" s="213"/>
      <c r="AD421" s="213"/>
      <c r="AE421" s="213"/>
      <c r="AF421" s="213"/>
      <c r="AG421" s="213" t="s">
        <v>297</v>
      </c>
      <c r="AH421" s="213">
        <v>0</v>
      </c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</row>
    <row r="422" spans="1:60" outlineLevel="3" x14ac:dyDescent="0.2">
      <c r="A422" s="220"/>
      <c r="B422" s="221"/>
      <c r="C422" s="266" t="s">
        <v>1953</v>
      </c>
      <c r="D422" s="258"/>
      <c r="E422" s="259"/>
      <c r="F422" s="223"/>
      <c r="G422" s="223"/>
      <c r="H422" s="223"/>
      <c r="I422" s="223"/>
      <c r="J422" s="223"/>
      <c r="K422" s="223"/>
      <c r="L422" s="223"/>
      <c r="M422" s="223"/>
      <c r="N422" s="222"/>
      <c r="O422" s="222"/>
      <c r="P422" s="222"/>
      <c r="Q422" s="222"/>
      <c r="R422" s="223"/>
      <c r="S422" s="223"/>
      <c r="T422" s="223"/>
      <c r="U422" s="223"/>
      <c r="V422" s="223"/>
      <c r="W422" s="223"/>
      <c r="X422" s="223"/>
      <c r="Y422" s="223"/>
      <c r="Z422" s="213"/>
      <c r="AA422" s="213"/>
      <c r="AB422" s="213"/>
      <c r="AC422" s="213"/>
      <c r="AD422" s="213"/>
      <c r="AE422" s="213"/>
      <c r="AF422" s="213"/>
      <c r="AG422" s="213" t="s">
        <v>297</v>
      </c>
      <c r="AH422" s="213">
        <v>0</v>
      </c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</row>
    <row r="423" spans="1:60" outlineLevel="3" x14ac:dyDescent="0.2">
      <c r="A423" s="220"/>
      <c r="B423" s="221"/>
      <c r="C423" s="266" t="s">
        <v>1954</v>
      </c>
      <c r="D423" s="258"/>
      <c r="E423" s="259"/>
      <c r="F423" s="223"/>
      <c r="G423" s="223"/>
      <c r="H423" s="223"/>
      <c r="I423" s="223"/>
      <c r="J423" s="223"/>
      <c r="K423" s="223"/>
      <c r="L423" s="223"/>
      <c r="M423" s="223"/>
      <c r="N423" s="222"/>
      <c r="O423" s="222"/>
      <c r="P423" s="222"/>
      <c r="Q423" s="222"/>
      <c r="R423" s="223"/>
      <c r="S423" s="223"/>
      <c r="T423" s="223"/>
      <c r="U423" s="223"/>
      <c r="V423" s="223"/>
      <c r="W423" s="223"/>
      <c r="X423" s="223"/>
      <c r="Y423" s="223"/>
      <c r="Z423" s="213"/>
      <c r="AA423" s="213"/>
      <c r="AB423" s="213"/>
      <c r="AC423" s="213"/>
      <c r="AD423" s="213"/>
      <c r="AE423" s="213"/>
      <c r="AF423" s="213"/>
      <c r="AG423" s="213" t="s">
        <v>297</v>
      </c>
      <c r="AH423" s="213">
        <v>0</v>
      </c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</row>
    <row r="424" spans="1:60" outlineLevel="3" x14ac:dyDescent="0.2">
      <c r="A424" s="220"/>
      <c r="B424" s="221"/>
      <c r="C424" s="266" t="s">
        <v>1955</v>
      </c>
      <c r="D424" s="258"/>
      <c r="E424" s="259"/>
      <c r="F424" s="223"/>
      <c r="G424" s="223"/>
      <c r="H424" s="223"/>
      <c r="I424" s="223"/>
      <c r="J424" s="223"/>
      <c r="K424" s="223"/>
      <c r="L424" s="223"/>
      <c r="M424" s="223"/>
      <c r="N424" s="222"/>
      <c r="O424" s="222"/>
      <c r="P424" s="222"/>
      <c r="Q424" s="222"/>
      <c r="R424" s="223"/>
      <c r="S424" s="223"/>
      <c r="T424" s="223"/>
      <c r="U424" s="223"/>
      <c r="V424" s="223"/>
      <c r="W424" s="223"/>
      <c r="X424" s="223"/>
      <c r="Y424" s="223"/>
      <c r="Z424" s="213"/>
      <c r="AA424" s="213"/>
      <c r="AB424" s="213"/>
      <c r="AC424" s="213"/>
      <c r="AD424" s="213"/>
      <c r="AE424" s="213"/>
      <c r="AF424" s="213"/>
      <c r="AG424" s="213" t="s">
        <v>297</v>
      </c>
      <c r="AH424" s="213">
        <v>0</v>
      </c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</row>
    <row r="425" spans="1:60" outlineLevel="3" x14ac:dyDescent="0.2">
      <c r="A425" s="220"/>
      <c r="B425" s="221"/>
      <c r="C425" s="266" t="s">
        <v>296</v>
      </c>
      <c r="D425" s="258"/>
      <c r="E425" s="259"/>
      <c r="F425" s="223"/>
      <c r="G425" s="223"/>
      <c r="H425" s="223"/>
      <c r="I425" s="223"/>
      <c r="J425" s="223"/>
      <c r="K425" s="223"/>
      <c r="L425" s="223"/>
      <c r="M425" s="223"/>
      <c r="N425" s="222"/>
      <c r="O425" s="222"/>
      <c r="P425" s="222"/>
      <c r="Q425" s="222"/>
      <c r="R425" s="223"/>
      <c r="S425" s="223"/>
      <c r="T425" s="223"/>
      <c r="U425" s="223"/>
      <c r="V425" s="223"/>
      <c r="W425" s="223"/>
      <c r="X425" s="223"/>
      <c r="Y425" s="223"/>
      <c r="Z425" s="213"/>
      <c r="AA425" s="213"/>
      <c r="AB425" s="213"/>
      <c r="AC425" s="213"/>
      <c r="AD425" s="213"/>
      <c r="AE425" s="213"/>
      <c r="AF425" s="213"/>
      <c r="AG425" s="213" t="s">
        <v>297</v>
      </c>
      <c r="AH425" s="213">
        <v>0</v>
      </c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</row>
    <row r="426" spans="1:60" outlineLevel="3" x14ac:dyDescent="0.2">
      <c r="A426" s="220"/>
      <c r="B426" s="221"/>
      <c r="C426" s="266" t="s">
        <v>1956</v>
      </c>
      <c r="D426" s="258"/>
      <c r="E426" s="259"/>
      <c r="F426" s="223"/>
      <c r="G426" s="223"/>
      <c r="H426" s="223"/>
      <c r="I426" s="223"/>
      <c r="J426" s="223"/>
      <c r="K426" s="223"/>
      <c r="L426" s="223"/>
      <c r="M426" s="223"/>
      <c r="N426" s="222"/>
      <c r="O426" s="222"/>
      <c r="P426" s="222"/>
      <c r="Q426" s="222"/>
      <c r="R426" s="223"/>
      <c r="S426" s="223"/>
      <c r="T426" s="223"/>
      <c r="U426" s="223"/>
      <c r="V426" s="223"/>
      <c r="W426" s="223"/>
      <c r="X426" s="223"/>
      <c r="Y426" s="223"/>
      <c r="Z426" s="213"/>
      <c r="AA426" s="213"/>
      <c r="AB426" s="213"/>
      <c r="AC426" s="213"/>
      <c r="AD426" s="213"/>
      <c r="AE426" s="213"/>
      <c r="AF426" s="213"/>
      <c r="AG426" s="213" t="s">
        <v>297</v>
      </c>
      <c r="AH426" s="213">
        <v>0</v>
      </c>
      <c r="AI426" s="213"/>
      <c r="AJ426" s="213"/>
      <c r="AK426" s="213"/>
      <c r="AL426" s="213"/>
      <c r="AM426" s="213"/>
      <c r="AN426" s="213"/>
      <c r="AO426" s="213"/>
      <c r="AP426" s="213"/>
      <c r="AQ426" s="213"/>
      <c r="AR426" s="213"/>
      <c r="AS426" s="213"/>
      <c r="AT426" s="213"/>
      <c r="AU426" s="213"/>
      <c r="AV426" s="213"/>
      <c r="AW426" s="213"/>
      <c r="AX426" s="213"/>
      <c r="AY426" s="213"/>
      <c r="AZ426" s="213"/>
      <c r="BA426" s="213"/>
      <c r="BB426" s="213"/>
      <c r="BC426" s="213"/>
      <c r="BD426" s="213"/>
      <c r="BE426" s="213"/>
      <c r="BF426" s="213"/>
      <c r="BG426" s="213"/>
      <c r="BH426" s="213"/>
    </row>
    <row r="427" spans="1:60" outlineLevel="3" x14ac:dyDescent="0.2">
      <c r="A427" s="220"/>
      <c r="B427" s="221"/>
      <c r="C427" s="266" t="s">
        <v>1957</v>
      </c>
      <c r="D427" s="258"/>
      <c r="E427" s="259"/>
      <c r="F427" s="223"/>
      <c r="G427" s="223"/>
      <c r="H427" s="223"/>
      <c r="I427" s="223"/>
      <c r="J427" s="223"/>
      <c r="K427" s="223"/>
      <c r="L427" s="223"/>
      <c r="M427" s="223"/>
      <c r="N427" s="222"/>
      <c r="O427" s="222"/>
      <c r="P427" s="222"/>
      <c r="Q427" s="222"/>
      <c r="R427" s="223"/>
      <c r="S427" s="223"/>
      <c r="T427" s="223"/>
      <c r="U427" s="223"/>
      <c r="V427" s="223"/>
      <c r="W427" s="223"/>
      <c r="X427" s="223"/>
      <c r="Y427" s="223"/>
      <c r="Z427" s="213"/>
      <c r="AA427" s="213"/>
      <c r="AB427" s="213"/>
      <c r="AC427" s="213"/>
      <c r="AD427" s="213"/>
      <c r="AE427" s="213"/>
      <c r="AF427" s="213"/>
      <c r="AG427" s="213" t="s">
        <v>297</v>
      </c>
      <c r="AH427" s="213">
        <v>0</v>
      </c>
      <c r="AI427" s="213"/>
      <c r="AJ427" s="213"/>
      <c r="AK427" s="213"/>
      <c r="AL427" s="213"/>
      <c r="AM427" s="213"/>
      <c r="AN427" s="213"/>
      <c r="AO427" s="213"/>
      <c r="AP427" s="213"/>
      <c r="AQ427" s="213"/>
      <c r="AR427" s="213"/>
      <c r="AS427" s="213"/>
      <c r="AT427" s="213"/>
      <c r="AU427" s="213"/>
      <c r="AV427" s="213"/>
      <c r="AW427" s="213"/>
      <c r="AX427" s="213"/>
      <c r="AY427" s="213"/>
      <c r="AZ427" s="213"/>
      <c r="BA427" s="213"/>
      <c r="BB427" s="213"/>
      <c r="BC427" s="213"/>
      <c r="BD427" s="213"/>
      <c r="BE427" s="213"/>
      <c r="BF427" s="213"/>
      <c r="BG427" s="213"/>
      <c r="BH427" s="213"/>
    </row>
    <row r="428" spans="1:60" outlineLevel="3" x14ac:dyDescent="0.2">
      <c r="A428" s="220"/>
      <c r="B428" s="221"/>
      <c r="C428" s="266" t="s">
        <v>1958</v>
      </c>
      <c r="D428" s="258"/>
      <c r="E428" s="259"/>
      <c r="F428" s="223"/>
      <c r="G428" s="223"/>
      <c r="H428" s="223"/>
      <c r="I428" s="223"/>
      <c r="J428" s="223"/>
      <c r="K428" s="223"/>
      <c r="L428" s="223"/>
      <c r="M428" s="223"/>
      <c r="N428" s="222"/>
      <c r="O428" s="222"/>
      <c r="P428" s="222"/>
      <c r="Q428" s="222"/>
      <c r="R428" s="223"/>
      <c r="S428" s="223"/>
      <c r="T428" s="223"/>
      <c r="U428" s="223"/>
      <c r="V428" s="223"/>
      <c r="W428" s="223"/>
      <c r="X428" s="223"/>
      <c r="Y428" s="223"/>
      <c r="Z428" s="213"/>
      <c r="AA428" s="213"/>
      <c r="AB428" s="213"/>
      <c r="AC428" s="213"/>
      <c r="AD428" s="213"/>
      <c r="AE428" s="213"/>
      <c r="AF428" s="213"/>
      <c r="AG428" s="213" t="s">
        <v>297</v>
      </c>
      <c r="AH428" s="213">
        <v>0</v>
      </c>
      <c r="AI428" s="213"/>
      <c r="AJ428" s="213"/>
      <c r="AK428" s="213"/>
      <c r="AL428" s="213"/>
      <c r="AM428" s="213"/>
      <c r="AN428" s="213"/>
      <c r="AO428" s="213"/>
      <c r="AP428" s="213"/>
      <c r="AQ428" s="213"/>
      <c r="AR428" s="213"/>
      <c r="AS428" s="213"/>
      <c r="AT428" s="213"/>
      <c r="AU428" s="213"/>
      <c r="AV428" s="213"/>
      <c r="AW428" s="213"/>
      <c r="AX428" s="213"/>
      <c r="AY428" s="213"/>
      <c r="AZ428" s="213"/>
      <c r="BA428" s="213"/>
      <c r="BB428" s="213"/>
      <c r="BC428" s="213"/>
      <c r="BD428" s="213"/>
      <c r="BE428" s="213"/>
      <c r="BF428" s="213"/>
      <c r="BG428" s="213"/>
      <c r="BH428" s="213"/>
    </row>
    <row r="429" spans="1:60" outlineLevel="3" x14ac:dyDescent="0.2">
      <c r="A429" s="220"/>
      <c r="B429" s="221"/>
      <c r="C429" s="266" t="s">
        <v>1959</v>
      </c>
      <c r="D429" s="258"/>
      <c r="E429" s="259"/>
      <c r="F429" s="223"/>
      <c r="G429" s="223"/>
      <c r="H429" s="223"/>
      <c r="I429" s="223"/>
      <c r="J429" s="223"/>
      <c r="K429" s="223"/>
      <c r="L429" s="223"/>
      <c r="M429" s="223"/>
      <c r="N429" s="222"/>
      <c r="O429" s="222"/>
      <c r="P429" s="222"/>
      <c r="Q429" s="222"/>
      <c r="R429" s="223"/>
      <c r="S429" s="223"/>
      <c r="T429" s="223"/>
      <c r="U429" s="223"/>
      <c r="V429" s="223"/>
      <c r="W429" s="223"/>
      <c r="X429" s="223"/>
      <c r="Y429" s="223"/>
      <c r="Z429" s="213"/>
      <c r="AA429" s="213"/>
      <c r="AB429" s="213"/>
      <c r="AC429" s="213"/>
      <c r="AD429" s="213"/>
      <c r="AE429" s="213"/>
      <c r="AF429" s="213"/>
      <c r="AG429" s="213" t="s">
        <v>297</v>
      </c>
      <c r="AH429" s="213">
        <v>0</v>
      </c>
      <c r="AI429" s="213"/>
      <c r="AJ429" s="213"/>
      <c r="AK429" s="213"/>
      <c r="AL429" s="213"/>
      <c r="AM429" s="213"/>
      <c r="AN429" s="213"/>
      <c r="AO429" s="213"/>
      <c r="AP429" s="213"/>
      <c r="AQ429" s="213"/>
      <c r="AR429" s="213"/>
      <c r="AS429" s="213"/>
      <c r="AT429" s="213"/>
      <c r="AU429" s="213"/>
      <c r="AV429" s="213"/>
      <c r="AW429" s="213"/>
      <c r="AX429" s="213"/>
      <c r="AY429" s="213"/>
      <c r="AZ429" s="213"/>
      <c r="BA429" s="213"/>
      <c r="BB429" s="213"/>
      <c r="BC429" s="213"/>
      <c r="BD429" s="213"/>
      <c r="BE429" s="213"/>
      <c r="BF429" s="213"/>
      <c r="BG429" s="213"/>
      <c r="BH429" s="213"/>
    </row>
    <row r="430" spans="1:60" outlineLevel="3" x14ac:dyDescent="0.2">
      <c r="A430" s="220"/>
      <c r="B430" s="221"/>
      <c r="C430" s="266" t="s">
        <v>1960</v>
      </c>
      <c r="D430" s="258"/>
      <c r="E430" s="259"/>
      <c r="F430" s="223"/>
      <c r="G430" s="223"/>
      <c r="H430" s="223"/>
      <c r="I430" s="223"/>
      <c r="J430" s="223"/>
      <c r="K430" s="223"/>
      <c r="L430" s="223"/>
      <c r="M430" s="223"/>
      <c r="N430" s="222"/>
      <c r="O430" s="222"/>
      <c r="P430" s="222"/>
      <c r="Q430" s="222"/>
      <c r="R430" s="223"/>
      <c r="S430" s="223"/>
      <c r="T430" s="223"/>
      <c r="U430" s="223"/>
      <c r="V430" s="223"/>
      <c r="W430" s="223"/>
      <c r="X430" s="223"/>
      <c r="Y430" s="223"/>
      <c r="Z430" s="213"/>
      <c r="AA430" s="213"/>
      <c r="AB430" s="213"/>
      <c r="AC430" s="213"/>
      <c r="AD430" s="213"/>
      <c r="AE430" s="213"/>
      <c r="AF430" s="213"/>
      <c r="AG430" s="213" t="s">
        <v>297</v>
      </c>
      <c r="AH430" s="213">
        <v>0</v>
      </c>
      <c r="AI430" s="213"/>
      <c r="AJ430" s="213"/>
      <c r="AK430" s="213"/>
      <c r="AL430" s="213"/>
      <c r="AM430" s="213"/>
      <c r="AN430" s="213"/>
      <c r="AO430" s="213"/>
      <c r="AP430" s="213"/>
      <c r="AQ430" s="213"/>
      <c r="AR430" s="213"/>
      <c r="AS430" s="213"/>
      <c r="AT430" s="213"/>
      <c r="AU430" s="213"/>
      <c r="AV430" s="213"/>
      <c r="AW430" s="213"/>
      <c r="AX430" s="213"/>
      <c r="AY430" s="213"/>
      <c r="AZ430" s="213"/>
      <c r="BA430" s="213"/>
      <c r="BB430" s="213"/>
      <c r="BC430" s="213"/>
      <c r="BD430" s="213"/>
      <c r="BE430" s="213"/>
      <c r="BF430" s="213"/>
      <c r="BG430" s="213"/>
      <c r="BH430" s="213"/>
    </row>
    <row r="431" spans="1:60" outlineLevel="3" x14ac:dyDescent="0.2">
      <c r="A431" s="220"/>
      <c r="B431" s="221"/>
      <c r="C431" s="266" t="s">
        <v>1961</v>
      </c>
      <c r="D431" s="258"/>
      <c r="E431" s="259">
        <v>87.67</v>
      </c>
      <c r="F431" s="223"/>
      <c r="G431" s="223"/>
      <c r="H431" s="223"/>
      <c r="I431" s="223"/>
      <c r="J431" s="223"/>
      <c r="K431" s="223"/>
      <c r="L431" s="223"/>
      <c r="M431" s="223"/>
      <c r="N431" s="222"/>
      <c r="O431" s="222"/>
      <c r="P431" s="222"/>
      <c r="Q431" s="222"/>
      <c r="R431" s="223"/>
      <c r="S431" s="223"/>
      <c r="T431" s="223"/>
      <c r="U431" s="223"/>
      <c r="V431" s="223"/>
      <c r="W431" s="223"/>
      <c r="X431" s="223"/>
      <c r="Y431" s="223"/>
      <c r="Z431" s="213"/>
      <c r="AA431" s="213"/>
      <c r="AB431" s="213"/>
      <c r="AC431" s="213"/>
      <c r="AD431" s="213"/>
      <c r="AE431" s="213"/>
      <c r="AF431" s="213"/>
      <c r="AG431" s="213" t="s">
        <v>297</v>
      </c>
      <c r="AH431" s="213">
        <v>0</v>
      </c>
      <c r="AI431" s="213"/>
      <c r="AJ431" s="213"/>
      <c r="AK431" s="213"/>
      <c r="AL431" s="213"/>
      <c r="AM431" s="213"/>
      <c r="AN431" s="213"/>
      <c r="AO431" s="213"/>
      <c r="AP431" s="213"/>
      <c r="AQ431" s="213"/>
      <c r="AR431" s="213"/>
      <c r="AS431" s="213"/>
      <c r="AT431" s="213"/>
      <c r="AU431" s="213"/>
      <c r="AV431" s="213"/>
      <c r="AW431" s="213"/>
      <c r="AX431" s="213"/>
      <c r="AY431" s="213"/>
      <c r="AZ431" s="213"/>
      <c r="BA431" s="213"/>
      <c r="BB431" s="213"/>
      <c r="BC431" s="213"/>
      <c r="BD431" s="213"/>
      <c r="BE431" s="213"/>
      <c r="BF431" s="213"/>
      <c r="BG431" s="213"/>
      <c r="BH431" s="213"/>
    </row>
    <row r="432" spans="1:60" outlineLevel="1" x14ac:dyDescent="0.2">
      <c r="A432" s="235">
        <v>71</v>
      </c>
      <c r="B432" s="236" t="s">
        <v>1257</v>
      </c>
      <c r="C432" s="252" t="s">
        <v>1258</v>
      </c>
      <c r="D432" s="237" t="s">
        <v>420</v>
      </c>
      <c r="E432" s="238">
        <v>20</v>
      </c>
      <c r="F432" s="239"/>
      <c r="G432" s="240">
        <f>ROUND(E432*F432,2)</f>
        <v>0</v>
      </c>
      <c r="H432" s="239"/>
      <c r="I432" s="240">
        <f>ROUND(E432*H432,2)</f>
        <v>0</v>
      </c>
      <c r="J432" s="239"/>
      <c r="K432" s="240">
        <f>ROUND(E432*J432,2)</f>
        <v>0</v>
      </c>
      <c r="L432" s="240">
        <v>21</v>
      </c>
      <c r="M432" s="240">
        <f>G432*(1+L432/100)</f>
        <v>0</v>
      </c>
      <c r="N432" s="238">
        <v>2.9E-4</v>
      </c>
      <c r="O432" s="238">
        <f>ROUND(E432*N432,2)</f>
        <v>0.01</v>
      </c>
      <c r="P432" s="238">
        <v>0</v>
      </c>
      <c r="Q432" s="238">
        <f>ROUND(E432*P432,2)</f>
        <v>0</v>
      </c>
      <c r="R432" s="240" t="s">
        <v>1242</v>
      </c>
      <c r="S432" s="240" t="s">
        <v>250</v>
      </c>
      <c r="T432" s="241" t="s">
        <v>250</v>
      </c>
      <c r="U432" s="223">
        <v>0.14000000000000001</v>
      </c>
      <c r="V432" s="223">
        <f>ROUND(E432*U432,2)</f>
        <v>2.8</v>
      </c>
      <c r="W432" s="223"/>
      <c r="X432" s="223" t="s">
        <v>294</v>
      </c>
      <c r="Y432" s="223" t="s">
        <v>252</v>
      </c>
      <c r="Z432" s="213"/>
      <c r="AA432" s="213"/>
      <c r="AB432" s="213"/>
      <c r="AC432" s="213"/>
      <c r="AD432" s="213"/>
      <c r="AE432" s="213"/>
      <c r="AF432" s="213"/>
      <c r="AG432" s="213" t="s">
        <v>571</v>
      </c>
      <c r="AH432" s="213"/>
      <c r="AI432" s="213"/>
      <c r="AJ432" s="213"/>
      <c r="AK432" s="213"/>
      <c r="AL432" s="213"/>
      <c r="AM432" s="213"/>
      <c r="AN432" s="213"/>
      <c r="AO432" s="213"/>
      <c r="AP432" s="213"/>
      <c r="AQ432" s="213"/>
      <c r="AR432" s="213"/>
      <c r="AS432" s="213"/>
      <c r="AT432" s="213"/>
      <c r="AU432" s="213"/>
      <c r="AV432" s="213"/>
      <c r="AW432" s="213"/>
      <c r="AX432" s="213"/>
      <c r="AY432" s="213"/>
      <c r="AZ432" s="213"/>
      <c r="BA432" s="213"/>
      <c r="BB432" s="213"/>
      <c r="BC432" s="213"/>
      <c r="BD432" s="213"/>
      <c r="BE432" s="213"/>
      <c r="BF432" s="213"/>
      <c r="BG432" s="213"/>
      <c r="BH432" s="213"/>
    </row>
    <row r="433" spans="1:60" outlineLevel="2" x14ac:dyDescent="0.2">
      <c r="A433" s="220"/>
      <c r="B433" s="221"/>
      <c r="C433" s="266" t="s">
        <v>347</v>
      </c>
      <c r="D433" s="258"/>
      <c r="E433" s="259"/>
      <c r="F433" s="223"/>
      <c r="G433" s="223"/>
      <c r="H433" s="223"/>
      <c r="I433" s="223"/>
      <c r="J433" s="223"/>
      <c r="K433" s="223"/>
      <c r="L433" s="223"/>
      <c r="M433" s="223"/>
      <c r="N433" s="222"/>
      <c r="O433" s="222"/>
      <c r="P433" s="222"/>
      <c r="Q433" s="222"/>
      <c r="R433" s="223"/>
      <c r="S433" s="223"/>
      <c r="T433" s="223"/>
      <c r="U433" s="223"/>
      <c r="V433" s="223"/>
      <c r="W433" s="223"/>
      <c r="X433" s="223"/>
      <c r="Y433" s="223"/>
      <c r="Z433" s="213"/>
      <c r="AA433" s="213"/>
      <c r="AB433" s="213"/>
      <c r="AC433" s="213"/>
      <c r="AD433" s="213"/>
      <c r="AE433" s="213"/>
      <c r="AF433" s="213"/>
      <c r="AG433" s="213" t="s">
        <v>297</v>
      </c>
      <c r="AH433" s="213">
        <v>0</v>
      </c>
      <c r="AI433" s="213"/>
      <c r="AJ433" s="213"/>
      <c r="AK433" s="213"/>
      <c r="AL433" s="213"/>
      <c r="AM433" s="213"/>
      <c r="AN433" s="213"/>
      <c r="AO433" s="213"/>
      <c r="AP433" s="213"/>
      <c r="AQ433" s="213"/>
      <c r="AR433" s="213"/>
      <c r="AS433" s="213"/>
      <c r="AT433" s="213"/>
      <c r="AU433" s="213"/>
      <c r="AV433" s="213"/>
      <c r="AW433" s="213"/>
      <c r="AX433" s="213"/>
      <c r="AY433" s="213"/>
      <c r="AZ433" s="213"/>
      <c r="BA433" s="213"/>
      <c r="BB433" s="213"/>
      <c r="BC433" s="213"/>
      <c r="BD433" s="213"/>
      <c r="BE433" s="213"/>
      <c r="BF433" s="213"/>
      <c r="BG433" s="213"/>
      <c r="BH433" s="213"/>
    </row>
    <row r="434" spans="1:60" outlineLevel="3" x14ac:dyDescent="0.2">
      <c r="A434" s="220"/>
      <c r="B434" s="221"/>
      <c r="C434" s="266" t="s">
        <v>1962</v>
      </c>
      <c r="D434" s="258"/>
      <c r="E434" s="259"/>
      <c r="F434" s="223"/>
      <c r="G434" s="223"/>
      <c r="H434" s="223"/>
      <c r="I434" s="223"/>
      <c r="J434" s="223"/>
      <c r="K434" s="223"/>
      <c r="L434" s="223"/>
      <c r="M434" s="223"/>
      <c r="N434" s="222"/>
      <c r="O434" s="222"/>
      <c r="P434" s="222"/>
      <c r="Q434" s="222"/>
      <c r="R434" s="223"/>
      <c r="S434" s="223"/>
      <c r="T434" s="223"/>
      <c r="U434" s="223"/>
      <c r="V434" s="223"/>
      <c r="W434" s="223"/>
      <c r="X434" s="223"/>
      <c r="Y434" s="223"/>
      <c r="Z434" s="213"/>
      <c r="AA434" s="213"/>
      <c r="AB434" s="213"/>
      <c r="AC434" s="213"/>
      <c r="AD434" s="213"/>
      <c r="AE434" s="213"/>
      <c r="AF434" s="213"/>
      <c r="AG434" s="213" t="s">
        <v>297</v>
      </c>
      <c r="AH434" s="213">
        <v>0</v>
      </c>
      <c r="AI434" s="213"/>
      <c r="AJ434" s="213"/>
      <c r="AK434" s="213"/>
      <c r="AL434" s="213"/>
      <c r="AM434" s="213"/>
      <c r="AN434" s="213"/>
      <c r="AO434" s="213"/>
      <c r="AP434" s="213"/>
      <c r="AQ434" s="213"/>
      <c r="AR434" s="213"/>
      <c r="AS434" s="213"/>
      <c r="AT434" s="213"/>
      <c r="AU434" s="213"/>
      <c r="AV434" s="213"/>
      <c r="AW434" s="213"/>
      <c r="AX434" s="213"/>
      <c r="AY434" s="213"/>
      <c r="AZ434" s="213"/>
      <c r="BA434" s="213"/>
      <c r="BB434" s="213"/>
      <c r="BC434" s="213"/>
      <c r="BD434" s="213"/>
      <c r="BE434" s="213"/>
      <c r="BF434" s="213"/>
      <c r="BG434" s="213"/>
      <c r="BH434" s="213"/>
    </row>
    <row r="435" spans="1:60" outlineLevel="3" x14ac:dyDescent="0.2">
      <c r="A435" s="220"/>
      <c r="B435" s="221"/>
      <c r="C435" s="266" t="s">
        <v>296</v>
      </c>
      <c r="D435" s="258"/>
      <c r="E435" s="259"/>
      <c r="F435" s="223"/>
      <c r="G435" s="223"/>
      <c r="H435" s="223"/>
      <c r="I435" s="223"/>
      <c r="J435" s="223"/>
      <c r="K435" s="223"/>
      <c r="L435" s="223"/>
      <c r="M435" s="223"/>
      <c r="N435" s="222"/>
      <c r="O435" s="222"/>
      <c r="P435" s="222"/>
      <c r="Q435" s="222"/>
      <c r="R435" s="223"/>
      <c r="S435" s="223"/>
      <c r="T435" s="223"/>
      <c r="U435" s="223"/>
      <c r="V435" s="223"/>
      <c r="W435" s="223"/>
      <c r="X435" s="223"/>
      <c r="Y435" s="223"/>
      <c r="Z435" s="213"/>
      <c r="AA435" s="213"/>
      <c r="AB435" s="213"/>
      <c r="AC435" s="213"/>
      <c r="AD435" s="213"/>
      <c r="AE435" s="213"/>
      <c r="AF435" s="213"/>
      <c r="AG435" s="213" t="s">
        <v>297</v>
      </c>
      <c r="AH435" s="213">
        <v>0</v>
      </c>
      <c r="AI435" s="213"/>
      <c r="AJ435" s="213"/>
      <c r="AK435" s="213"/>
      <c r="AL435" s="213"/>
      <c r="AM435" s="213"/>
      <c r="AN435" s="213"/>
      <c r="AO435" s="213"/>
      <c r="AP435" s="213"/>
      <c r="AQ435" s="213"/>
      <c r="AR435" s="213"/>
      <c r="AS435" s="213"/>
      <c r="AT435" s="213"/>
      <c r="AU435" s="213"/>
      <c r="AV435" s="213"/>
      <c r="AW435" s="213"/>
      <c r="AX435" s="213"/>
      <c r="AY435" s="213"/>
      <c r="AZ435" s="213"/>
      <c r="BA435" s="213"/>
      <c r="BB435" s="213"/>
      <c r="BC435" s="213"/>
      <c r="BD435" s="213"/>
      <c r="BE435" s="213"/>
      <c r="BF435" s="213"/>
      <c r="BG435" s="213"/>
      <c r="BH435" s="213"/>
    </row>
    <row r="436" spans="1:60" outlineLevel="3" x14ac:dyDescent="0.2">
      <c r="A436" s="220"/>
      <c r="B436" s="221"/>
      <c r="C436" s="266" t="s">
        <v>1963</v>
      </c>
      <c r="D436" s="258"/>
      <c r="E436" s="259"/>
      <c r="F436" s="223"/>
      <c r="G436" s="223"/>
      <c r="H436" s="223"/>
      <c r="I436" s="223"/>
      <c r="J436" s="223"/>
      <c r="K436" s="223"/>
      <c r="L436" s="223"/>
      <c r="M436" s="223"/>
      <c r="N436" s="222"/>
      <c r="O436" s="222"/>
      <c r="P436" s="222"/>
      <c r="Q436" s="222"/>
      <c r="R436" s="223"/>
      <c r="S436" s="223"/>
      <c r="T436" s="223"/>
      <c r="U436" s="223"/>
      <c r="V436" s="223"/>
      <c r="W436" s="223"/>
      <c r="X436" s="223"/>
      <c r="Y436" s="223"/>
      <c r="Z436" s="213"/>
      <c r="AA436" s="213"/>
      <c r="AB436" s="213"/>
      <c r="AC436" s="213"/>
      <c r="AD436" s="213"/>
      <c r="AE436" s="213"/>
      <c r="AF436" s="213"/>
      <c r="AG436" s="213" t="s">
        <v>297</v>
      </c>
      <c r="AH436" s="213">
        <v>0</v>
      </c>
      <c r="AI436" s="213"/>
      <c r="AJ436" s="213"/>
      <c r="AK436" s="213"/>
      <c r="AL436" s="213"/>
      <c r="AM436" s="213"/>
      <c r="AN436" s="213"/>
      <c r="AO436" s="213"/>
      <c r="AP436" s="213"/>
      <c r="AQ436" s="213"/>
      <c r="AR436" s="213"/>
      <c r="AS436" s="213"/>
      <c r="AT436" s="213"/>
      <c r="AU436" s="213"/>
      <c r="AV436" s="213"/>
      <c r="AW436" s="213"/>
      <c r="AX436" s="213"/>
      <c r="AY436" s="213"/>
      <c r="AZ436" s="213"/>
      <c r="BA436" s="213"/>
      <c r="BB436" s="213"/>
      <c r="BC436" s="213"/>
      <c r="BD436" s="213"/>
      <c r="BE436" s="213"/>
      <c r="BF436" s="213"/>
      <c r="BG436" s="213"/>
      <c r="BH436" s="213"/>
    </row>
    <row r="437" spans="1:60" outlineLevel="3" x14ac:dyDescent="0.2">
      <c r="A437" s="220"/>
      <c r="B437" s="221"/>
      <c r="C437" s="266" t="s">
        <v>1964</v>
      </c>
      <c r="D437" s="258"/>
      <c r="E437" s="259"/>
      <c r="F437" s="223"/>
      <c r="G437" s="223"/>
      <c r="H437" s="223"/>
      <c r="I437" s="223"/>
      <c r="J437" s="223"/>
      <c r="K437" s="223"/>
      <c r="L437" s="223"/>
      <c r="M437" s="223"/>
      <c r="N437" s="222"/>
      <c r="O437" s="222"/>
      <c r="P437" s="222"/>
      <c r="Q437" s="222"/>
      <c r="R437" s="223"/>
      <c r="S437" s="223"/>
      <c r="T437" s="223"/>
      <c r="U437" s="223"/>
      <c r="V437" s="223"/>
      <c r="W437" s="223"/>
      <c r="X437" s="223"/>
      <c r="Y437" s="223"/>
      <c r="Z437" s="213"/>
      <c r="AA437" s="213"/>
      <c r="AB437" s="213"/>
      <c r="AC437" s="213"/>
      <c r="AD437" s="213"/>
      <c r="AE437" s="213"/>
      <c r="AF437" s="213"/>
      <c r="AG437" s="213" t="s">
        <v>297</v>
      </c>
      <c r="AH437" s="213">
        <v>0</v>
      </c>
      <c r="AI437" s="213"/>
      <c r="AJ437" s="213"/>
      <c r="AK437" s="213"/>
      <c r="AL437" s="213"/>
      <c r="AM437" s="213"/>
      <c r="AN437" s="213"/>
      <c r="AO437" s="213"/>
      <c r="AP437" s="213"/>
      <c r="AQ437" s="213"/>
      <c r="AR437" s="213"/>
      <c r="AS437" s="213"/>
      <c r="AT437" s="213"/>
      <c r="AU437" s="213"/>
      <c r="AV437" s="213"/>
      <c r="AW437" s="213"/>
      <c r="AX437" s="213"/>
      <c r="AY437" s="213"/>
      <c r="AZ437" s="213"/>
      <c r="BA437" s="213"/>
      <c r="BB437" s="213"/>
      <c r="BC437" s="213"/>
      <c r="BD437" s="213"/>
      <c r="BE437" s="213"/>
      <c r="BF437" s="213"/>
      <c r="BG437" s="213"/>
      <c r="BH437" s="213"/>
    </row>
    <row r="438" spans="1:60" outlineLevel="3" x14ac:dyDescent="0.2">
      <c r="A438" s="220"/>
      <c r="B438" s="221"/>
      <c r="C438" s="266" t="s">
        <v>1944</v>
      </c>
      <c r="D438" s="258"/>
      <c r="E438" s="259">
        <v>20</v>
      </c>
      <c r="F438" s="223"/>
      <c r="G438" s="223"/>
      <c r="H438" s="223"/>
      <c r="I438" s="223"/>
      <c r="J438" s="223"/>
      <c r="K438" s="223"/>
      <c r="L438" s="223"/>
      <c r="M438" s="223"/>
      <c r="N438" s="222"/>
      <c r="O438" s="222"/>
      <c r="P438" s="222"/>
      <c r="Q438" s="222"/>
      <c r="R438" s="223"/>
      <c r="S438" s="223"/>
      <c r="T438" s="223"/>
      <c r="U438" s="223"/>
      <c r="V438" s="223"/>
      <c r="W438" s="223"/>
      <c r="X438" s="223"/>
      <c r="Y438" s="223"/>
      <c r="Z438" s="213"/>
      <c r="AA438" s="213"/>
      <c r="AB438" s="213"/>
      <c r="AC438" s="213"/>
      <c r="AD438" s="213"/>
      <c r="AE438" s="213"/>
      <c r="AF438" s="213"/>
      <c r="AG438" s="213" t="s">
        <v>297</v>
      </c>
      <c r="AH438" s="213">
        <v>0</v>
      </c>
      <c r="AI438" s="213"/>
      <c r="AJ438" s="213"/>
      <c r="AK438" s="213"/>
      <c r="AL438" s="213"/>
      <c r="AM438" s="213"/>
      <c r="AN438" s="213"/>
      <c r="AO438" s="213"/>
      <c r="AP438" s="213"/>
      <c r="AQ438" s="213"/>
      <c r="AR438" s="213"/>
      <c r="AS438" s="213"/>
      <c r="AT438" s="213"/>
      <c r="AU438" s="213"/>
      <c r="AV438" s="213"/>
      <c r="AW438" s="213"/>
      <c r="AX438" s="213"/>
      <c r="AY438" s="213"/>
      <c r="AZ438" s="213"/>
      <c r="BA438" s="213"/>
      <c r="BB438" s="213"/>
      <c r="BC438" s="213"/>
      <c r="BD438" s="213"/>
      <c r="BE438" s="213"/>
      <c r="BF438" s="213"/>
      <c r="BG438" s="213"/>
      <c r="BH438" s="213"/>
    </row>
    <row r="439" spans="1:60" outlineLevel="1" x14ac:dyDescent="0.2">
      <c r="A439" s="235">
        <v>72</v>
      </c>
      <c r="B439" s="236" t="s">
        <v>1965</v>
      </c>
      <c r="C439" s="252" t="s">
        <v>1966</v>
      </c>
      <c r="D439" s="237" t="s">
        <v>562</v>
      </c>
      <c r="E439" s="238">
        <v>0.16216</v>
      </c>
      <c r="F439" s="239"/>
      <c r="G439" s="240">
        <f>ROUND(E439*F439,2)</f>
        <v>0</v>
      </c>
      <c r="H439" s="239"/>
      <c r="I439" s="240">
        <f>ROUND(E439*H439,2)</f>
        <v>0</v>
      </c>
      <c r="J439" s="239"/>
      <c r="K439" s="240">
        <f>ROUND(E439*J439,2)</f>
        <v>0</v>
      </c>
      <c r="L439" s="240">
        <v>21</v>
      </c>
      <c r="M439" s="240">
        <f>G439*(1+L439/100)</f>
        <v>0</v>
      </c>
      <c r="N439" s="238">
        <v>0</v>
      </c>
      <c r="O439" s="238">
        <f>ROUND(E439*N439,2)</f>
        <v>0</v>
      </c>
      <c r="P439" s="238">
        <v>0</v>
      </c>
      <c r="Q439" s="238">
        <f>ROUND(E439*P439,2)</f>
        <v>0</v>
      </c>
      <c r="R439" s="240" t="s">
        <v>1242</v>
      </c>
      <c r="S439" s="240" t="s">
        <v>250</v>
      </c>
      <c r="T439" s="241" t="s">
        <v>250</v>
      </c>
      <c r="U439" s="223">
        <v>1.5980000000000001</v>
      </c>
      <c r="V439" s="223">
        <f>ROUND(E439*U439,2)</f>
        <v>0.26</v>
      </c>
      <c r="W439" s="223"/>
      <c r="X439" s="223" t="s">
        <v>564</v>
      </c>
      <c r="Y439" s="223" t="s">
        <v>252</v>
      </c>
      <c r="Z439" s="213"/>
      <c r="AA439" s="213"/>
      <c r="AB439" s="213"/>
      <c r="AC439" s="213"/>
      <c r="AD439" s="213"/>
      <c r="AE439" s="213"/>
      <c r="AF439" s="213"/>
      <c r="AG439" s="213" t="s">
        <v>565</v>
      </c>
      <c r="AH439" s="213"/>
      <c r="AI439" s="213"/>
      <c r="AJ439" s="213"/>
      <c r="AK439" s="213"/>
      <c r="AL439" s="213"/>
      <c r="AM439" s="213"/>
      <c r="AN439" s="213"/>
      <c r="AO439" s="213"/>
      <c r="AP439" s="213"/>
      <c r="AQ439" s="213"/>
      <c r="AR439" s="213"/>
      <c r="AS439" s="213"/>
      <c r="AT439" s="213"/>
      <c r="AU439" s="213"/>
      <c r="AV439" s="213"/>
      <c r="AW439" s="213"/>
      <c r="AX439" s="213"/>
      <c r="AY439" s="213"/>
      <c r="AZ439" s="213"/>
      <c r="BA439" s="213"/>
      <c r="BB439" s="213"/>
      <c r="BC439" s="213"/>
      <c r="BD439" s="213"/>
      <c r="BE439" s="213"/>
      <c r="BF439" s="213"/>
      <c r="BG439" s="213"/>
      <c r="BH439" s="213"/>
    </row>
    <row r="440" spans="1:60" outlineLevel="2" x14ac:dyDescent="0.2">
      <c r="A440" s="220"/>
      <c r="B440" s="221"/>
      <c r="C440" s="267" t="s">
        <v>1309</v>
      </c>
      <c r="D440" s="264"/>
      <c r="E440" s="264"/>
      <c r="F440" s="264"/>
      <c r="G440" s="264"/>
      <c r="H440" s="223"/>
      <c r="I440" s="223"/>
      <c r="J440" s="223"/>
      <c r="K440" s="223"/>
      <c r="L440" s="223"/>
      <c r="M440" s="223"/>
      <c r="N440" s="222"/>
      <c r="O440" s="222"/>
      <c r="P440" s="222"/>
      <c r="Q440" s="222"/>
      <c r="R440" s="223"/>
      <c r="S440" s="223"/>
      <c r="T440" s="223"/>
      <c r="U440" s="223"/>
      <c r="V440" s="223"/>
      <c r="W440" s="223"/>
      <c r="X440" s="223"/>
      <c r="Y440" s="223"/>
      <c r="Z440" s="213"/>
      <c r="AA440" s="213"/>
      <c r="AB440" s="213"/>
      <c r="AC440" s="213"/>
      <c r="AD440" s="213"/>
      <c r="AE440" s="213"/>
      <c r="AF440" s="213"/>
      <c r="AG440" s="213" t="s">
        <v>305</v>
      </c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</row>
    <row r="441" spans="1:60" x14ac:dyDescent="0.2">
      <c r="A441" s="228" t="s">
        <v>245</v>
      </c>
      <c r="B441" s="229" t="s">
        <v>146</v>
      </c>
      <c r="C441" s="251" t="s">
        <v>147</v>
      </c>
      <c r="D441" s="230"/>
      <c r="E441" s="231"/>
      <c r="F441" s="232"/>
      <c r="G441" s="232">
        <f>SUMIF(AG442:AG538,"&lt;&gt;NOR",G442:G538)</f>
        <v>0</v>
      </c>
      <c r="H441" s="232"/>
      <c r="I441" s="232">
        <f>SUM(I442:I538)</f>
        <v>0</v>
      </c>
      <c r="J441" s="232"/>
      <c r="K441" s="232">
        <f>SUM(K442:K538)</f>
        <v>0</v>
      </c>
      <c r="L441" s="232"/>
      <c r="M441" s="232">
        <f>SUM(M442:M538)</f>
        <v>0</v>
      </c>
      <c r="N441" s="231"/>
      <c r="O441" s="231">
        <f>SUM(O442:O538)</f>
        <v>1.01</v>
      </c>
      <c r="P441" s="231"/>
      <c r="Q441" s="231">
        <f>SUM(Q442:Q538)</f>
        <v>0</v>
      </c>
      <c r="R441" s="232"/>
      <c r="S441" s="232"/>
      <c r="T441" s="233"/>
      <c r="U441" s="227"/>
      <c r="V441" s="227">
        <f>SUM(V442:V538)</f>
        <v>103.68999999999998</v>
      </c>
      <c r="W441" s="227"/>
      <c r="X441" s="227"/>
      <c r="Y441" s="227"/>
      <c r="AG441" t="s">
        <v>246</v>
      </c>
    </row>
    <row r="442" spans="1:60" outlineLevel="1" x14ac:dyDescent="0.2">
      <c r="A442" s="235">
        <v>73</v>
      </c>
      <c r="B442" s="236" t="s">
        <v>1967</v>
      </c>
      <c r="C442" s="252" t="s">
        <v>1968</v>
      </c>
      <c r="D442" s="237" t="s">
        <v>292</v>
      </c>
      <c r="E442" s="238">
        <v>16.649999999999999</v>
      </c>
      <c r="F442" s="239"/>
      <c r="G442" s="240">
        <f>ROUND(E442*F442,2)</f>
        <v>0</v>
      </c>
      <c r="H442" s="239"/>
      <c r="I442" s="240">
        <f>ROUND(E442*H442,2)</f>
        <v>0</v>
      </c>
      <c r="J442" s="239"/>
      <c r="K442" s="240">
        <f>ROUND(E442*J442,2)</f>
        <v>0</v>
      </c>
      <c r="L442" s="240">
        <v>21</v>
      </c>
      <c r="M442" s="240">
        <f>G442*(1+L442/100)</f>
        <v>0</v>
      </c>
      <c r="N442" s="238">
        <v>5.2999999999999998E-4</v>
      </c>
      <c r="O442" s="238">
        <f>ROUND(E442*N442,2)</f>
        <v>0.01</v>
      </c>
      <c r="P442" s="238">
        <v>0</v>
      </c>
      <c r="Q442" s="238">
        <f>ROUND(E442*P442,2)</f>
        <v>0</v>
      </c>
      <c r="R442" s="240" t="s">
        <v>1312</v>
      </c>
      <c r="S442" s="240" t="s">
        <v>250</v>
      </c>
      <c r="T442" s="241" t="s">
        <v>250</v>
      </c>
      <c r="U442" s="223">
        <v>0.23100000000000001</v>
      </c>
      <c r="V442" s="223">
        <f>ROUND(E442*U442,2)</f>
        <v>3.85</v>
      </c>
      <c r="W442" s="223"/>
      <c r="X442" s="223" t="s">
        <v>294</v>
      </c>
      <c r="Y442" s="223" t="s">
        <v>252</v>
      </c>
      <c r="Z442" s="213"/>
      <c r="AA442" s="213"/>
      <c r="AB442" s="213"/>
      <c r="AC442" s="213"/>
      <c r="AD442" s="213"/>
      <c r="AE442" s="213"/>
      <c r="AF442" s="213"/>
      <c r="AG442" s="213" t="s">
        <v>571</v>
      </c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</row>
    <row r="443" spans="1:60" outlineLevel="2" x14ac:dyDescent="0.2">
      <c r="A443" s="220"/>
      <c r="B443" s="221"/>
      <c r="C443" s="266" t="s">
        <v>296</v>
      </c>
      <c r="D443" s="258"/>
      <c r="E443" s="259"/>
      <c r="F443" s="223"/>
      <c r="G443" s="223"/>
      <c r="H443" s="223"/>
      <c r="I443" s="223"/>
      <c r="J443" s="223"/>
      <c r="K443" s="223"/>
      <c r="L443" s="223"/>
      <c r="M443" s="223"/>
      <c r="N443" s="222"/>
      <c r="O443" s="222"/>
      <c r="P443" s="222"/>
      <c r="Q443" s="222"/>
      <c r="R443" s="223"/>
      <c r="S443" s="223"/>
      <c r="T443" s="223"/>
      <c r="U443" s="223"/>
      <c r="V443" s="223"/>
      <c r="W443" s="223"/>
      <c r="X443" s="223"/>
      <c r="Y443" s="223"/>
      <c r="Z443" s="213"/>
      <c r="AA443" s="213"/>
      <c r="AB443" s="213"/>
      <c r="AC443" s="213"/>
      <c r="AD443" s="213"/>
      <c r="AE443" s="213"/>
      <c r="AF443" s="213"/>
      <c r="AG443" s="213" t="s">
        <v>297</v>
      </c>
      <c r="AH443" s="213">
        <v>0</v>
      </c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</row>
    <row r="444" spans="1:60" outlineLevel="3" x14ac:dyDescent="0.2">
      <c r="A444" s="220"/>
      <c r="B444" s="221"/>
      <c r="C444" s="266" t="s">
        <v>1969</v>
      </c>
      <c r="D444" s="258"/>
      <c r="E444" s="259"/>
      <c r="F444" s="223"/>
      <c r="G444" s="223"/>
      <c r="H444" s="223"/>
      <c r="I444" s="223"/>
      <c r="J444" s="223"/>
      <c r="K444" s="223"/>
      <c r="L444" s="223"/>
      <c r="M444" s="223"/>
      <c r="N444" s="222"/>
      <c r="O444" s="222"/>
      <c r="P444" s="222"/>
      <c r="Q444" s="222"/>
      <c r="R444" s="223"/>
      <c r="S444" s="223"/>
      <c r="T444" s="223"/>
      <c r="U444" s="223"/>
      <c r="V444" s="223"/>
      <c r="W444" s="223"/>
      <c r="X444" s="223"/>
      <c r="Y444" s="223"/>
      <c r="Z444" s="213"/>
      <c r="AA444" s="213"/>
      <c r="AB444" s="213"/>
      <c r="AC444" s="213"/>
      <c r="AD444" s="213"/>
      <c r="AE444" s="213"/>
      <c r="AF444" s="213"/>
      <c r="AG444" s="213" t="s">
        <v>297</v>
      </c>
      <c r="AH444" s="213">
        <v>0</v>
      </c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</row>
    <row r="445" spans="1:60" outlineLevel="3" x14ac:dyDescent="0.2">
      <c r="A445" s="220"/>
      <c r="B445" s="221"/>
      <c r="C445" s="266" t="s">
        <v>1970</v>
      </c>
      <c r="D445" s="258"/>
      <c r="E445" s="259">
        <v>16.649999999999999</v>
      </c>
      <c r="F445" s="223"/>
      <c r="G445" s="223"/>
      <c r="H445" s="223"/>
      <c r="I445" s="223"/>
      <c r="J445" s="223"/>
      <c r="K445" s="223"/>
      <c r="L445" s="223"/>
      <c r="M445" s="223"/>
      <c r="N445" s="222"/>
      <c r="O445" s="222"/>
      <c r="P445" s="222"/>
      <c r="Q445" s="222"/>
      <c r="R445" s="223"/>
      <c r="S445" s="223"/>
      <c r="T445" s="223"/>
      <c r="U445" s="223"/>
      <c r="V445" s="223"/>
      <c r="W445" s="223"/>
      <c r="X445" s="223"/>
      <c r="Y445" s="223"/>
      <c r="Z445" s="213"/>
      <c r="AA445" s="213"/>
      <c r="AB445" s="213"/>
      <c r="AC445" s="213"/>
      <c r="AD445" s="213"/>
      <c r="AE445" s="213"/>
      <c r="AF445" s="213"/>
      <c r="AG445" s="213" t="s">
        <v>297</v>
      </c>
      <c r="AH445" s="213">
        <v>0</v>
      </c>
      <c r="AI445" s="213"/>
      <c r="AJ445" s="213"/>
      <c r="AK445" s="213"/>
      <c r="AL445" s="213"/>
      <c r="AM445" s="213"/>
      <c r="AN445" s="213"/>
      <c r="AO445" s="213"/>
      <c r="AP445" s="213"/>
      <c r="AQ445" s="213"/>
      <c r="AR445" s="213"/>
      <c r="AS445" s="213"/>
      <c r="AT445" s="213"/>
      <c r="AU445" s="213"/>
      <c r="AV445" s="213"/>
      <c r="AW445" s="213"/>
      <c r="AX445" s="213"/>
      <c r="AY445" s="213"/>
      <c r="AZ445" s="213"/>
      <c r="BA445" s="213"/>
      <c r="BB445" s="213"/>
      <c r="BC445" s="213"/>
      <c r="BD445" s="213"/>
      <c r="BE445" s="213"/>
      <c r="BF445" s="213"/>
      <c r="BG445" s="213"/>
      <c r="BH445" s="213"/>
    </row>
    <row r="446" spans="1:60" outlineLevel="1" x14ac:dyDescent="0.2">
      <c r="A446" s="235">
        <v>74</v>
      </c>
      <c r="B446" s="236" t="s">
        <v>1967</v>
      </c>
      <c r="C446" s="252" t="s">
        <v>1968</v>
      </c>
      <c r="D446" s="237" t="s">
        <v>292</v>
      </c>
      <c r="E446" s="238">
        <v>16.649999999999999</v>
      </c>
      <c r="F446" s="239"/>
      <c r="G446" s="240">
        <f>ROUND(E446*F446,2)</f>
        <v>0</v>
      </c>
      <c r="H446" s="239"/>
      <c r="I446" s="240">
        <f>ROUND(E446*H446,2)</f>
        <v>0</v>
      </c>
      <c r="J446" s="239"/>
      <c r="K446" s="240">
        <f>ROUND(E446*J446,2)</f>
        <v>0</v>
      </c>
      <c r="L446" s="240">
        <v>21</v>
      </c>
      <c r="M446" s="240">
        <f>G446*(1+L446/100)</f>
        <v>0</v>
      </c>
      <c r="N446" s="238">
        <v>5.2999999999999998E-4</v>
      </c>
      <c r="O446" s="238">
        <f>ROUND(E446*N446,2)</f>
        <v>0.01</v>
      </c>
      <c r="P446" s="238">
        <v>0</v>
      </c>
      <c r="Q446" s="238">
        <f>ROUND(E446*P446,2)</f>
        <v>0</v>
      </c>
      <c r="R446" s="240" t="s">
        <v>1312</v>
      </c>
      <c r="S446" s="240" t="s">
        <v>250</v>
      </c>
      <c r="T446" s="241" t="s">
        <v>250</v>
      </c>
      <c r="U446" s="223">
        <v>0.23100000000000001</v>
      </c>
      <c r="V446" s="223">
        <f>ROUND(E446*U446,2)</f>
        <v>3.85</v>
      </c>
      <c r="W446" s="223"/>
      <c r="X446" s="223" t="s">
        <v>294</v>
      </c>
      <c r="Y446" s="223" t="s">
        <v>252</v>
      </c>
      <c r="Z446" s="213"/>
      <c r="AA446" s="213"/>
      <c r="AB446" s="213"/>
      <c r="AC446" s="213"/>
      <c r="AD446" s="213"/>
      <c r="AE446" s="213"/>
      <c r="AF446" s="213"/>
      <c r="AG446" s="213" t="s">
        <v>571</v>
      </c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</row>
    <row r="447" spans="1:60" outlineLevel="2" x14ac:dyDescent="0.2">
      <c r="A447" s="220"/>
      <c r="B447" s="221"/>
      <c r="C447" s="266" t="s">
        <v>296</v>
      </c>
      <c r="D447" s="258"/>
      <c r="E447" s="259"/>
      <c r="F447" s="223"/>
      <c r="G447" s="223"/>
      <c r="H447" s="223"/>
      <c r="I447" s="223"/>
      <c r="J447" s="223"/>
      <c r="K447" s="223"/>
      <c r="L447" s="223"/>
      <c r="M447" s="223"/>
      <c r="N447" s="222"/>
      <c r="O447" s="222"/>
      <c r="P447" s="222"/>
      <c r="Q447" s="222"/>
      <c r="R447" s="223"/>
      <c r="S447" s="223"/>
      <c r="T447" s="223"/>
      <c r="U447" s="223"/>
      <c r="V447" s="223"/>
      <c r="W447" s="223"/>
      <c r="X447" s="223"/>
      <c r="Y447" s="223"/>
      <c r="Z447" s="213"/>
      <c r="AA447" s="213"/>
      <c r="AB447" s="213"/>
      <c r="AC447" s="213"/>
      <c r="AD447" s="213"/>
      <c r="AE447" s="213"/>
      <c r="AF447" s="213"/>
      <c r="AG447" s="213" t="s">
        <v>297</v>
      </c>
      <c r="AH447" s="213">
        <v>0</v>
      </c>
      <c r="AI447" s="213"/>
      <c r="AJ447" s="213"/>
      <c r="AK447" s="213"/>
      <c r="AL447" s="213"/>
      <c r="AM447" s="213"/>
      <c r="AN447" s="213"/>
      <c r="AO447" s="213"/>
      <c r="AP447" s="213"/>
      <c r="AQ447" s="213"/>
      <c r="AR447" s="213"/>
      <c r="AS447" s="213"/>
      <c r="AT447" s="213"/>
      <c r="AU447" s="213"/>
      <c r="AV447" s="213"/>
      <c r="AW447" s="213"/>
      <c r="AX447" s="213"/>
      <c r="AY447" s="213"/>
      <c r="AZ447" s="213"/>
      <c r="BA447" s="213"/>
      <c r="BB447" s="213"/>
      <c r="BC447" s="213"/>
      <c r="BD447" s="213"/>
      <c r="BE447" s="213"/>
      <c r="BF447" s="213"/>
      <c r="BG447" s="213"/>
      <c r="BH447" s="213"/>
    </row>
    <row r="448" spans="1:60" outlineLevel="3" x14ac:dyDescent="0.2">
      <c r="A448" s="220"/>
      <c r="B448" s="221"/>
      <c r="C448" s="266" t="s">
        <v>1971</v>
      </c>
      <c r="D448" s="258"/>
      <c r="E448" s="259"/>
      <c r="F448" s="223"/>
      <c r="G448" s="223"/>
      <c r="H448" s="223"/>
      <c r="I448" s="223"/>
      <c r="J448" s="223"/>
      <c r="K448" s="223"/>
      <c r="L448" s="223"/>
      <c r="M448" s="223"/>
      <c r="N448" s="222"/>
      <c r="O448" s="222"/>
      <c r="P448" s="222"/>
      <c r="Q448" s="222"/>
      <c r="R448" s="223"/>
      <c r="S448" s="223"/>
      <c r="T448" s="223"/>
      <c r="U448" s="223"/>
      <c r="V448" s="223"/>
      <c r="W448" s="223"/>
      <c r="X448" s="223"/>
      <c r="Y448" s="223"/>
      <c r="Z448" s="213"/>
      <c r="AA448" s="213"/>
      <c r="AB448" s="213"/>
      <c r="AC448" s="213"/>
      <c r="AD448" s="213"/>
      <c r="AE448" s="213"/>
      <c r="AF448" s="213"/>
      <c r="AG448" s="213" t="s">
        <v>297</v>
      </c>
      <c r="AH448" s="213">
        <v>0</v>
      </c>
      <c r="AI448" s="213"/>
      <c r="AJ448" s="213"/>
      <c r="AK448" s="213"/>
      <c r="AL448" s="213"/>
      <c r="AM448" s="213"/>
      <c r="AN448" s="213"/>
      <c r="AO448" s="213"/>
      <c r="AP448" s="213"/>
      <c r="AQ448" s="213"/>
      <c r="AR448" s="213"/>
      <c r="AS448" s="213"/>
      <c r="AT448" s="213"/>
      <c r="AU448" s="213"/>
      <c r="AV448" s="213"/>
      <c r="AW448" s="213"/>
      <c r="AX448" s="213"/>
      <c r="AY448" s="213"/>
      <c r="AZ448" s="213"/>
      <c r="BA448" s="213"/>
      <c r="BB448" s="213"/>
      <c r="BC448" s="213"/>
      <c r="BD448" s="213"/>
      <c r="BE448" s="213"/>
      <c r="BF448" s="213"/>
      <c r="BG448" s="213"/>
      <c r="BH448" s="213"/>
    </row>
    <row r="449" spans="1:60" outlineLevel="3" x14ac:dyDescent="0.2">
      <c r="A449" s="220"/>
      <c r="B449" s="221"/>
      <c r="C449" s="266" t="s">
        <v>1970</v>
      </c>
      <c r="D449" s="258"/>
      <c r="E449" s="259">
        <v>16.649999999999999</v>
      </c>
      <c r="F449" s="223"/>
      <c r="G449" s="223"/>
      <c r="H449" s="223"/>
      <c r="I449" s="223"/>
      <c r="J449" s="223"/>
      <c r="K449" s="223"/>
      <c r="L449" s="223"/>
      <c r="M449" s="223"/>
      <c r="N449" s="222"/>
      <c r="O449" s="222"/>
      <c r="P449" s="222"/>
      <c r="Q449" s="222"/>
      <c r="R449" s="223"/>
      <c r="S449" s="223"/>
      <c r="T449" s="223"/>
      <c r="U449" s="223"/>
      <c r="V449" s="223"/>
      <c r="W449" s="223"/>
      <c r="X449" s="223"/>
      <c r="Y449" s="223"/>
      <c r="Z449" s="213"/>
      <c r="AA449" s="213"/>
      <c r="AB449" s="213"/>
      <c r="AC449" s="213"/>
      <c r="AD449" s="213"/>
      <c r="AE449" s="213"/>
      <c r="AF449" s="213"/>
      <c r="AG449" s="213" t="s">
        <v>297</v>
      </c>
      <c r="AH449" s="213">
        <v>0</v>
      </c>
      <c r="AI449" s="213"/>
      <c r="AJ449" s="213"/>
      <c r="AK449" s="213"/>
      <c r="AL449" s="213"/>
      <c r="AM449" s="213"/>
      <c r="AN449" s="213"/>
      <c r="AO449" s="213"/>
      <c r="AP449" s="213"/>
      <c r="AQ449" s="213"/>
      <c r="AR449" s="213"/>
      <c r="AS449" s="213"/>
      <c r="AT449" s="213"/>
      <c r="AU449" s="213"/>
      <c r="AV449" s="213"/>
      <c r="AW449" s="213"/>
      <c r="AX449" s="213"/>
      <c r="AY449" s="213"/>
      <c r="AZ449" s="213"/>
      <c r="BA449" s="213"/>
      <c r="BB449" s="213"/>
      <c r="BC449" s="213"/>
      <c r="BD449" s="213"/>
      <c r="BE449" s="213"/>
      <c r="BF449" s="213"/>
      <c r="BG449" s="213"/>
      <c r="BH449" s="213"/>
    </row>
    <row r="450" spans="1:60" outlineLevel="1" x14ac:dyDescent="0.2">
      <c r="A450" s="235">
        <v>75</v>
      </c>
      <c r="B450" s="236" t="s">
        <v>1972</v>
      </c>
      <c r="C450" s="252" t="s">
        <v>1973</v>
      </c>
      <c r="D450" s="237" t="s">
        <v>292</v>
      </c>
      <c r="E450" s="238">
        <v>7.25</v>
      </c>
      <c r="F450" s="239"/>
      <c r="G450" s="240">
        <f>ROUND(E450*F450,2)</f>
        <v>0</v>
      </c>
      <c r="H450" s="239"/>
      <c r="I450" s="240">
        <f>ROUND(E450*H450,2)</f>
        <v>0</v>
      </c>
      <c r="J450" s="239"/>
      <c r="K450" s="240">
        <f>ROUND(E450*J450,2)</f>
        <v>0</v>
      </c>
      <c r="L450" s="240">
        <v>21</v>
      </c>
      <c r="M450" s="240">
        <f>G450*(1+L450/100)</f>
        <v>0</v>
      </c>
      <c r="N450" s="238">
        <v>8.3000000000000001E-4</v>
      </c>
      <c r="O450" s="238">
        <f>ROUND(E450*N450,2)</f>
        <v>0.01</v>
      </c>
      <c r="P450" s="238">
        <v>0</v>
      </c>
      <c r="Q450" s="238">
        <f>ROUND(E450*P450,2)</f>
        <v>0</v>
      </c>
      <c r="R450" s="240" t="s">
        <v>1312</v>
      </c>
      <c r="S450" s="240" t="s">
        <v>250</v>
      </c>
      <c r="T450" s="241" t="s">
        <v>250</v>
      </c>
      <c r="U450" s="223">
        <v>0.30099999999999999</v>
      </c>
      <c r="V450" s="223">
        <f>ROUND(E450*U450,2)</f>
        <v>2.1800000000000002</v>
      </c>
      <c r="W450" s="223"/>
      <c r="X450" s="223" t="s">
        <v>294</v>
      </c>
      <c r="Y450" s="223" t="s">
        <v>252</v>
      </c>
      <c r="Z450" s="213"/>
      <c r="AA450" s="213"/>
      <c r="AB450" s="213"/>
      <c r="AC450" s="213"/>
      <c r="AD450" s="213"/>
      <c r="AE450" s="213"/>
      <c r="AF450" s="213"/>
      <c r="AG450" s="213" t="s">
        <v>571</v>
      </c>
      <c r="AH450" s="213"/>
      <c r="AI450" s="213"/>
      <c r="AJ450" s="213"/>
      <c r="AK450" s="213"/>
      <c r="AL450" s="213"/>
      <c r="AM450" s="213"/>
      <c r="AN450" s="213"/>
      <c r="AO450" s="213"/>
      <c r="AP450" s="213"/>
      <c r="AQ450" s="213"/>
      <c r="AR450" s="213"/>
      <c r="AS450" s="213"/>
      <c r="AT450" s="213"/>
      <c r="AU450" s="213"/>
      <c r="AV450" s="213"/>
      <c r="AW450" s="213"/>
      <c r="AX450" s="213"/>
      <c r="AY450" s="213"/>
      <c r="AZ450" s="213"/>
      <c r="BA450" s="213"/>
      <c r="BB450" s="213"/>
      <c r="BC450" s="213"/>
      <c r="BD450" s="213"/>
      <c r="BE450" s="213"/>
      <c r="BF450" s="213"/>
      <c r="BG450" s="213"/>
      <c r="BH450" s="213"/>
    </row>
    <row r="451" spans="1:60" outlineLevel="2" x14ac:dyDescent="0.2">
      <c r="A451" s="220"/>
      <c r="B451" s="221"/>
      <c r="C451" s="266" t="s">
        <v>296</v>
      </c>
      <c r="D451" s="258"/>
      <c r="E451" s="259"/>
      <c r="F451" s="223"/>
      <c r="G451" s="223"/>
      <c r="H451" s="223"/>
      <c r="I451" s="223"/>
      <c r="J451" s="223"/>
      <c r="K451" s="223"/>
      <c r="L451" s="223"/>
      <c r="M451" s="223"/>
      <c r="N451" s="222"/>
      <c r="O451" s="222"/>
      <c r="P451" s="222"/>
      <c r="Q451" s="222"/>
      <c r="R451" s="223"/>
      <c r="S451" s="223"/>
      <c r="T451" s="223"/>
      <c r="U451" s="223"/>
      <c r="V451" s="223"/>
      <c r="W451" s="223"/>
      <c r="X451" s="223"/>
      <c r="Y451" s="223"/>
      <c r="Z451" s="213"/>
      <c r="AA451" s="213"/>
      <c r="AB451" s="213"/>
      <c r="AC451" s="213"/>
      <c r="AD451" s="213"/>
      <c r="AE451" s="213"/>
      <c r="AF451" s="213"/>
      <c r="AG451" s="213" t="s">
        <v>297</v>
      </c>
      <c r="AH451" s="213">
        <v>0</v>
      </c>
      <c r="AI451" s="213"/>
      <c r="AJ451" s="213"/>
      <c r="AK451" s="213"/>
      <c r="AL451" s="213"/>
      <c r="AM451" s="213"/>
      <c r="AN451" s="213"/>
      <c r="AO451" s="213"/>
      <c r="AP451" s="213"/>
      <c r="AQ451" s="213"/>
      <c r="AR451" s="213"/>
      <c r="AS451" s="213"/>
      <c r="AT451" s="213"/>
      <c r="AU451" s="213"/>
      <c r="AV451" s="213"/>
      <c r="AW451" s="213"/>
      <c r="AX451" s="213"/>
      <c r="AY451" s="213"/>
      <c r="AZ451" s="213"/>
      <c r="BA451" s="213"/>
      <c r="BB451" s="213"/>
      <c r="BC451" s="213"/>
      <c r="BD451" s="213"/>
      <c r="BE451" s="213"/>
      <c r="BF451" s="213"/>
      <c r="BG451" s="213"/>
      <c r="BH451" s="213"/>
    </row>
    <row r="452" spans="1:60" outlineLevel="3" x14ac:dyDescent="0.2">
      <c r="A452" s="220"/>
      <c r="B452" s="221"/>
      <c r="C452" s="266" t="s">
        <v>1974</v>
      </c>
      <c r="D452" s="258"/>
      <c r="E452" s="259"/>
      <c r="F452" s="223"/>
      <c r="G452" s="223"/>
      <c r="H452" s="223"/>
      <c r="I452" s="223"/>
      <c r="J452" s="223"/>
      <c r="K452" s="223"/>
      <c r="L452" s="223"/>
      <c r="M452" s="223"/>
      <c r="N452" s="222"/>
      <c r="O452" s="222"/>
      <c r="P452" s="222"/>
      <c r="Q452" s="222"/>
      <c r="R452" s="223"/>
      <c r="S452" s="223"/>
      <c r="T452" s="223"/>
      <c r="U452" s="223"/>
      <c r="V452" s="223"/>
      <c r="W452" s="223"/>
      <c r="X452" s="223"/>
      <c r="Y452" s="223"/>
      <c r="Z452" s="213"/>
      <c r="AA452" s="213"/>
      <c r="AB452" s="213"/>
      <c r="AC452" s="213"/>
      <c r="AD452" s="213"/>
      <c r="AE452" s="213"/>
      <c r="AF452" s="213"/>
      <c r="AG452" s="213" t="s">
        <v>297</v>
      </c>
      <c r="AH452" s="213">
        <v>0</v>
      </c>
      <c r="AI452" s="213"/>
      <c r="AJ452" s="213"/>
      <c r="AK452" s="213"/>
      <c r="AL452" s="213"/>
      <c r="AM452" s="213"/>
      <c r="AN452" s="213"/>
      <c r="AO452" s="213"/>
      <c r="AP452" s="213"/>
      <c r="AQ452" s="213"/>
      <c r="AR452" s="213"/>
      <c r="AS452" s="213"/>
      <c r="AT452" s="213"/>
      <c r="AU452" s="213"/>
      <c r="AV452" s="213"/>
      <c r="AW452" s="213"/>
      <c r="AX452" s="213"/>
      <c r="AY452" s="213"/>
      <c r="AZ452" s="213"/>
      <c r="BA452" s="213"/>
      <c r="BB452" s="213"/>
      <c r="BC452" s="213"/>
      <c r="BD452" s="213"/>
      <c r="BE452" s="213"/>
      <c r="BF452" s="213"/>
      <c r="BG452" s="213"/>
      <c r="BH452" s="213"/>
    </row>
    <row r="453" spans="1:60" outlineLevel="3" x14ac:dyDescent="0.2">
      <c r="A453" s="220"/>
      <c r="B453" s="221"/>
      <c r="C453" s="266" t="s">
        <v>1975</v>
      </c>
      <c r="D453" s="258"/>
      <c r="E453" s="259"/>
      <c r="F453" s="223"/>
      <c r="G453" s="223"/>
      <c r="H453" s="223"/>
      <c r="I453" s="223"/>
      <c r="J453" s="223"/>
      <c r="K453" s="223"/>
      <c r="L453" s="223"/>
      <c r="M453" s="223"/>
      <c r="N453" s="222"/>
      <c r="O453" s="222"/>
      <c r="P453" s="222"/>
      <c r="Q453" s="222"/>
      <c r="R453" s="223"/>
      <c r="S453" s="223"/>
      <c r="T453" s="223"/>
      <c r="U453" s="223"/>
      <c r="V453" s="223"/>
      <c r="W453" s="223"/>
      <c r="X453" s="223"/>
      <c r="Y453" s="223"/>
      <c r="Z453" s="213"/>
      <c r="AA453" s="213"/>
      <c r="AB453" s="213"/>
      <c r="AC453" s="213"/>
      <c r="AD453" s="213"/>
      <c r="AE453" s="213"/>
      <c r="AF453" s="213"/>
      <c r="AG453" s="213" t="s">
        <v>297</v>
      </c>
      <c r="AH453" s="213">
        <v>0</v>
      </c>
      <c r="AI453" s="213"/>
      <c r="AJ453" s="213"/>
      <c r="AK453" s="213"/>
      <c r="AL453" s="213"/>
      <c r="AM453" s="213"/>
      <c r="AN453" s="213"/>
      <c r="AO453" s="213"/>
      <c r="AP453" s="213"/>
      <c r="AQ453" s="213"/>
      <c r="AR453" s="213"/>
      <c r="AS453" s="213"/>
      <c r="AT453" s="213"/>
      <c r="AU453" s="213"/>
      <c r="AV453" s="213"/>
      <c r="AW453" s="213"/>
      <c r="AX453" s="213"/>
      <c r="AY453" s="213"/>
      <c r="AZ453" s="213"/>
      <c r="BA453" s="213"/>
      <c r="BB453" s="213"/>
      <c r="BC453" s="213"/>
      <c r="BD453" s="213"/>
      <c r="BE453" s="213"/>
      <c r="BF453" s="213"/>
      <c r="BG453" s="213"/>
      <c r="BH453" s="213"/>
    </row>
    <row r="454" spans="1:60" outlineLevel="3" x14ac:dyDescent="0.2">
      <c r="A454" s="220"/>
      <c r="B454" s="221"/>
      <c r="C454" s="266" t="s">
        <v>1976</v>
      </c>
      <c r="D454" s="258"/>
      <c r="E454" s="259">
        <v>7.25</v>
      </c>
      <c r="F454" s="223"/>
      <c r="G454" s="223"/>
      <c r="H454" s="223"/>
      <c r="I454" s="223"/>
      <c r="J454" s="223"/>
      <c r="K454" s="223"/>
      <c r="L454" s="223"/>
      <c r="M454" s="223"/>
      <c r="N454" s="222"/>
      <c r="O454" s="222"/>
      <c r="P454" s="222"/>
      <c r="Q454" s="222"/>
      <c r="R454" s="223"/>
      <c r="S454" s="223"/>
      <c r="T454" s="223"/>
      <c r="U454" s="223"/>
      <c r="V454" s="223"/>
      <c r="W454" s="223"/>
      <c r="X454" s="223"/>
      <c r="Y454" s="223"/>
      <c r="Z454" s="213"/>
      <c r="AA454" s="213"/>
      <c r="AB454" s="213"/>
      <c r="AC454" s="213"/>
      <c r="AD454" s="213"/>
      <c r="AE454" s="213"/>
      <c r="AF454" s="213"/>
      <c r="AG454" s="213" t="s">
        <v>297</v>
      </c>
      <c r="AH454" s="213">
        <v>0</v>
      </c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</row>
    <row r="455" spans="1:60" ht="22.5" outlineLevel="1" x14ac:dyDescent="0.2">
      <c r="A455" s="235">
        <v>76</v>
      </c>
      <c r="B455" s="236" t="s">
        <v>1977</v>
      </c>
      <c r="C455" s="252" t="s">
        <v>1978</v>
      </c>
      <c r="D455" s="237" t="s">
        <v>292</v>
      </c>
      <c r="E455" s="238">
        <v>14.96</v>
      </c>
      <c r="F455" s="239"/>
      <c r="G455" s="240">
        <f>ROUND(E455*F455,2)</f>
        <v>0</v>
      </c>
      <c r="H455" s="239"/>
      <c r="I455" s="240">
        <f>ROUND(E455*H455,2)</f>
        <v>0</v>
      </c>
      <c r="J455" s="239"/>
      <c r="K455" s="240">
        <f>ROUND(E455*J455,2)</f>
        <v>0</v>
      </c>
      <c r="L455" s="240">
        <v>21</v>
      </c>
      <c r="M455" s="240">
        <f>G455*(1+L455/100)</f>
        <v>0</v>
      </c>
      <c r="N455" s="238">
        <v>2.0000000000000002E-5</v>
      </c>
      <c r="O455" s="238">
        <f>ROUND(E455*N455,2)</f>
        <v>0</v>
      </c>
      <c r="P455" s="238">
        <v>0</v>
      </c>
      <c r="Q455" s="238">
        <f>ROUND(E455*P455,2)</f>
        <v>0</v>
      </c>
      <c r="R455" s="240" t="s">
        <v>1312</v>
      </c>
      <c r="S455" s="240" t="s">
        <v>250</v>
      </c>
      <c r="T455" s="241" t="s">
        <v>250</v>
      </c>
      <c r="U455" s="223">
        <v>0.16</v>
      </c>
      <c r="V455" s="223">
        <f>ROUND(E455*U455,2)</f>
        <v>2.39</v>
      </c>
      <c r="W455" s="223"/>
      <c r="X455" s="223" t="s">
        <v>294</v>
      </c>
      <c r="Y455" s="223" t="s">
        <v>252</v>
      </c>
      <c r="Z455" s="213"/>
      <c r="AA455" s="213"/>
      <c r="AB455" s="213"/>
      <c r="AC455" s="213"/>
      <c r="AD455" s="213"/>
      <c r="AE455" s="213"/>
      <c r="AF455" s="213"/>
      <c r="AG455" s="213" t="s">
        <v>571</v>
      </c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</row>
    <row r="456" spans="1:60" outlineLevel="2" x14ac:dyDescent="0.2">
      <c r="A456" s="220"/>
      <c r="B456" s="221"/>
      <c r="C456" s="266" t="s">
        <v>296</v>
      </c>
      <c r="D456" s="258"/>
      <c r="E456" s="259"/>
      <c r="F456" s="223"/>
      <c r="G456" s="223"/>
      <c r="H456" s="223"/>
      <c r="I456" s="223"/>
      <c r="J456" s="223"/>
      <c r="K456" s="223"/>
      <c r="L456" s="223"/>
      <c r="M456" s="223"/>
      <c r="N456" s="222"/>
      <c r="O456" s="222"/>
      <c r="P456" s="222"/>
      <c r="Q456" s="222"/>
      <c r="R456" s="223"/>
      <c r="S456" s="223"/>
      <c r="T456" s="223"/>
      <c r="U456" s="223"/>
      <c r="V456" s="223"/>
      <c r="W456" s="223"/>
      <c r="X456" s="223"/>
      <c r="Y456" s="223"/>
      <c r="Z456" s="213"/>
      <c r="AA456" s="213"/>
      <c r="AB456" s="213"/>
      <c r="AC456" s="213"/>
      <c r="AD456" s="213"/>
      <c r="AE456" s="213"/>
      <c r="AF456" s="213"/>
      <c r="AG456" s="213" t="s">
        <v>297</v>
      </c>
      <c r="AH456" s="213">
        <v>0</v>
      </c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</row>
    <row r="457" spans="1:60" outlineLevel="3" x14ac:dyDescent="0.2">
      <c r="A457" s="220"/>
      <c r="B457" s="221"/>
      <c r="C457" s="266" t="s">
        <v>1979</v>
      </c>
      <c r="D457" s="258"/>
      <c r="E457" s="259"/>
      <c r="F457" s="223"/>
      <c r="G457" s="223"/>
      <c r="H457" s="223"/>
      <c r="I457" s="223"/>
      <c r="J457" s="223"/>
      <c r="K457" s="223"/>
      <c r="L457" s="223"/>
      <c r="M457" s="223"/>
      <c r="N457" s="222"/>
      <c r="O457" s="222"/>
      <c r="P457" s="222"/>
      <c r="Q457" s="222"/>
      <c r="R457" s="223"/>
      <c r="S457" s="223"/>
      <c r="T457" s="223"/>
      <c r="U457" s="223"/>
      <c r="V457" s="223"/>
      <c r="W457" s="223"/>
      <c r="X457" s="223"/>
      <c r="Y457" s="223"/>
      <c r="Z457" s="213"/>
      <c r="AA457" s="213"/>
      <c r="AB457" s="213"/>
      <c r="AC457" s="213"/>
      <c r="AD457" s="213"/>
      <c r="AE457" s="213"/>
      <c r="AF457" s="213"/>
      <c r="AG457" s="213" t="s">
        <v>297</v>
      </c>
      <c r="AH457" s="213">
        <v>0</v>
      </c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</row>
    <row r="458" spans="1:60" outlineLevel="3" x14ac:dyDescent="0.2">
      <c r="A458" s="220"/>
      <c r="B458" s="221"/>
      <c r="C458" s="266" t="s">
        <v>1980</v>
      </c>
      <c r="D458" s="258"/>
      <c r="E458" s="259"/>
      <c r="F458" s="223"/>
      <c r="G458" s="223"/>
      <c r="H458" s="223"/>
      <c r="I458" s="223"/>
      <c r="J458" s="223"/>
      <c r="K458" s="223"/>
      <c r="L458" s="223"/>
      <c r="M458" s="223"/>
      <c r="N458" s="222"/>
      <c r="O458" s="222"/>
      <c r="P458" s="222"/>
      <c r="Q458" s="222"/>
      <c r="R458" s="223"/>
      <c r="S458" s="223"/>
      <c r="T458" s="223"/>
      <c r="U458" s="223"/>
      <c r="V458" s="223"/>
      <c r="W458" s="223"/>
      <c r="X458" s="223"/>
      <c r="Y458" s="223"/>
      <c r="Z458" s="213"/>
      <c r="AA458" s="213"/>
      <c r="AB458" s="213"/>
      <c r="AC458" s="213"/>
      <c r="AD458" s="213"/>
      <c r="AE458" s="213"/>
      <c r="AF458" s="213"/>
      <c r="AG458" s="213" t="s">
        <v>297</v>
      </c>
      <c r="AH458" s="213">
        <v>0</v>
      </c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</row>
    <row r="459" spans="1:60" outlineLevel="3" x14ac:dyDescent="0.2">
      <c r="A459" s="220"/>
      <c r="B459" s="221"/>
      <c r="C459" s="266" t="s">
        <v>1818</v>
      </c>
      <c r="D459" s="258"/>
      <c r="E459" s="259">
        <v>14.96</v>
      </c>
      <c r="F459" s="223"/>
      <c r="G459" s="223"/>
      <c r="H459" s="223"/>
      <c r="I459" s="223"/>
      <c r="J459" s="223"/>
      <c r="K459" s="223"/>
      <c r="L459" s="223"/>
      <c r="M459" s="223"/>
      <c r="N459" s="222"/>
      <c r="O459" s="222"/>
      <c r="P459" s="222"/>
      <c r="Q459" s="222"/>
      <c r="R459" s="223"/>
      <c r="S459" s="223"/>
      <c r="T459" s="223"/>
      <c r="U459" s="223"/>
      <c r="V459" s="223"/>
      <c r="W459" s="223"/>
      <c r="X459" s="223"/>
      <c r="Y459" s="223"/>
      <c r="Z459" s="213"/>
      <c r="AA459" s="213"/>
      <c r="AB459" s="213"/>
      <c r="AC459" s="213"/>
      <c r="AD459" s="213"/>
      <c r="AE459" s="213"/>
      <c r="AF459" s="213"/>
      <c r="AG459" s="213" t="s">
        <v>297</v>
      </c>
      <c r="AH459" s="213">
        <v>0</v>
      </c>
      <c r="AI459" s="213"/>
      <c r="AJ459" s="213"/>
      <c r="AK459" s="213"/>
      <c r="AL459" s="213"/>
      <c r="AM459" s="213"/>
      <c r="AN459" s="213"/>
      <c r="AO459" s="213"/>
      <c r="AP459" s="213"/>
      <c r="AQ459" s="213"/>
      <c r="AR459" s="213"/>
      <c r="AS459" s="213"/>
      <c r="AT459" s="213"/>
      <c r="AU459" s="213"/>
      <c r="AV459" s="213"/>
      <c r="AW459" s="213"/>
      <c r="AX459" s="213"/>
      <c r="AY459" s="213"/>
      <c r="AZ459" s="213"/>
      <c r="BA459" s="213"/>
      <c r="BB459" s="213"/>
      <c r="BC459" s="213"/>
      <c r="BD459" s="213"/>
      <c r="BE459" s="213"/>
      <c r="BF459" s="213"/>
      <c r="BG459" s="213"/>
      <c r="BH459" s="213"/>
    </row>
    <row r="460" spans="1:60" ht="22.5" outlineLevel="1" x14ac:dyDescent="0.2">
      <c r="A460" s="235">
        <v>77</v>
      </c>
      <c r="B460" s="236" t="s">
        <v>1981</v>
      </c>
      <c r="C460" s="252" t="s">
        <v>1982</v>
      </c>
      <c r="D460" s="237" t="s">
        <v>292</v>
      </c>
      <c r="E460" s="238">
        <v>188.6251</v>
      </c>
      <c r="F460" s="239"/>
      <c r="G460" s="240">
        <f>ROUND(E460*F460,2)</f>
        <v>0</v>
      </c>
      <c r="H460" s="239"/>
      <c r="I460" s="240">
        <f>ROUND(E460*H460,2)</f>
        <v>0</v>
      </c>
      <c r="J460" s="239"/>
      <c r="K460" s="240">
        <f>ROUND(E460*J460,2)</f>
        <v>0</v>
      </c>
      <c r="L460" s="240">
        <v>21</v>
      </c>
      <c r="M460" s="240">
        <f>G460*(1+L460/100)</f>
        <v>0</v>
      </c>
      <c r="N460" s="238">
        <v>2.0000000000000002E-5</v>
      </c>
      <c r="O460" s="238">
        <f>ROUND(E460*N460,2)</f>
        <v>0</v>
      </c>
      <c r="P460" s="238">
        <v>0</v>
      </c>
      <c r="Q460" s="238">
        <f>ROUND(E460*P460,2)</f>
        <v>0</v>
      </c>
      <c r="R460" s="240" t="s">
        <v>1312</v>
      </c>
      <c r="S460" s="240" t="s">
        <v>250</v>
      </c>
      <c r="T460" s="241" t="s">
        <v>250</v>
      </c>
      <c r="U460" s="223">
        <v>0.14000000000000001</v>
      </c>
      <c r="V460" s="223">
        <f>ROUND(E460*U460,2)</f>
        <v>26.41</v>
      </c>
      <c r="W460" s="223"/>
      <c r="X460" s="223" t="s">
        <v>294</v>
      </c>
      <c r="Y460" s="223" t="s">
        <v>252</v>
      </c>
      <c r="Z460" s="213"/>
      <c r="AA460" s="213"/>
      <c r="AB460" s="213"/>
      <c r="AC460" s="213"/>
      <c r="AD460" s="213"/>
      <c r="AE460" s="213"/>
      <c r="AF460" s="213"/>
      <c r="AG460" s="213" t="s">
        <v>571</v>
      </c>
      <c r="AH460" s="213"/>
      <c r="AI460" s="213"/>
      <c r="AJ460" s="213"/>
      <c r="AK460" s="213"/>
      <c r="AL460" s="213"/>
      <c r="AM460" s="213"/>
      <c r="AN460" s="213"/>
      <c r="AO460" s="213"/>
      <c r="AP460" s="213"/>
      <c r="AQ460" s="213"/>
      <c r="AR460" s="213"/>
      <c r="AS460" s="213"/>
      <c r="AT460" s="213"/>
      <c r="AU460" s="213"/>
      <c r="AV460" s="213"/>
      <c r="AW460" s="213"/>
      <c r="AX460" s="213"/>
      <c r="AY460" s="213"/>
      <c r="AZ460" s="213"/>
      <c r="BA460" s="213"/>
      <c r="BB460" s="213"/>
      <c r="BC460" s="213"/>
      <c r="BD460" s="213"/>
      <c r="BE460" s="213"/>
      <c r="BF460" s="213"/>
      <c r="BG460" s="213"/>
      <c r="BH460" s="213"/>
    </row>
    <row r="461" spans="1:60" outlineLevel="2" x14ac:dyDescent="0.2">
      <c r="A461" s="220"/>
      <c r="B461" s="221"/>
      <c r="C461" s="253" t="s">
        <v>1983</v>
      </c>
      <c r="D461" s="243"/>
      <c r="E461" s="243"/>
      <c r="F461" s="243"/>
      <c r="G461" s="243"/>
      <c r="H461" s="223"/>
      <c r="I461" s="223"/>
      <c r="J461" s="223"/>
      <c r="K461" s="223"/>
      <c r="L461" s="223"/>
      <c r="M461" s="223"/>
      <c r="N461" s="222"/>
      <c r="O461" s="222"/>
      <c r="P461" s="222"/>
      <c r="Q461" s="222"/>
      <c r="R461" s="223"/>
      <c r="S461" s="223"/>
      <c r="T461" s="223"/>
      <c r="U461" s="223"/>
      <c r="V461" s="223"/>
      <c r="W461" s="223"/>
      <c r="X461" s="223"/>
      <c r="Y461" s="223"/>
      <c r="Z461" s="213"/>
      <c r="AA461" s="213"/>
      <c r="AB461" s="213"/>
      <c r="AC461" s="213"/>
      <c r="AD461" s="213"/>
      <c r="AE461" s="213"/>
      <c r="AF461" s="213"/>
      <c r="AG461" s="213" t="s">
        <v>255</v>
      </c>
      <c r="AH461" s="213"/>
      <c r="AI461" s="213"/>
      <c r="AJ461" s="213"/>
      <c r="AK461" s="213"/>
      <c r="AL461" s="213"/>
      <c r="AM461" s="213"/>
      <c r="AN461" s="213"/>
      <c r="AO461" s="213"/>
      <c r="AP461" s="213"/>
      <c r="AQ461" s="213"/>
      <c r="AR461" s="213"/>
      <c r="AS461" s="213"/>
      <c r="AT461" s="213"/>
      <c r="AU461" s="213"/>
      <c r="AV461" s="213"/>
      <c r="AW461" s="213"/>
      <c r="AX461" s="213"/>
      <c r="AY461" s="213"/>
      <c r="AZ461" s="213"/>
      <c r="BA461" s="213"/>
      <c r="BB461" s="213"/>
      <c r="BC461" s="213"/>
      <c r="BD461" s="213"/>
      <c r="BE461" s="213"/>
      <c r="BF461" s="213"/>
      <c r="BG461" s="213"/>
      <c r="BH461" s="213"/>
    </row>
    <row r="462" spans="1:60" outlineLevel="2" x14ac:dyDescent="0.2">
      <c r="A462" s="220"/>
      <c r="B462" s="221"/>
      <c r="C462" s="266" t="s">
        <v>347</v>
      </c>
      <c r="D462" s="258"/>
      <c r="E462" s="259"/>
      <c r="F462" s="223"/>
      <c r="G462" s="223"/>
      <c r="H462" s="223"/>
      <c r="I462" s="223"/>
      <c r="J462" s="223"/>
      <c r="K462" s="223"/>
      <c r="L462" s="223"/>
      <c r="M462" s="223"/>
      <c r="N462" s="222"/>
      <c r="O462" s="222"/>
      <c r="P462" s="222"/>
      <c r="Q462" s="222"/>
      <c r="R462" s="223"/>
      <c r="S462" s="223"/>
      <c r="T462" s="223"/>
      <c r="U462" s="223"/>
      <c r="V462" s="223"/>
      <c r="W462" s="223"/>
      <c r="X462" s="223"/>
      <c r="Y462" s="223"/>
      <c r="Z462" s="213"/>
      <c r="AA462" s="213"/>
      <c r="AB462" s="213"/>
      <c r="AC462" s="213"/>
      <c r="AD462" s="213"/>
      <c r="AE462" s="213"/>
      <c r="AF462" s="213"/>
      <c r="AG462" s="213" t="s">
        <v>297</v>
      </c>
      <c r="AH462" s="213">
        <v>0</v>
      </c>
      <c r="AI462" s="213"/>
      <c r="AJ462" s="213"/>
      <c r="AK462" s="213"/>
      <c r="AL462" s="213"/>
      <c r="AM462" s="213"/>
      <c r="AN462" s="213"/>
      <c r="AO462" s="213"/>
      <c r="AP462" s="213"/>
      <c r="AQ462" s="213"/>
      <c r="AR462" s="213"/>
      <c r="AS462" s="213"/>
      <c r="AT462" s="213"/>
      <c r="AU462" s="213"/>
      <c r="AV462" s="213"/>
      <c r="AW462" s="213"/>
      <c r="AX462" s="213"/>
      <c r="AY462" s="213"/>
      <c r="AZ462" s="213"/>
      <c r="BA462" s="213"/>
      <c r="BB462" s="213"/>
      <c r="BC462" s="213"/>
      <c r="BD462" s="213"/>
      <c r="BE462" s="213"/>
      <c r="BF462" s="213"/>
      <c r="BG462" s="213"/>
      <c r="BH462" s="213"/>
    </row>
    <row r="463" spans="1:60" outlineLevel="3" x14ac:dyDescent="0.2">
      <c r="A463" s="220"/>
      <c r="B463" s="221"/>
      <c r="C463" s="266" t="s">
        <v>1984</v>
      </c>
      <c r="D463" s="258"/>
      <c r="E463" s="259"/>
      <c r="F463" s="223"/>
      <c r="G463" s="223"/>
      <c r="H463" s="223"/>
      <c r="I463" s="223"/>
      <c r="J463" s="223"/>
      <c r="K463" s="223"/>
      <c r="L463" s="223"/>
      <c r="M463" s="223"/>
      <c r="N463" s="222"/>
      <c r="O463" s="222"/>
      <c r="P463" s="222"/>
      <c r="Q463" s="222"/>
      <c r="R463" s="223"/>
      <c r="S463" s="223"/>
      <c r="T463" s="223"/>
      <c r="U463" s="223"/>
      <c r="V463" s="223"/>
      <c r="W463" s="223"/>
      <c r="X463" s="223"/>
      <c r="Y463" s="223"/>
      <c r="Z463" s="213"/>
      <c r="AA463" s="213"/>
      <c r="AB463" s="213"/>
      <c r="AC463" s="213"/>
      <c r="AD463" s="213"/>
      <c r="AE463" s="213"/>
      <c r="AF463" s="213"/>
      <c r="AG463" s="213" t="s">
        <v>297</v>
      </c>
      <c r="AH463" s="213">
        <v>0</v>
      </c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</row>
    <row r="464" spans="1:60" outlineLevel="3" x14ac:dyDescent="0.2">
      <c r="A464" s="220"/>
      <c r="B464" s="221"/>
      <c r="C464" s="266" t="s">
        <v>1985</v>
      </c>
      <c r="D464" s="258"/>
      <c r="E464" s="259">
        <v>188.6251</v>
      </c>
      <c r="F464" s="223"/>
      <c r="G464" s="223"/>
      <c r="H464" s="223"/>
      <c r="I464" s="223"/>
      <c r="J464" s="223"/>
      <c r="K464" s="223"/>
      <c r="L464" s="223"/>
      <c r="M464" s="223"/>
      <c r="N464" s="222"/>
      <c r="O464" s="222"/>
      <c r="P464" s="222"/>
      <c r="Q464" s="222"/>
      <c r="R464" s="223"/>
      <c r="S464" s="223"/>
      <c r="T464" s="223"/>
      <c r="U464" s="223"/>
      <c r="V464" s="223"/>
      <c r="W464" s="223"/>
      <c r="X464" s="223"/>
      <c r="Y464" s="223"/>
      <c r="Z464" s="213"/>
      <c r="AA464" s="213"/>
      <c r="AB464" s="213"/>
      <c r="AC464" s="213"/>
      <c r="AD464" s="213"/>
      <c r="AE464" s="213"/>
      <c r="AF464" s="213"/>
      <c r="AG464" s="213" t="s">
        <v>297</v>
      </c>
      <c r="AH464" s="213">
        <v>0</v>
      </c>
      <c r="AI464" s="213"/>
      <c r="AJ464" s="213"/>
      <c r="AK464" s="213"/>
      <c r="AL464" s="213"/>
      <c r="AM464" s="213"/>
      <c r="AN464" s="213"/>
      <c r="AO464" s="213"/>
      <c r="AP464" s="213"/>
      <c r="AQ464" s="213"/>
      <c r="AR464" s="213"/>
      <c r="AS464" s="213"/>
      <c r="AT464" s="213"/>
      <c r="AU464" s="213"/>
      <c r="AV464" s="213"/>
      <c r="AW464" s="213"/>
      <c r="AX464" s="213"/>
      <c r="AY464" s="213"/>
      <c r="AZ464" s="213"/>
      <c r="BA464" s="213"/>
      <c r="BB464" s="213"/>
      <c r="BC464" s="213"/>
      <c r="BD464" s="213"/>
      <c r="BE464" s="213"/>
      <c r="BF464" s="213"/>
      <c r="BG464" s="213"/>
      <c r="BH464" s="213"/>
    </row>
    <row r="465" spans="1:60" outlineLevel="1" x14ac:dyDescent="0.2">
      <c r="A465" s="235">
        <v>78</v>
      </c>
      <c r="B465" s="236" t="s">
        <v>1986</v>
      </c>
      <c r="C465" s="252" t="s">
        <v>1987</v>
      </c>
      <c r="D465" s="237" t="s">
        <v>292</v>
      </c>
      <c r="E465" s="238">
        <v>14.96</v>
      </c>
      <c r="F465" s="239"/>
      <c r="G465" s="240">
        <f>ROUND(E465*F465,2)</f>
        <v>0</v>
      </c>
      <c r="H465" s="239"/>
      <c r="I465" s="240">
        <f>ROUND(E465*H465,2)</f>
        <v>0</v>
      </c>
      <c r="J465" s="239"/>
      <c r="K465" s="240">
        <f>ROUND(E465*J465,2)</f>
        <v>0</v>
      </c>
      <c r="L465" s="240">
        <v>21</v>
      </c>
      <c r="M465" s="240">
        <f>G465*(1+L465/100)</f>
        <v>0</v>
      </c>
      <c r="N465" s="238">
        <v>0</v>
      </c>
      <c r="O465" s="238">
        <f>ROUND(E465*N465,2)</f>
        <v>0</v>
      </c>
      <c r="P465" s="238">
        <v>0</v>
      </c>
      <c r="Q465" s="238">
        <f>ROUND(E465*P465,2)</f>
        <v>0</v>
      </c>
      <c r="R465" s="240" t="s">
        <v>1312</v>
      </c>
      <c r="S465" s="240" t="s">
        <v>250</v>
      </c>
      <c r="T465" s="241" t="s">
        <v>250</v>
      </c>
      <c r="U465" s="223">
        <v>0.08</v>
      </c>
      <c r="V465" s="223">
        <f>ROUND(E465*U465,2)</f>
        <v>1.2</v>
      </c>
      <c r="W465" s="223"/>
      <c r="X465" s="223" t="s">
        <v>294</v>
      </c>
      <c r="Y465" s="223" t="s">
        <v>252</v>
      </c>
      <c r="Z465" s="213"/>
      <c r="AA465" s="213"/>
      <c r="AB465" s="213"/>
      <c r="AC465" s="213"/>
      <c r="AD465" s="213"/>
      <c r="AE465" s="213"/>
      <c r="AF465" s="213"/>
      <c r="AG465" s="213" t="s">
        <v>571</v>
      </c>
      <c r="AH465" s="213"/>
      <c r="AI465" s="213"/>
      <c r="AJ465" s="213"/>
      <c r="AK465" s="213"/>
      <c r="AL465" s="213"/>
      <c r="AM465" s="213"/>
      <c r="AN465" s="213"/>
      <c r="AO465" s="213"/>
      <c r="AP465" s="213"/>
      <c r="AQ465" s="213"/>
      <c r="AR465" s="213"/>
      <c r="AS465" s="213"/>
      <c r="AT465" s="213"/>
      <c r="AU465" s="213"/>
      <c r="AV465" s="213"/>
      <c r="AW465" s="213"/>
      <c r="AX465" s="213"/>
      <c r="AY465" s="213"/>
      <c r="AZ465" s="213"/>
      <c r="BA465" s="213"/>
      <c r="BB465" s="213"/>
      <c r="BC465" s="213"/>
      <c r="BD465" s="213"/>
      <c r="BE465" s="213"/>
      <c r="BF465" s="213"/>
      <c r="BG465" s="213"/>
      <c r="BH465" s="213"/>
    </row>
    <row r="466" spans="1:60" outlineLevel="2" x14ac:dyDescent="0.2">
      <c r="A466" s="220"/>
      <c r="B466" s="221"/>
      <c r="C466" s="266" t="s">
        <v>296</v>
      </c>
      <c r="D466" s="258"/>
      <c r="E466" s="259"/>
      <c r="F466" s="223"/>
      <c r="G466" s="223"/>
      <c r="H466" s="223"/>
      <c r="I466" s="223"/>
      <c r="J466" s="223"/>
      <c r="K466" s="223"/>
      <c r="L466" s="223"/>
      <c r="M466" s="223"/>
      <c r="N466" s="222"/>
      <c r="O466" s="222"/>
      <c r="P466" s="222"/>
      <c r="Q466" s="222"/>
      <c r="R466" s="223"/>
      <c r="S466" s="223"/>
      <c r="T466" s="223"/>
      <c r="U466" s="223"/>
      <c r="V466" s="223"/>
      <c r="W466" s="223"/>
      <c r="X466" s="223"/>
      <c r="Y466" s="223"/>
      <c r="Z466" s="213"/>
      <c r="AA466" s="213"/>
      <c r="AB466" s="213"/>
      <c r="AC466" s="213"/>
      <c r="AD466" s="213"/>
      <c r="AE466" s="213"/>
      <c r="AF466" s="213"/>
      <c r="AG466" s="213" t="s">
        <v>297</v>
      </c>
      <c r="AH466" s="213">
        <v>0</v>
      </c>
      <c r="AI466" s="213"/>
      <c r="AJ466" s="213"/>
      <c r="AK466" s="213"/>
      <c r="AL466" s="213"/>
      <c r="AM466" s="213"/>
      <c r="AN466" s="213"/>
      <c r="AO466" s="213"/>
      <c r="AP466" s="213"/>
      <c r="AQ466" s="213"/>
      <c r="AR466" s="213"/>
      <c r="AS466" s="213"/>
      <c r="AT466" s="213"/>
      <c r="AU466" s="213"/>
      <c r="AV466" s="213"/>
      <c r="AW466" s="213"/>
      <c r="AX466" s="213"/>
      <c r="AY466" s="213"/>
      <c r="AZ466" s="213"/>
      <c r="BA466" s="213"/>
      <c r="BB466" s="213"/>
      <c r="BC466" s="213"/>
      <c r="BD466" s="213"/>
      <c r="BE466" s="213"/>
      <c r="BF466" s="213"/>
      <c r="BG466" s="213"/>
      <c r="BH466" s="213"/>
    </row>
    <row r="467" spans="1:60" outlineLevel="3" x14ac:dyDescent="0.2">
      <c r="A467" s="220"/>
      <c r="B467" s="221"/>
      <c r="C467" s="266" t="s">
        <v>1988</v>
      </c>
      <c r="D467" s="258"/>
      <c r="E467" s="259"/>
      <c r="F467" s="223"/>
      <c r="G467" s="223"/>
      <c r="H467" s="223"/>
      <c r="I467" s="223"/>
      <c r="J467" s="223"/>
      <c r="K467" s="223"/>
      <c r="L467" s="223"/>
      <c r="M467" s="223"/>
      <c r="N467" s="222"/>
      <c r="O467" s="222"/>
      <c r="P467" s="222"/>
      <c r="Q467" s="222"/>
      <c r="R467" s="223"/>
      <c r="S467" s="223"/>
      <c r="T467" s="223"/>
      <c r="U467" s="223"/>
      <c r="V467" s="223"/>
      <c r="W467" s="223"/>
      <c r="X467" s="223"/>
      <c r="Y467" s="223"/>
      <c r="Z467" s="213"/>
      <c r="AA467" s="213"/>
      <c r="AB467" s="213"/>
      <c r="AC467" s="213"/>
      <c r="AD467" s="213"/>
      <c r="AE467" s="213"/>
      <c r="AF467" s="213"/>
      <c r="AG467" s="213" t="s">
        <v>297</v>
      </c>
      <c r="AH467" s="213">
        <v>0</v>
      </c>
      <c r="AI467" s="213"/>
      <c r="AJ467" s="213"/>
      <c r="AK467" s="213"/>
      <c r="AL467" s="213"/>
      <c r="AM467" s="213"/>
      <c r="AN467" s="213"/>
      <c r="AO467" s="213"/>
      <c r="AP467" s="213"/>
      <c r="AQ467" s="213"/>
      <c r="AR467" s="213"/>
      <c r="AS467" s="213"/>
      <c r="AT467" s="213"/>
      <c r="AU467" s="213"/>
      <c r="AV467" s="213"/>
      <c r="AW467" s="213"/>
      <c r="AX467" s="213"/>
      <c r="AY467" s="213"/>
      <c r="AZ467" s="213"/>
      <c r="BA467" s="213"/>
      <c r="BB467" s="213"/>
      <c r="BC467" s="213"/>
      <c r="BD467" s="213"/>
      <c r="BE467" s="213"/>
      <c r="BF467" s="213"/>
      <c r="BG467" s="213"/>
      <c r="BH467" s="213"/>
    </row>
    <row r="468" spans="1:60" outlineLevel="3" x14ac:dyDescent="0.2">
      <c r="A468" s="220"/>
      <c r="B468" s="221"/>
      <c r="C468" s="266" t="s">
        <v>1818</v>
      </c>
      <c r="D468" s="258"/>
      <c r="E468" s="259">
        <v>14.96</v>
      </c>
      <c r="F468" s="223"/>
      <c r="G468" s="223"/>
      <c r="H468" s="223"/>
      <c r="I468" s="223"/>
      <c r="J468" s="223"/>
      <c r="K468" s="223"/>
      <c r="L468" s="223"/>
      <c r="M468" s="223"/>
      <c r="N468" s="222"/>
      <c r="O468" s="222"/>
      <c r="P468" s="222"/>
      <c r="Q468" s="222"/>
      <c r="R468" s="223"/>
      <c r="S468" s="223"/>
      <c r="T468" s="223"/>
      <c r="U468" s="223"/>
      <c r="V468" s="223"/>
      <c r="W468" s="223"/>
      <c r="X468" s="223"/>
      <c r="Y468" s="223"/>
      <c r="Z468" s="213"/>
      <c r="AA468" s="213"/>
      <c r="AB468" s="213"/>
      <c r="AC468" s="213"/>
      <c r="AD468" s="213"/>
      <c r="AE468" s="213"/>
      <c r="AF468" s="213"/>
      <c r="AG468" s="213" t="s">
        <v>297</v>
      </c>
      <c r="AH468" s="213">
        <v>0</v>
      </c>
      <c r="AI468" s="213"/>
      <c r="AJ468" s="213"/>
      <c r="AK468" s="213"/>
      <c r="AL468" s="213"/>
      <c r="AM468" s="213"/>
      <c r="AN468" s="213"/>
      <c r="AO468" s="213"/>
      <c r="AP468" s="213"/>
      <c r="AQ468" s="213"/>
      <c r="AR468" s="213"/>
      <c r="AS468" s="213"/>
      <c r="AT468" s="213"/>
      <c r="AU468" s="213"/>
      <c r="AV468" s="213"/>
      <c r="AW468" s="213"/>
      <c r="AX468" s="213"/>
      <c r="AY468" s="213"/>
      <c r="AZ468" s="213"/>
      <c r="BA468" s="213"/>
      <c r="BB468" s="213"/>
      <c r="BC468" s="213"/>
      <c r="BD468" s="213"/>
      <c r="BE468" s="213"/>
      <c r="BF468" s="213"/>
      <c r="BG468" s="213"/>
      <c r="BH468" s="213"/>
    </row>
    <row r="469" spans="1:60" ht="22.5" outlineLevel="1" x14ac:dyDescent="0.2">
      <c r="A469" s="235">
        <v>79</v>
      </c>
      <c r="B469" s="236" t="s">
        <v>1321</v>
      </c>
      <c r="C469" s="252" t="s">
        <v>1322</v>
      </c>
      <c r="D469" s="237" t="s">
        <v>420</v>
      </c>
      <c r="E469" s="238">
        <v>192.88</v>
      </c>
      <c r="F469" s="239"/>
      <c r="G469" s="240">
        <f>ROUND(E469*F469,2)</f>
        <v>0</v>
      </c>
      <c r="H469" s="239"/>
      <c r="I469" s="240">
        <f>ROUND(E469*H469,2)</f>
        <v>0</v>
      </c>
      <c r="J469" s="239"/>
      <c r="K469" s="240">
        <f>ROUND(E469*J469,2)</f>
        <v>0</v>
      </c>
      <c r="L469" s="240">
        <v>21</v>
      </c>
      <c r="M469" s="240">
        <f>G469*(1+L469/100)</f>
        <v>0</v>
      </c>
      <c r="N469" s="238">
        <v>0</v>
      </c>
      <c r="O469" s="238">
        <f>ROUND(E469*N469,2)</f>
        <v>0</v>
      </c>
      <c r="P469" s="238">
        <v>0</v>
      </c>
      <c r="Q469" s="238">
        <f>ROUND(E469*P469,2)</f>
        <v>0</v>
      </c>
      <c r="R469" s="240" t="s">
        <v>1312</v>
      </c>
      <c r="S469" s="240" t="s">
        <v>250</v>
      </c>
      <c r="T469" s="241" t="s">
        <v>250</v>
      </c>
      <c r="U469" s="223">
        <v>0.05</v>
      </c>
      <c r="V469" s="223">
        <f>ROUND(E469*U469,2)</f>
        <v>9.64</v>
      </c>
      <c r="W469" s="223"/>
      <c r="X469" s="223" t="s">
        <v>294</v>
      </c>
      <c r="Y469" s="223" t="s">
        <v>252</v>
      </c>
      <c r="Z469" s="213"/>
      <c r="AA469" s="213"/>
      <c r="AB469" s="213"/>
      <c r="AC469" s="213"/>
      <c r="AD469" s="213"/>
      <c r="AE469" s="213"/>
      <c r="AF469" s="213"/>
      <c r="AG469" s="213" t="s">
        <v>571</v>
      </c>
      <c r="AH469" s="213"/>
      <c r="AI469" s="213"/>
      <c r="AJ469" s="213"/>
      <c r="AK469" s="213"/>
      <c r="AL469" s="213"/>
      <c r="AM469" s="213"/>
      <c r="AN469" s="213"/>
      <c r="AO469" s="213"/>
      <c r="AP469" s="213"/>
      <c r="AQ469" s="213"/>
      <c r="AR469" s="213"/>
      <c r="AS469" s="213"/>
      <c r="AT469" s="213"/>
      <c r="AU469" s="213"/>
      <c r="AV469" s="213"/>
      <c r="AW469" s="213"/>
      <c r="AX469" s="213"/>
      <c r="AY469" s="213"/>
      <c r="AZ469" s="213"/>
      <c r="BA469" s="213"/>
      <c r="BB469" s="213"/>
      <c r="BC469" s="213"/>
      <c r="BD469" s="213"/>
      <c r="BE469" s="213"/>
      <c r="BF469" s="213"/>
      <c r="BG469" s="213"/>
      <c r="BH469" s="213"/>
    </row>
    <row r="470" spans="1:60" outlineLevel="2" x14ac:dyDescent="0.2">
      <c r="A470" s="220"/>
      <c r="B470" s="221"/>
      <c r="C470" s="266" t="s">
        <v>347</v>
      </c>
      <c r="D470" s="258"/>
      <c r="E470" s="259"/>
      <c r="F470" s="223"/>
      <c r="G470" s="223"/>
      <c r="H470" s="223"/>
      <c r="I470" s="223"/>
      <c r="J470" s="223"/>
      <c r="K470" s="223"/>
      <c r="L470" s="223"/>
      <c r="M470" s="223"/>
      <c r="N470" s="222"/>
      <c r="O470" s="222"/>
      <c r="P470" s="222"/>
      <c r="Q470" s="222"/>
      <c r="R470" s="223"/>
      <c r="S470" s="223"/>
      <c r="T470" s="223"/>
      <c r="U470" s="223"/>
      <c r="V470" s="223"/>
      <c r="W470" s="223"/>
      <c r="X470" s="223"/>
      <c r="Y470" s="223"/>
      <c r="Z470" s="213"/>
      <c r="AA470" s="213"/>
      <c r="AB470" s="213"/>
      <c r="AC470" s="213"/>
      <c r="AD470" s="213"/>
      <c r="AE470" s="213"/>
      <c r="AF470" s="213"/>
      <c r="AG470" s="213" t="s">
        <v>297</v>
      </c>
      <c r="AH470" s="213">
        <v>0</v>
      </c>
      <c r="AI470" s="213"/>
      <c r="AJ470" s="213"/>
      <c r="AK470" s="213"/>
      <c r="AL470" s="213"/>
      <c r="AM470" s="213"/>
      <c r="AN470" s="213"/>
      <c r="AO470" s="213"/>
      <c r="AP470" s="213"/>
      <c r="AQ470" s="213"/>
      <c r="AR470" s="213"/>
      <c r="AS470" s="213"/>
      <c r="AT470" s="213"/>
      <c r="AU470" s="213"/>
      <c r="AV470" s="213"/>
      <c r="AW470" s="213"/>
      <c r="AX470" s="213"/>
      <c r="AY470" s="213"/>
      <c r="AZ470" s="213"/>
      <c r="BA470" s="213"/>
      <c r="BB470" s="213"/>
      <c r="BC470" s="213"/>
      <c r="BD470" s="213"/>
      <c r="BE470" s="213"/>
      <c r="BF470" s="213"/>
      <c r="BG470" s="213"/>
      <c r="BH470" s="213"/>
    </row>
    <row r="471" spans="1:60" outlineLevel="3" x14ac:dyDescent="0.2">
      <c r="A471" s="220"/>
      <c r="B471" s="221"/>
      <c r="C471" s="266" t="s">
        <v>1589</v>
      </c>
      <c r="D471" s="258"/>
      <c r="E471" s="259"/>
      <c r="F471" s="223"/>
      <c r="G471" s="223"/>
      <c r="H471" s="223"/>
      <c r="I471" s="223"/>
      <c r="J471" s="223"/>
      <c r="K471" s="223"/>
      <c r="L471" s="223"/>
      <c r="M471" s="223"/>
      <c r="N471" s="222"/>
      <c r="O471" s="222"/>
      <c r="P471" s="222"/>
      <c r="Q471" s="222"/>
      <c r="R471" s="223"/>
      <c r="S471" s="223"/>
      <c r="T471" s="223"/>
      <c r="U471" s="223"/>
      <c r="V471" s="223"/>
      <c r="W471" s="223"/>
      <c r="X471" s="223"/>
      <c r="Y471" s="223"/>
      <c r="Z471" s="213"/>
      <c r="AA471" s="213"/>
      <c r="AB471" s="213"/>
      <c r="AC471" s="213"/>
      <c r="AD471" s="213"/>
      <c r="AE471" s="213"/>
      <c r="AF471" s="213"/>
      <c r="AG471" s="213" t="s">
        <v>297</v>
      </c>
      <c r="AH471" s="213">
        <v>0</v>
      </c>
      <c r="AI471" s="213"/>
      <c r="AJ471" s="213"/>
      <c r="AK471" s="213"/>
      <c r="AL471" s="213"/>
      <c r="AM471" s="213"/>
      <c r="AN471" s="213"/>
      <c r="AO471" s="213"/>
      <c r="AP471" s="213"/>
      <c r="AQ471" s="213"/>
      <c r="AR471" s="213"/>
      <c r="AS471" s="213"/>
      <c r="AT471" s="213"/>
      <c r="AU471" s="213"/>
      <c r="AV471" s="213"/>
      <c r="AW471" s="213"/>
      <c r="AX471" s="213"/>
      <c r="AY471" s="213"/>
      <c r="AZ471" s="213"/>
      <c r="BA471" s="213"/>
      <c r="BB471" s="213"/>
      <c r="BC471" s="213"/>
      <c r="BD471" s="213"/>
      <c r="BE471" s="213"/>
      <c r="BF471" s="213"/>
      <c r="BG471" s="213"/>
      <c r="BH471" s="213"/>
    </row>
    <row r="472" spans="1:60" outlineLevel="3" x14ac:dyDescent="0.2">
      <c r="A472" s="220"/>
      <c r="B472" s="221"/>
      <c r="C472" s="266" t="s">
        <v>1989</v>
      </c>
      <c r="D472" s="258"/>
      <c r="E472" s="259"/>
      <c r="F472" s="223"/>
      <c r="G472" s="223"/>
      <c r="H472" s="223"/>
      <c r="I472" s="223"/>
      <c r="J472" s="223"/>
      <c r="K472" s="223"/>
      <c r="L472" s="223"/>
      <c r="M472" s="223"/>
      <c r="N472" s="222"/>
      <c r="O472" s="222"/>
      <c r="P472" s="222"/>
      <c r="Q472" s="222"/>
      <c r="R472" s="223"/>
      <c r="S472" s="223"/>
      <c r="T472" s="223"/>
      <c r="U472" s="223"/>
      <c r="V472" s="223"/>
      <c r="W472" s="223"/>
      <c r="X472" s="223"/>
      <c r="Y472" s="223"/>
      <c r="Z472" s="213"/>
      <c r="AA472" s="213"/>
      <c r="AB472" s="213"/>
      <c r="AC472" s="213"/>
      <c r="AD472" s="213"/>
      <c r="AE472" s="213"/>
      <c r="AF472" s="213"/>
      <c r="AG472" s="213" t="s">
        <v>297</v>
      </c>
      <c r="AH472" s="213">
        <v>0</v>
      </c>
      <c r="AI472" s="213"/>
      <c r="AJ472" s="213"/>
      <c r="AK472" s="213"/>
      <c r="AL472" s="213"/>
      <c r="AM472" s="213"/>
      <c r="AN472" s="213"/>
      <c r="AO472" s="213"/>
      <c r="AP472" s="213"/>
      <c r="AQ472" s="213"/>
      <c r="AR472" s="213"/>
      <c r="AS472" s="213"/>
      <c r="AT472" s="213"/>
      <c r="AU472" s="213"/>
      <c r="AV472" s="213"/>
      <c r="AW472" s="213"/>
      <c r="AX472" s="213"/>
      <c r="AY472" s="213"/>
      <c r="AZ472" s="213"/>
      <c r="BA472" s="213"/>
      <c r="BB472" s="213"/>
      <c r="BC472" s="213"/>
      <c r="BD472" s="213"/>
      <c r="BE472" s="213"/>
      <c r="BF472" s="213"/>
      <c r="BG472" s="213"/>
      <c r="BH472" s="213"/>
    </row>
    <row r="473" spans="1:60" outlineLevel="3" x14ac:dyDescent="0.2">
      <c r="A473" s="220"/>
      <c r="B473" s="221"/>
      <c r="C473" s="266" t="s">
        <v>1990</v>
      </c>
      <c r="D473" s="258"/>
      <c r="E473" s="259"/>
      <c r="F473" s="223"/>
      <c r="G473" s="223"/>
      <c r="H473" s="223"/>
      <c r="I473" s="223"/>
      <c r="J473" s="223"/>
      <c r="K473" s="223"/>
      <c r="L473" s="223"/>
      <c r="M473" s="223"/>
      <c r="N473" s="222"/>
      <c r="O473" s="222"/>
      <c r="P473" s="222"/>
      <c r="Q473" s="222"/>
      <c r="R473" s="223"/>
      <c r="S473" s="223"/>
      <c r="T473" s="223"/>
      <c r="U473" s="223"/>
      <c r="V473" s="223"/>
      <c r="W473" s="223"/>
      <c r="X473" s="223"/>
      <c r="Y473" s="223"/>
      <c r="Z473" s="213"/>
      <c r="AA473" s="213"/>
      <c r="AB473" s="213"/>
      <c r="AC473" s="213"/>
      <c r="AD473" s="213"/>
      <c r="AE473" s="213"/>
      <c r="AF473" s="213"/>
      <c r="AG473" s="213" t="s">
        <v>297</v>
      </c>
      <c r="AH473" s="213">
        <v>0</v>
      </c>
      <c r="AI473" s="213"/>
      <c r="AJ473" s="213"/>
      <c r="AK473" s="213"/>
      <c r="AL473" s="213"/>
      <c r="AM473" s="213"/>
      <c r="AN473" s="213"/>
      <c r="AO473" s="213"/>
      <c r="AP473" s="213"/>
      <c r="AQ473" s="213"/>
      <c r="AR473" s="213"/>
      <c r="AS473" s="213"/>
      <c r="AT473" s="213"/>
      <c r="AU473" s="213"/>
      <c r="AV473" s="213"/>
      <c r="AW473" s="213"/>
      <c r="AX473" s="213"/>
      <c r="AY473" s="213"/>
      <c r="AZ473" s="213"/>
      <c r="BA473" s="213"/>
      <c r="BB473" s="213"/>
      <c r="BC473" s="213"/>
      <c r="BD473" s="213"/>
      <c r="BE473" s="213"/>
      <c r="BF473" s="213"/>
      <c r="BG473" s="213"/>
      <c r="BH473" s="213"/>
    </row>
    <row r="474" spans="1:60" outlineLevel="3" x14ac:dyDescent="0.2">
      <c r="A474" s="220"/>
      <c r="B474" s="221"/>
      <c r="C474" s="266" t="s">
        <v>352</v>
      </c>
      <c r="D474" s="258"/>
      <c r="E474" s="259"/>
      <c r="F474" s="223"/>
      <c r="G474" s="223"/>
      <c r="H474" s="223"/>
      <c r="I474" s="223"/>
      <c r="J474" s="223"/>
      <c r="K474" s="223"/>
      <c r="L474" s="223"/>
      <c r="M474" s="223"/>
      <c r="N474" s="222"/>
      <c r="O474" s="222"/>
      <c r="P474" s="222"/>
      <c r="Q474" s="222"/>
      <c r="R474" s="223"/>
      <c r="S474" s="223"/>
      <c r="T474" s="223"/>
      <c r="U474" s="223"/>
      <c r="V474" s="223"/>
      <c r="W474" s="223"/>
      <c r="X474" s="223"/>
      <c r="Y474" s="223"/>
      <c r="Z474" s="213"/>
      <c r="AA474" s="213"/>
      <c r="AB474" s="213"/>
      <c r="AC474" s="213"/>
      <c r="AD474" s="213"/>
      <c r="AE474" s="213"/>
      <c r="AF474" s="213"/>
      <c r="AG474" s="213" t="s">
        <v>297</v>
      </c>
      <c r="AH474" s="213">
        <v>0</v>
      </c>
      <c r="AI474" s="213"/>
      <c r="AJ474" s="213"/>
      <c r="AK474" s="213"/>
      <c r="AL474" s="213"/>
      <c r="AM474" s="213"/>
      <c r="AN474" s="213"/>
      <c r="AO474" s="213"/>
      <c r="AP474" s="213"/>
      <c r="AQ474" s="213"/>
      <c r="AR474" s="213"/>
      <c r="AS474" s="213"/>
      <c r="AT474" s="213"/>
      <c r="AU474" s="213"/>
      <c r="AV474" s="213"/>
      <c r="AW474" s="213"/>
      <c r="AX474" s="213"/>
      <c r="AY474" s="213"/>
      <c r="AZ474" s="213"/>
      <c r="BA474" s="213"/>
      <c r="BB474" s="213"/>
      <c r="BC474" s="213"/>
      <c r="BD474" s="213"/>
      <c r="BE474" s="213"/>
      <c r="BF474" s="213"/>
      <c r="BG474" s="213"/>
      <c r="BH474" s="213"/>
    </row>
    <row r="475" spans="1:60" outlineLevel="3" x14ac:dyDescent="0.2">
      <c r="A475" s="220"/>
      <c r="B475" s="221"/>
      <c r="C475" s="266" t="s">
        <v>296</v>
      </c>
      <c r="D475" s="258"/>
      <c r="E475" s="259"/>
      <c r="F475" s="223"/>
      <c r="G475" s="223"/>
      <c r="H475" s="223"/>
      <c r="I475" s="223"/>
      <c r="J475" s="223"/>
      <c r="K475" s="223"/>
      <c r="L475" s="223"/>
      <c r="M475" s="223"/>
      <c r="N475" s="222"/>
      <c r="O475" s="222"/>
      <c r="P475" s="222"/>
      <c r="Q475" s="222"/>
      <c r="R475" s="223"/>
      <c r="S475" s="223"/>
      <c r="T475" s="223"/>
      <c r="U475" s="223"/>
      <c r="V475" s="223"/>
      <c r="W475" s="223"/>
      <c r="X475" s="223"/>
      <c r="Y475" s="223"/>
      <c r="Z475" s="213"/>
      <c r="AA475" s="213"/>
      <c r="AB475" s="213"/>
      <c r="AC475" s="213"/>
      <c r="AD475" s="213"/>
      <c r="AE475" s="213"/>
      <c r="AF475" s="213"/>
      <c r="AG475" s="213" t="s">
        <v>297</v>
      </c>
      <c r="AH475" s="213">
        <v>0</v>
      </c>
      <c r="AI475" s="213"/>
      <c r="AJ475" s="213"/>
      <c r="AK475" s="213"/>
      <c r="AL475" s="213"/>
      <c r="AM475" s="213"/>
      <c r="AN475" s="213"/>
      <c r="AO475" s="213"/>
      <c r="AP475" s="213"/>
      <c r="AQ475" s="213"/>
      <c r="AR475" s="213"/>
      <c r="AS475" s="213"/>
      <c r="AT475" s="213"/>
      <c r="AU475" s="213"/>
      <c r="AV475" s="213"/>
      <c r="AW475" s="213"/>
      <c r="AX475" s="213"/>
      <c r="AY475" s="213"/>
      <c r="AZ475" s="213"/>
      <c r="BA475" s="213"/>
      <c r="BB475" s="213"/>
      <c r="BC475" s="213"/>
      <c r="BD475" s="213"/>
      <c r="BE475" s="213"/>
      <c r="BF475" s="213"/>
      <c r="BG475" s="213"/>
      <c r="BH475" s="213"/>
    </row>
    <row r="476" spans="1:60" outlineLevel="3" x14ac:dyDescent="0.2">
      <c r="A476" s="220"/>
      <c r="B476" s="221"/>
      <c r="C476" s="266" t="s">
        <v>1991</v>
      </c>
      <c r="D476" s="258"/>
      <c r="E476" s="259"/>
      <c r="F476" s="223"/>
      <c r="G476" s="223"/>
      <c r="H476" s="223"/>
      <c r="I476" s="223"/>
      <c r="J476" s="223"/>
      <c r="K476" s="223"/>
      <c r="L476" s="223"/>
      <c r="M476" s="223"/>
      <c r="N476" s="222"/>
      <c r="O476" s="222"/>
      <c r="P476" s="222"/>
      <c r="Q476" s="222"/>
      <c r="R476" s="223"/>
      <c r="S476" s="223"/>
      <c r="T476" s="223"/>
      <c r="U476" s="223"/>
      <c r="V476" s="223"/>
      <c r="W476" s="223"/>
      <c r="X476" s="223"/>
      <c r="Y476" s="223"/>
      <c r="Z476" s="213"/>
      <c r="AA476" s="213"/>
      <c r="AB476" s="213"/>
      <c r="AC476" s="213"/>
      <c r="AD476" s="213"/>
      <c r="AE476" s="213"/>
      <c r="AF476" s="213"/>
      <c r="AG476" s="213" t="s">
        <v>297</v>
      </c>
      <c r="AH476" s="213">
        <v>0</v>
      </c>
      <c r="AI476" s="213"/>
      <c r="AJ476" s="213"/>
      <c r="AK476" s="213"/>
      <c r="AL476" s="213"/>
      <c r="AM476" s="213"/>
      <c r="AN476" s="213"/>
      <c r="AO476" s="213"/>
      <c r="AP476" s="213"/>
      <c r="AQ476" s="213"/>
      <c r="AR476" s="213"/>
      <c r="AS476" s="213"/>
      <c r="AT476" s="213"/>
      <c r="AU476" s="213"/>
      <c r="AV476" s="213"/>
      <c r="AW476" s="213"/>
      <c r="AX476" s="213"/>
      <c r="AY476" s="213"/>
      <c r="AZ476" s="213"/>
      <c r="BA476" s="213"/>
      <c r="BB476" s="213"/>
      <c r="BC476" s="213"/>
      <c r="BD476" s="213"/>
      <c r="BE476" s="213"/>
      <c r="BF476" s="213"/>
      <c r="BG476" s="213"/>
      <c r="BH476" s="213"/>
    </row>
    <row r="477" spans="1:60" outlineLevel="3" x14ac:dyDescent="0.2">
      <c r="A477" s="220"/>
      <c r="B477" s="221"/>
      <c r="C477" s="266" t="s">
        <v>1992</v>
      </c>
      <c r="D477" s="258"/>
      <c r="E477" s="259">
        <v>192.88</v>
      </c>
      <c r="F477" s="223"/>
      <c r="G477" s="223"/>
      <c r="H477" s="223"/>
      <c r="I477" s="223"/>
      <c r="J477" s="223"/>
      <c r="K477" s="223"/>
      <c r="L477" s="223"/>
      <c r="M477" s="223"/>
      <c r="N477" s="222"/>
      <c r="O477" s="222"/>
      <c r="P477" s="222"/>
      <c r="Q477" s="222"/>
      <c r="R477" s="223"/>
      <c r="S477" s="223"/>
      <c r="T477" s="223"/>
      <c r="U477" s="223"/>
      <c r="V477" s="223"/>
      <c r="W477" s="223"/>
      <c r="X477" s="223"/>
      <c r="Y477" s="223"/>
      <c r="Z477" s="213"/>
      <c r="AA477" s="213"/>
      <c r="AB477" s="213"/>
      <c r="AC477" s="213"/>
      <c r="AD477" s="213"/>
      <c r="AE477" s="213"/>
      <c r="AF477" s="213"/>
      <c r="AG477" s="213" t="s">
        <v>297</v>
      </c>
      <c r="AH477" s="213">
        <v>0</v>
      </c>
      <c r="AI477" s="213"/>
      <c r="AJ477" s="213"/>
      <c r="AK477" s="213"/>
      <c r="AL477" s="213"/>
      <c r="AM477" s="213"/>
      <c r="AN477" s="213"/>
      <c r="AO477" s="213"/>
      <c r="AP477" s="213"/>
      <c r="AQ477" s="213"/>
      <c r="AR477" s="213"/>
      <c r="AS477" s="213"/>
      <c r="AT477" s="213"/>
      <c r="AU477" s="213"/>
      <c r="AV477" s="213"/>
      <c r="AW477" s="213"/>
      <c r="AX477" s="213"/>
      <c r="AY477" s="213"/>
      <c r="AZ477" s="213"/>
      <c r="BA477" s="213"/>
      <c r="BB477" s="213"/>
      <c r="BC477" s="213"/>
      <c r="BD477" s="213"/>
      <c r="BE477" s="213"/>
      <c r="BF477" s="213"/>
      <c r="BG477" s="213"/>
      <c r="BH477" s="213"/>
    </row>
    <row r="478" spans="1:60" ht="22.5" outlineLevel="1" x14ac:dyDescent="0.2">
      <c r="A478" s="235">
        <v>80</v>
      </c>
      <c r="B478" s="236" t="s">
        <v>1993</v>
      </c>
      <c r="C478" s="252" t="s">
        <v>1994</v>
      </c>
      <c r="D478" s="237" t="s">
        <v>292</v>
      </c>
      <c r="E478" s="238">
        <v>188.6251</v>
      </c>
      <c r="F478" s="239"/>
      <c r="G478" s="240">
        <f>ROUND(E478*F478,2)</f>
        <v>0</v>
      </c>
      <c r="H478" s="239"/>
      <c r="I478" s="240">
        <f>ROUND(E478*H478,2)</f>
        <v>0</v>
      </c>
      <c r="J478" s="239"/>
      <c r="K478" s="240">
        <f>ROUND(E478*J478,2)</f>
        <v>0</v>
      </c>
      <c r="L478" s="240">
        <v>21</v>
      </c>
      <c r="M478" s="240">
        <f>G478*(1+L478/100)</f>
        <v>0</v>
      </c>
      <c r="N478" s="238">
        <v>0</v>
      </c>
      <c r="O478" s="238">
        <f>ROUND(E478*N478,2)</f>
        <v>0</v>
      </c>
      <c r="P478" s="238">
        <v>0</v>
      </c>
      <c r="Q478" s="238">
        <f>ROUND(E478*P478,2)</f>
        <v>0</v>
      </c>
      <c r="R478" s="240" t="s">
        <v>1312</v>
      </c>
      <c r="S478" s="240" t="s">
        <v>250</v>
      </c>
      <c r="T478" s="241" t="s">
        <v>250</v>
      </c>
      <c r="U478" s="223">
        <v>7.0000000000000007E-2</v>
      </c>
      <c r="V478" s="223">
        <f>ROUND(E478*U478,2)</f>
        <v>13.2</v>
      </c>
      <c r="W478" s="223"/>
      <c r="X478" s="223" t="s">
        <v>294</v>
      </c>
      <c r="Y478" s="223" t="s">
        <v>252</v>
      </c>
      <c r="Z478" s="213"/>
      <c r="AA478" s="213"/>
      <c r="AB478" s="213"/>
      <c r="AC478" s="213"/>
      <c r="AD478" s="213"/>
      <c r="AE478" s="213"/>
      <c r="AF478" s="213"/>
      <c r="AG478" s="213" t="s">
        <v>571</v>
      </c>
      <c r="AH478" s="213"/>
      <c r="AI478" s="213"/>
      <c r="AJ478" s="213"/>
      <c r="AK478" s="213"/>
      <c r="AL478" s="213"/>
      <c r="AM478" s="213"/>
      <c r="AN478" s="213"/>
      <c r="AO478" s="213"/>
      <c r="AP478" s="213"/>
      <c r="AQ478" s="213"/>
      <c r="AR478" s="213"/>
      <c r="AS478" s="213"/>
      <c r="AT478" s="213"/>
      <c r="AU478" s="213"/>
      <c r="AV478" s="213"/>
      <c r="AW478" s="213"/>
      <c r="AX478" s="213"/>
      <c r="AY478" s="213"/>
      <c r="AZ478" s="213"/>
      <c r="BA478" s="213"/>
      <c r="BB478" s="213"/>
      <c r="BC478" s="213"/>
      <c r="BD478" s="213"/>
      <c r="BE478" s="213"/>
      <c r="BF478" s="213"/>
      <c r="BG478" s="213"/>
      <c r="BH478" s="213"/>
    </row>
    <row r="479" spans="1:60" outlineLevel="2" x14ac:dyDescent="0.2">
      <c r="A479" s="220"/>
      <c r="B479" s="221"/>
      <c r="C479" s="266" t="s">
        <v>347</v>
      </c>
      <c r="D479" s="258"/>
      <c r="E479" s="259"/>
      <c r="F479" s="223"/>
      <c r="G479" s="223"/>
      <c r="H479" s="223"/>
      <c r="I479" s="223"/>
      <c r="J479" s="223"/>
      <c r="K479" s="223"/>
      <c r="L479" s="223"/>
      <c r="M479" s="223"/>
      <c r="N479" s="222"/>
      <c r="O479" s="222"/>
      <c r="P479" s="222"/>
      <c r="Q479" s="222"/>
      <c r="R479" s="223"/>
      <c r="S479" s="223"/>
      <c r="T479" s="223"/>
      <c r="U479" s="223"/>
      <c r="V479" s="223"/>
      <c r="W479" s="223"/>
      <c r="X479" s="223"/>
      <c r="Y479" s="223"/>
      <c r="Z479" s="213"/>
      <c r="AA479" s="213"/>
      <c r="AB479" s="213"/>
      <c r="AC479" s="213"/>
      <c r="AD479" s="213"/>
      <c r="AE479" s="213"/>
      <c r="AF479" s="213"/>
      <c r="AG479" s="213" t="s">
        <v>297</v>
      </c>
      <c r="AH479" s="213">
        <v>0</v>
      </c>
      <c r="AI479" s="213"/>
      <c r="AJ479" s="213"/>
      <c r="AK479" s="213"/>
      <c r="AL479" s="213"/>
      <c r="AM479" s="213"/>
      <c r="AN479" s="213"/>
      <c r="AO479" s="213"/>
      <c r="AP479" s="213"/>
      <c r="AQ479" s="213"/>
      <c r="AR479" s="213"/>
      <c r="AS479" s="213"/>
      <c r="AT479" s="213"/>
      <c r="AU479" s="213"/>
      <c r="AV479" s="213"/>
      <c r="AW479" s="213"/>
      <c r="AX479" s="213"/>
      <c r="AY479" s="213"/>
      <c r="AZ479" s="213"/>
      <c r="BA479" s="213"/>
      <c r="BB479" s="213"/>
      <c r="BC479" s="213"/>
      <c r="BD479" s="213"/>
      <c r="BE479" s="213"/>
      <c r="BF479" s="213"/>
      <c r="BG479" s="213"/>
      <c r="BH479" s="213"/>
    </row>
    <row r="480" spans="1:60" outlineLevel="3" x14ac:dyDescent="0.2">
      <c r="A480" s="220"/>
      <c r="B480" s="221"/>
      <c r="C480" s="266" t="s">
        <v>1995</v>
      </c>
      <c r="D480" s="258"/>
      <c r="E480" s="259"/>
      <c r="F480" s="223"/>
      <c r="G480" s="223"/>
      <c r="H480" s="223"/>
      <c r="I480" s="223"/>
      <c r="J480" s="223"/>
      <c r="K480" s="223"/>
      <c r="L480" s="223"/>
      <c r="M480" s="223"/>
      <c r="N480" s="222"/>
      <c r="O480" s="222"/>
      <c r="P480" s="222"/>
      <c r="Q480" s="222"/>
      <c r="R480" s="223"/>
      <c r="S480" s="223"/>
      <c r="T480" s="223"/>
      <c r="U480" s="223"/>
      <c r="V480" s="223"/>
      <c r="W480" s="223"/>
      <c r="X480" s="223"/>
      <c r="Y480" s="223"/>
      <c r="Z480" s="213"/>
      <c r="AA480" s="213"/>
      <c r="AB480" s="213"/>
      <c r="AC480" s="213"/>
      <c r="AD480" s="213"/>
      <c r="AE480" s="213"/>
      <c r="AF480" s="213"/>
      <c r="AG480" s="213" t="s">
        <v>297</v>
      </c>
      <c r="AH480" s="213">
        <v>0</v>
      </c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</row>
    <row r="481" spans="1:60" outlineLevel="3" x14ac:dyDescent="0.2">
      <c r="A481" s="220"/>
      <c r="B481" s="221"/>
      <c r="C481" s="266" t="s">
        <v>1985</v>
      </c>
      <c r="D481" s="258"/>
      <c r="E481" s="259">
        <v>188.6251</v>
      </c>
      <c r="F481" s="223"/>
      <c r="G481" s="223"/>
      <c r="H481" s="223"/>
      <c r="I481" s="223"/>
      <c r="J481" s="223"/>
      <c r="K481" s="223"/>
      <c r="L481" s="223"/>
      <c r="M481" s="223"/>
      <c r="N481" s="222"/>
      <c r="O481" s="222"/>
      <c r="P481" s="222"/>
      <c r="Q481" s="222"/>
      <c r="R481" s="223"/>
      <c r="S481" s="223"/>
      <c r="T481" s="223"/>
      <c r="U481" s="223"/>
      <c r="V481" s="223"/>
      <c r="W481" s="223"/>
      <c r="X481" s="223"/>
      <c r="Y481" s="223"/>
      <c r="Z481" s="213"/>
      <c r="AA481" s="213"/>
      <c r="AB481" s="213"/>
      <c r="AC481" s="213"/>
      <c r="AD481" s="213"/>
      <c r="AE481" s="213"/>
      <c r="AF481" s="213"/>
      <c r="AG481" s="213" t="s">
        <v>297</v>
      </c>
      <c r="AH481" s="213">
        <v>0</v>
      </c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</row>
    <row r="482" spans="1:60" ht="22.5" outlineLevel="1" x14ac:dyDescent="0.2">
      <c r="A482" s="235">
        <v>81</v>
      </c>
      <c r="B482" s="236" t="s">
        <v>1996</v>
      </c>
      <c r="C482" s="252" t="s">
        <v>1997</v>
      </c>
      <c r="D482" s="237" t="s">
        <v>292</v>
      </c>
      <c r="E482" s="238">
        <v>154.55879999999999</v>
      </c>
      <c r="F482" s="239"/>
      <c r="G482" s="240">
        <f>ROUND(E482*F482,2)</f>
        <v>0</v>
      </c>
      <c r="H482" s="239"/>
      <c r="I482" s="240">
        <f>ROUND(E482*H482,2)</f>
        <v>0</v>
      </c>
      <c r="J482" s="239"/>
      <c r="K482" s="240">
        <f>ROUND(E482*J482,2)</f>
        <v>0</v>
      </c>
      <c r="L482" s="240">
        <v>21</v>
      </c>
      <c r="M482" s="240">
        <f>G482*(1+L482/100)</f>
        <v>0</v>
      </c>
      <c r="N482" s="238">
        <v>3.0000000000000001E-5</v>
      </c>
      <c r="O482" s="238">
        <f>ROUND(E482*N482,2)</f>
        <v>0</v>
      </c>
      <c r="P482" s="238">
        <v>0</v>
      </c>
      <c r="Q482" s="238">
        <f>ROUND(E482*P482,2)</f>
        <v>0</v>
      </c>
      <c r="R482" s="240" t="s">
        <v>1312</v>
      </c>
      <c r="S482" s="240" t="s">
        <v>250</v>
      </c>
      <c r="T482" s="241" t="s">
        <v>250</v>
      </c>
      <c r="U482" s="223">
        <v>7.0000000000000007E-2</v>
      </c>
      <c r="V482" s="223">
        <f>ROUND(E482*U482,2)</f>
        <v>10.82</v>
      </c>
      <c r="W482" s="223"/>
      <c r="X482" s="223" t="s">
        <v>294</v>
      </c>
      <c r="Y482" s="223" t="s">
        <v>252</v>
      </c>
      <c r="Z482" s="213"/>
      <c r="AA482" s="213"/>
      <c r="AB482" s="213"/>
      <c r="AC482" s="213"/>
      <c r="AD482" s="213"/>
      <c r="AE482" s="213"/>
      <c r="AF482" s="213"/>
      <c r="AG482" s="213" t="s">
        <v>571</v>
      </c>
      <c r="AH482" s="213"/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</row>
    <row r="483" spans="1:60" outlineLevel="2" x14ac:dyDescent="0.2">
      <c r="A483" s="220"/>
      <c r="B483" s="221"/>
      <c r="C483" s="266" t="s">
        <v>347</v>
      </c>
      <c r="D483" s="258"/>
      <c r="E483" s="259"/>
      <c r="F483" s="223"/>
      <c r="G483" s="223"/>
      <c r="H483" s="223"/>
      <c r="I483" s="223"/>
      <c r="J483" s="223"/>
      <c r="K483" s="223"/>
      <c r="L483" s="223"/>
      <c r="M483" s="223"/>
      <c r="N483" s="222"/>
      <c r="O483" s="222"/>
      <c r="P483" s="222"/>
      <c r="Q483" s="222"/>
      <c r="R483" s="223"/>
      <c r="S483" s="223"/>
      <c r="T483" s="223"/>
      <c r="U483" s="223"/>
      <c r="V483" s="223"/>
      <c r="W483" s="223"/>
      <c r="X483" s="223"/>
      <c r="Y483" s="223"/>
      <c r="Z483" s="213"/>
      <c r="AA483" s="213"/>
      <c r="AB483" s="213"/>
      <c r="AC483" s="213"/>
      <c r="AD483" s="213"/>
      <c r="AE483" s="213"/>
      <c r="AF483" s="213"/>
      <c r="AG483" s="213" t="s">
        <v>297</v>
      </c>
      <c r="AH483" s="213">
        <v>0</v>
      </c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</row>
    <row r="484" spans="1:60" outlineLevel="3" x14ac:dyDescent="0.2">
      <c r="A484" s="220"/>
      <c r="B484" s="221"/>
      <c r="C484" s="266" t="s">
        <v>1589</v>
      </c>
      <c r="D484" s="258"/>
      <c r="E484" s="259"/>
      <c r="F484" s="223"/>
      <c r="G484" s="223"/>
      <c r="H484" s="223"/>
      <c r="I484" s="223"/>
      <c r="J484" s="223"/>
      <c r="K484" s="223"/>
      <c r="L484" s="223"/>
      <c r="M484" s="223"/>
      <c r="N484" s="222"/>
      <c r="O484" s="222"/>
      <c r="P484" s="222"/>
      <c r="Q484" s="222"/>
      <c r="R484" s="223"/>
      <c r="S484" s="223"/>
      <c r="T484" s="223"/>
      <c r="U484" s="223"/>
      <c r="V484" s="223"/>
      <c r="W484" s="223"/>
      <c r="X484" s="223"/>
      <c r="Y484" s="223"/>
      <c r="Z484" s="213"/>
      <c r="AA484" s="213"/>
      <c r="AB484" s="213"/>
      <c r="AC484" s="213"/>
      <c r="AD484" s="213"/>
      <c r="AE484" s="213"/>
      <c r="AF484" s="213"/>
      <c r="AG484" s="213" t="s">
        <v>297</v>
      </c>
      <c r="AH484" s="213">
        <v>0</v>
      </c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</row>
    <row r="485" spans="1:60" outlineLevel="3" x14ac:dyDescent="0.2">
      <c r="A485" s="220"/>
      <c r="B485" s="221"/>
      <c r="C485" s="266" t="s">
        <v>1998</v>
      </c>
      <c r="D485" s="258"/>
      <c r="E485" s="259"/>
      <c r="F485" s="223"/>
      <c r="G485" s="223"/>
      <c r="H485" s="223"/>
      <c r="I485" s="223"/>
      <c r="J485" s="223"/>
      <c r="K485" s="223"/>
      <c r="L485" s="223"/>
      <c r="M485" s="223"/>
      <c r="N485" s="222"/>
      <c r="O485" s="222"/>
      <c r="P485" s="222"/>
      <c r="Q485" s="222"/>
      <c r="R485" s="223"/>
      <c r="S485" s="223"/>
      <c r="T485" s="223"/>
      <c r="U485" s="223"/>
      <c r="V485" s="223"/>
      <c r="W485" s="223"/>
      <c r="X485" s="223"/>
      <c r="Y485" s="223"/>
      <c r="Z485" s="213"/>
      <c r="AA485" s="213"/>
      <c r="AB485" s="213"/>
      <c r="AC485" s="213"/>
      <c r="AD485" s="213"/>
      <c r="AE485" s="213"/>
      <c r="AF485" s="213"/>
      <c r="AG485" s="213" t="s">
        <v>297</v>
      </c>
      <c r="AH485" s="213">
        <v>0</v>
      </c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</row>
    <row r="486" spans="1:60" outlineLevel="3" x14ac:dyDescent="0.2">
      <c r="A486" s="220"/>
      <c r="B486" s="221"/>
      <c r="C486" s="266" t="s">
        <v>1999</v>
      </c>
      <c r="D486" s="258"/>
      <c r="E486" s="259"/>
      <c r="F486" s="223"/>
      <c r="G486" s="223"/>
      <c r="H486" s="223"/>
      <c r="I486" s="223"/>
      <c r="J486" s="223"/>
      <c r="K486" s="223"/>
      <c r="L486" s="223"/>
      <c r="M486" s="223"/>
      <c r="N486" s="222"/>
      <c r="O486" s="222"/>
      <c r="P486" s="222"/>
      <c r="Q486" s="222"/>
      <c r="R486" s="223"/>
      <c r="S486" s="223"/>
      <c r="T486" s="223"/>
      <c r="U486" s="223"/>
      <c r="V486" s="223"/>
      <c r="W486" s="223"/>
      <c r="X486" s="223"/>
      <c r="Y486" s="223"/>
      <c r="Z486" s="213"/>
      <c r="AA486" s="213"/>
      <c r="AB486" s="213"/>
      <c r="AC486" s="213"/>
      <c r="AD486" s="213"/>
      <c r="AE486" s="213"/>
      <c r="AF486" s="213"/>
      <c r="AG486" s="213" t="s">
        <v>297</v>
      </c>
      <c r="AH486" s="213">
        <v>0</v>
      </c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</row>
    <row r="487" spans="1:60" outlineLevel="3" x14ac:dyDescent="0.2">
      <c r="A487" s="220"/>
      <c r="B487" s="221"/>
      <c r="C487" s="266" t="s">
        <v>2000</v>
      </c>
      <c r="D487" s="258"/>
      <c r="E487" s="259"/>
      <c r="F487" s="223"/>
      <c r="G487" s="223"/>
      <c r="H487" s="223"/>
      <c r="I487" s="223"/>
      <c r="J487" s="223"/>
      <c r="K487" s="223"/>
      <c r="L487" s="223"/>
      <c r="M487" s="223"/>
      <c r="N487" s="222"/>
      <c r="O487" s="222"/>
      <c r="P487" s="222"/>
      <c r="Q487" s="222"/>
      <c r="R487" s="223"/>
      <c r="S487" s="223"/>
      <c r="T487" s="223"/>
      <c r="U487" s="223"/>
      <c r="V487" s="223"/>
      <c r="W487" s="223"/>
      <c r="X487" s="223"/>
      <c r="Y487" s="223"/>
      <c r="Z487" s="213"/>
      <c r="AA487" s="213"/>
      <c r="AB487" s="213"/>
      <c r="AC487" s="213"/>
      <c r="AD487" s="213"/>
      <c r="AE487" s="213"/>
      <c r="AF487" s="213"/>
      <c r="AG487" s="213" t="s">
        <v>297</v>
      </c>
      <c r="AH487" s="213">
        <v>0</v>
      </c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</row>
    <row r="488" spans="1:60" outlineLevel="3" x14ac:dyDescent="0.2">
      <c r="A488" s="220"/>
      <c r="B488" s="221"/>
      <c r="C488" s="266" t="s">
        <v>2001</v>
      </c>
      <c r="D488" s="258"/>
      <c r="E488" s="259"/>
      <c r="F488" s="223"/>
      <c r="G488" s="223"/>
      <c r="H488" s="223"/>
      <c r="I488" s="223"/>
      <c r="J488" s="223"/>
      <c r="K488" s="223"/>
      <c r="L488" s="223"/>
      <c r="M488" s="223"/>
      <c r="N488" s="222"/>
      <c r="O488" s="222"/>
      <c r="P488" s="222"/>
      <c r="Q488" s="222"/>
      <c r="R488" s="223"/>
      <c r="S488" s="223"/>
      <c r="T488" s="223"/>
      <c r="U488" s="223"/>
      <c r="V488" s="223"/>
      <c r="W488" s="223"/>
      <c r="X488" s="223"/>
      <c r="Y488" s="223"/>
      <c r="Z488" s="213"/>
      <c r="AA488" s="213"/>
      <c r="AB488" s="213"/>
      <c r="AC488" s="213"/>
      <c r="AD488" s="213"/>
      <c r="AE488" s="213"/>
      <c r="AF488" s="213"/>
      <c r="AG488" s="213" t="s">
        <v>297</v>
      </c>
      <c r="AH488" s="213">
        <v>0</v>
      </c>
      <c r="AI488" s="213"/>
      <c r="AJ488" s="213"/>
      <c r="AK488" s="213"/>
      <c r="AL488" s="213"/>
      <c r="AM488" s="213"/>
      <c r="AN488" s="213"/>
      <c r="AO488" s="213"/>
      <c r="AP488" s="213"/>
      <c r="AQ488" s="213"/>
      <c r="AR488" s="213"/>
      <c r="AS488" s="213"/>
      <c r="AT488" s="213"/>
      <c r="AU488" s="213"/>
      <c r="AV488" s="213"/>
      <c r="AW488" s="213"/>
      <c r="AX488" s="213"/>
      <c r="AY488" s="213"/>
      <c r="AZ488" s="213"/>
      <c r="BA488" s="213"/>
      <c r="BB488" s="213"/>
      <c r="BC488" s="213"/>
      <c r="BD488" s="213"/>
      <c r="BE488" s="213"/>
      <c r="BF488" s="213"/>
      <c r="BG488" s="213"/>
      <c r="BH488" s="213"/>
    </row>
    <row r="489" spans="1:60" outlineLevel="3" x14ac:dyDescent="0.2">
      <c r="A489" s="220"/>
      <c r="B489" s="221"/>
      <c r="C489" s="266" t="s">
        <v>2002</v>
      </c>
      <c r="D489" s="258"/>
      <c r="E489" s="259"/>
      <c r="F489" s="223"/>
      <c r="G489" s="223"/>
      <c r="H489" s="223"/>
      <c r="I489" s="223"/>
      <c r="J489" s="223"/>
      <c r="K489" s="223"/>
      <c r="L489" s="223"/>
      <c r="M489" s="223"/>
      <c r="N489" s="222"/>
      <c r="O489" s="222"/>
      <c r="P489" s="222"/>
      <c r="Q489" s="222"/>
      <c r="R489" s="223"/>
      <c r="S489" s="223"/>
      <c r="T489" s="223"/>
      <c r="U489" s="223"/>
      <c r="V489" s="223"/>
      <c r="W489" s="223"/>
      <c r="X489" s="223"/>
      <c r="Y489" s="223"/>
      <c r="Z489" s="213"/>
      <c r="AA489" s="213"/>
      <c r="AB489" s="213"/>
      <c r="AC489" s="213"/>
      <c r="AD489" s="213"/>
      <c r="AE489" s="213"/>
      <c r="AF489" s="213"/>
      <c r="AG489" s="213" t="s">
        <v>297</v>
      </c>
      <c r="AH489" s="213">
        <v>0</v>
      </c>
      <c r="AI489" s="213"/>
      <c r="AJ489" s="213"/>
      <c r="AK489" s="213"/>
      <c r="AL489" s="213"/>
      <c r="AM489" s="213"/>
      <c r="AN489" s="213"/>
      <c r="AO489" s="213"/>
      <c r="AP489" s="213"/>
      <c r="AQ489" s="213"/>
      <c r="AR489" s="213"/>
      <c r="AS489" s="213"/>
      <c r="AT489" s="213"/>
      <c r="AU489" s="213"/>
      <c r="AV489" s="213"/>
      <c r="AW489" s="213"/>
      <c r="AX489" s="213"/>
      <c r="AY489" s="213"/>
      <c r="AZ489" s="213"/>
      <c r="BA489" s="213"/>
      <c r="BB489" s="213"/>
      <c r="BC489" s="213"/>
      <c r="BD489" s="213"/>
      <c r="BE489" s="213"/>
      <c r="BF489" s="213"/>
      <c r="BG489" s="213"/>
      <c r="BH489" s="213"/>
    </row>
    <row r="490" spans="1:60" outlineLevel="3" x14ac:dyDescent="0.2">
      <c r="A490" s="220"/>
      <c r="B490" s="221"/>
      <c r="C490" s="266" t="s">
        <v>2003</v>
      </c>
      <c r="D490" s="258"/>
      <c r="E490" s="259">
        <v>154.55879999999999</v>
      </c>
      <c r="F490" s="223"/>
      <c r="G490" s="223"/>
      <c r="H490" s="223"/>
      <c r="I490" s="223"/>
      <c r="J490" s="223"/>
      <c r="K490" s="223"/>
      <c r="L490" s="223"/>
      <c r="M490" s="223"/>
      <c r="N490" s="222"/>
      <c r="O490" s="222"/>
      <c r="P490" s="222"/>
      <c r="Q490" s="222"/>
      <c r="R490" s="223"/>
      <c r="S490" s="223"/>
      <c r="T490" s="223"/>
      <c r="U490" s="223"/>
      <c r="V490" s="223"/>
      <c r="W490" s="223"/>
      <c r="X490" s="223"/>
      <c r="Y490" s="223"/>
      <c r="Z490" s="213"/>
      <c r="AA490" s="213"/>
      <c r="AB490" s="213"/>
      <c r="AC490" s="213"/>
      <c r="AD490" s="213"/>
      <c r="AE490" s="213"/>
      <c r="AF490" s="213"/>
      <c r="AG490" s="213" t="s">
        <v>297</v>
      </c>
      <c r="AH490" s="213">
        <v>0</v>
      </c>
      <c r="AI490" s="213"/>
      <c r="AJ490" s="213"/>
      <c r="AK490" s="213"/>
      <c r="AL490" s="213"/>
      <c r="AM490" s="213"/>
      <c r="AN490" s="213"/>
      <c r="AO490" s="213"/>
      <c r="AP490" s="213"/>
      <c r="AQ490" s="213"/>
      <c r="AR490" s="213"/>
      <c r="AS490" s="213"/>
      <c r="AT490" s="213"/>
      <c r="AU490" s="213"/>
      <c r="AV490" s="213"/>
      <c r="AW490" s="213"/>
      <c r="AX490" s="213"/>
      <c r="AY490" s="213"/>
      <c r="AZ490" s="213"/>
      <c r="BA490" s="213"/>
      <c r="BB490" s="213"/>
      <c r="BC490" s="213"/>
      <c r="BD490" s="213"/>
      <c r="BE490" s="213"/>
      <c r="BF490" s="213"/>
      <c r="BG490" s="213"/>
      <c r="BH490" s="213"/>
    </row>
    <row r="491" spans="1:60" outlineLevel="1" x14ac:dyDescent="0.2">
      <c r="A491" s="235">
        <v>82</v>
      </c>
      <c r="B491" s="236" t="s">
        <v>1310</v>
      </c>
      <c r="C491" s="252" t="s">
        <v>1311</v>
      </c>
      <c r="D491" s="237" t="s">
        <v>292</v>
      </c>
      <c r="E491" s="238">
        <v>188.6251</v>
      </c>
      <c r="F491" s="239"/>
      <c r="G491" s="240">
        <f>ROUND(E491*F491,2)</f>
        <v>0</v>
      </c>
      <c r="H491" s="239"/>
      <c r="I491" s="240">
        <f>ROUND(E491*H491,2)</f>
        <v>0</v>
      </c>
      <c r="J491" s="239"/>
      <c r="K491" s="240">
        <f>ROUND(E491*J491,2)</f>
        <v>0</v>
      </c>
      <c r="L491" s="240">
        <v>21</v>
      </c>
      <c r="M491" s="240">
        <f>G491*(1+L491/100)</f>
        <v>0</v>
      </c>
      <c r="N491" s="238">
        <v>0</v>
      </c>
      <c r="O491" s="238">
        <f>ROUND(E491*N491,2)</f>
        <v>0</v>
      </c>
      <c r="P491" s="238">
        <v>0</v>
      </c>
      <c r="Q491" s="238">
        <f>ROUND(E491*P491,2)</f>
        <v>0</v>
      </c>
      <c r="R491" s="240" t="s">
        <v>1312</v>
      </c>
      <c r="S491" s="240" t="s">
        <v>250</v>
      </c>
      <c r="T491" s="241" t="s">
        <v>250</v>
      </c>
      <c r="U491" s="223">
        <v>0.15</v>
      </c>
      <c r="V491" s="223">
        <f>ROUND(E491*U491,2)</f>
        <v>28.29</v>
      </c>
      <c r="W491" s="223"/>
      <c r="X491" s="223" t="s">
        <v>294</v>
      </c>
      <c r="Y491" s="223" t="s">
        <v>252</v>
      </c>
      <c r="Z491" s="213"/>
      <c r="AA491" s="213"/>
      <c r="AB491" s="213"/>
      <c r="AC491" s="213"/>
      <c r="AD491" s="213"/>
      <c r="AE491" s="213"/>
      <c r="AF491" s="213"/>
      <c r="AG491" s="213" t="s">
        <v>571</v>
      </c>
      <c r="AH491" s="213"/>
      <c r="AI491" s="213"/>
      <c r="AJ491" s="213"/>
      <c r="AK491" s="213"/>
      <c r="AL491" s="213"/>
      <c r="AM491" s="213"/>
      <c r="AN491" s="213"/>
      <c r="AO491" s="213"/>
      <c r="AP491" s="213"/>
      <c r="AQ491" s="213"/>
      <c r="AR491" s="213"/>
      <c r="AS491" s="213"/>
      <c r="AT491" s="213"/>
      <c r="AU491" s="213"/>
      <c r="AV491" s="213"/>
      <c r="AW491" s="213"/>
      <c r="AX491" s="213"/>
      <c r="AY491" s="213"/>
      <c r="AZ491" s="213"/>
      <c r="BA491" s="213"/>
      <c r="BB491" s="213"/>
      <c r="BC491" s="213"/>
      <c r="BD491" s="213"/>
      <c r="BE491" s="213"/>
      <c r="BF491" s="213"/>
      <c r="BG491" s="213"/>
      <c r="BH491" s="213"/>
    </row>
    <row r="492" spans="1:60" outlineLevel="2" x14ac:dyDescent="0.2">
      <c r="A492" s="220"/>
      <c r="B492" s="221"/>
      <c r="C492" s="253" t="s">
        <v>1313</v>
      </c>
      <c r="D492" s="243"/>
      <c r="E492" s="243"/>
      <c r="F492" s="243"/>
      <c r="G492" s="243"/>
      <c r="H492" s="223"/>
      <c r="I492" s="223"/>
      <c r="J492" s="223"/>
      <c r="K492" s="223"/>
      <c r="L492" s="223"/>
      <c r="M492" s="223"/>
      <c r="N492" s="222"/>
      <c r="O492" s="222"/>
      <c r="P492" s="222"/>
      <c r="Q492" s="222"/>
      <c r="R492" s="223"/>
      <c r="S492" s="223"/>
      <c r="T492" s="223"/>
      <c r="U492" s="223"/>
      <c r="V492" s="223"/>
      <c r="W492" s="223"/>
      <c r="X492" s="223"/>
      <c r="Y492" s="223"/>
      <c r="Z492" s="213"/>
      <c r="AA492" s="213"/>
      <c r="AB492" s="213"/>
      <c r="AC492" s="213"/>
      <c r="AD492" s="213"/>
      <c r="AE492" s="213"/>
      <c r="AF492" s="213"/>
      <c r="AG492" s="213" t="s">
        <v>255</v>
      </c>
      <c r="AH492" s="213"/>
      <c r="AI492" s="213"/>
      <c r="AJ492" s="213"/>
      <c r="AK492" s="213"/>
      <c r="AL492" s="213"/>
      <c r="AM492" s="213"/>
      <c r="AN492" s="213"/>
      <c r="AO492" s="213"/>
      <c r="AP492" s="213"/>
      <c r="AQ492" s="213"/>
      <c r="AR492" s="213"/>
      <c r="AS492" s="213"/>
      <c r="AT492" s="213"/>
      <c r="AU492" s="213"/>
      <c r="AV492" s="213"/>
      <c r="AW492" s="213"/>
      <c r="AX492" s="213"/>
      <c r="AY492" s="213"/>
      <c r="AZ492" s="213"/>
      <c r="BA492" s="213"/>
      <c r="BB492" s="213"/>
      <c r="BC492" s="213"/>
      <c r="BD492" s="213"/>
      <c r="BE492" s="213"/>
      <c r="BF492" s="213"/>
      <c r="BG492" s="213"/>
      <c r="BH492" s="213"/>
    </row>
    <row r="493" spans="1:60" outlineLevel="2" x14ac:dyDescent="0.2">
      <c r="A493" s="220"/>
      <c r="B493" s="221"/>
      <c r="C493" s="266" t="s">
        <v>347</v>
      </c>
      <c r="D493" s="258"/>
      <c r="E493" s="259"/>
      <c r="F493" s="223"/>
      <c r="G493" s="223"/>
      <c r="H493" s="223"/>
      <c r="I493" s="223"/>
      <c r="J493" s="223"/>
      <c r="K493" s="223"/>
      <c r="L493" s="223"/>
      <c r="M493" s="223"/>
      <c r="N493" s="222"/>
      <c r="O493" s="222"/>
      <c r="P493" s="222"/>
      <c r="Q493" s="222"/>
      <c r="R493" s="223"/>
      <c r="S493" s="223"/>
      <c r="T493" s="223"/>
      <c r="U493" s="223"/>
      <c r="V493" s="223"/>
      <c r="W493" s="223"/>
      <c r="X493" s="223"/>
      <c r="Y493" s="223"/>
      <c r="Z493" s="213"/>
      <c r="AA493" s="213"/>
      <c r="AB493" s="213"/>
      <c r="AC493" s="213"/>
      <c r="AD493" s="213"/>
      <c r="AE493" s="213"/>
      <c r="AF493" s="213"/>
      <c r="AG493" s="213" t="s">
        <v>297</v>
      </c>
      <c r="AH493" s="213">
        <v>0</v>
      </c>
      <c r="AI493" s="213"/>
      <c r="AJ493" s="213"/>
      <c r="AK493" s="213"/>
      <c r="AL493" s="213"/>
      <c r="AM493" s="213"/>
      <c r="AN493" s="213"/>
      <c r="AO493" s="213"/>
      <c r="AP493" s="213"/>
      <c r="AQ493" s="213"/>
      <c r="AR493" s="213"/>
      <c r="AS493" s="213"/>
      <c r="AT493" s="213"/>
      <c r="AU493" s="213"/>
      <c r="AV493" s="213"/>
      <c r="AW493" s="213"/>
      <c r="AX493" s="213"/>
      <c r="AY493" s="213"/>
      <c r="AZ493" s="213"/>
      <c r="BA493" s="213"/>
      <c r="BB493" s="213"/>
      <c r="BC493" s="213"/>
      <c r="BD493" s="213"/>
      <c r="BE493" s="213"/>
      <c r="BF493" s="213"/>
      <c r="BG493" s="213"/>
      <c r="BH493" s="213"/>
    </row>
    <row r="494" spans="1:60" outlineLevel="3" x14ac:dyDescent="0.2">
      <c r="A494" s="220"/>
      <c r="B494" s="221"/>
      <c r="C494" s="266" t="s">
        <v>2004</v>
      </c>
      <c r="D494" s="258"/>
      <c r="E494" s="259"/>
      <c r="F494" s="223"/>
      <c r="G494" s="223"/>
      <c r="H494" s="223"/>
      <c r="I494" s="223"/>
      <c r="J494" s="223"/>
      <c r="K494" s="223"/>
      <c r="L494" s="223"/>
      <c r="M494" s="223"/>
      <c r="N494" s="222"/>
      <c r="O494" s="222"/>
      <c r="P494" s="222"/>
      <c r="Q494" s="222"/>
      <c r="R494" s="223"/>
      <c r="S494" s="223"/>
      <c r="T494" s="223"/>
      <c r="U494" s="223"/>
      <c r="V494" s="223"/>
      <c r="W494" s="223"/>
      <c r="X494" s="223"/>
      <c r="Y494" s="223"/>
      <c r="Z494" s="213"/>
      <c r="AA494" s="213"/>
      <c r="AB494" s="213"/>
      <c r="AC494" s="213"/>
      <c r="AD494" s="213"/>
      <c r="AE494" s="213"/>
      <c r="AF494" s="213"/>
      <c r="AG494" s="213" t="s">
        <v>297</v>
      </c>
      <c r="AH494" s="213">
        <v>0</v>
      </c>
      <c r="AI494" s="213"/>
      <c r="AJ494" s="213"/>
      <c r="AK494" s="213"/>
      <c r="AL494" s="213"/>
      <c r="AM494" s="213"/>
      <c r="AN494" s="213"/>
      <c r="AO494" s="213"/>
      <c r="AP494" s="213"/>
      <c r="AQ494" s="213"/>
      <c r="AR494" s="213"/>
      <c r="AS494" s="213"/>
      <c r="AT494" s="213"/>
      <c r="AU494" s="213"/>
      <c r="AV494" s="213"/>
      <c r="AW494" s="213"/>
      <c r="AX494" s="213"/>
      <c r="AY494" s="213"/>
      <c r="AZ494" s="213"/>
      <c r="BA494" s="213"/>
      <c r="BB494" s="213"/>
      <c r="BC494" s="213"/>
      <c r="BD494" s="213"/>
      <c r="BE494" s="213"/>
      <c r="BF494" s="213"/>
      <c r="BG494" s="213"/>
      <c r="BH494" s="213"/>
    </row>
    <row r="495" spans="1:60" outlineLevel="3" x14ac:dyDescent="0.2">
      <c r="A495" s="220"/>
      <c r="B495" s="221"/>
      <c r="C495" s="266" t="s">
        <v>1985</v>
      </c>
      <c r="D495" s="258"/>
      <c r="E495" s="259">
        <v>188.6251</v>
      </c>
      <c r="F495" s="223"/>
      <c r="G495" s="223"/>
      <c r="H495" s="223"/>
      <c r="I495" s="223"/>
      <c r="J495" s="223"/>
      <c r="K495" s="223"/>
      <c r="L495" s="223"/>
      <c r="M495" s="223"/>
      <c r="N495" s="222"/>
      <c r="O495" s="222"/>
      <c r="P495" s="222"/>
      <c r="Q495" s="222"/>
      <c r="R495" s="223"/>
      <c r="S495" s="223"/>
      <c r="T495" s="223"/>
      <c r="U495" s="223"/>
      <c r="V495" s="223"/>
      <c r="W495" s="223"/>
      <c r="X495" s="223"/>
      <c r="Y495" s="223"/>
      <c r="Z495" s="213"/>
      <c r="AA495" s="213"/>
      <c r="AB495" s="213"/>
      <c r="AC495" s="213"/>
      <c r="AD495" s="213"/>
      <c r="AE495" s="213"/>
      <c r="AF495" s="213"/>
      <c r="AG495" s="213" t="s">
        <v>297</v>
      </c>
      <c r="AH495" s="213">
        <v>0</v>
      </c>
      <c r="AI495" s="213"/>
      <c r="AJ495" s="213"/>
      <c r="AK495" s="213"/>
      <c r="AL495" s="213"/>
      <c r="AM495" s="213"/>
      <c r="AN495" s="213"/>
      <c r="AO495" s="213"/>
      <c r="AP495" s="213"/>
      <c r="AQ495" s="213"/>
      <c r="AR495" s="213"/>
      <c r="AS495" s="213"/>
      <c r="AT495" s="213"/>
      <c r="AU495" s="213"/>
      <c r="AV495" s="213"/>
      <c r="AW495" s="213"/>
      <c r="AX495" s="213"/>
      <c r="AY495" s="213"/>
      <c r="AZ495" s="213"/>
      <c r="BA495" s="213"/>
      <c r="BB495" s="213"/>
      <c r="BC495" s="213"/>
      <c r="BD495" s="213"/>
      <c r="BE495" s="213"/>
      <c r="BF495" s="213"/>
      <c r="BG495" s="213"/>
      <c r="BH495" s="213"/>
    </row>
    <row r="496" spans="1:60" outlineLevel="1" x14ac:dyDescent="0.2">
      <c r="A496" s="235">
        <v>83</v>
      </c>
      <c r="B496" s="236" t="s">
        <v>1333</v>
      </c>
      <c r="C496" s="252" t="s">
        <v>1334</v>
      </c>
      <c r="D496" s="237" t="s">
        <v>420</v>
      </c>
      <c r="E496" s="238">
        <v>202.524</v>
      </c>
      <c r="F496" s="239"/>
      <c r="G496" s="240">
        <f>ROUND(E496*F496,2)</f>
        <v>0</v>
      </c>
      <c r="H496" s="239"/>
      <c r="I496" s="240">
        <f>ROUND(E496*H496,2)</f>
        <v>0</v>
      </c>
      <c r="J496" s="239"/>
      <c r="K496" s="240">
        <f>ROUND(E496*J496,2)</f>
        <v>0</v>
      </c>
      <c r="L496" s="240">
        <v>21</v>
      </c>
      <c r="M496" s="240">
        <f>G496*(1+L496/100)</f>
        <v>0</v>
      </c>
      <c r="N496" s="238">
        <v>0</v>
      </c>
      <c r="O496" s="238">
        <f>ROUND(E496*N496,2)</f>
        <v>0</v>
      </c>
      <c r="P496" s="238">
        <v>0</v>
      </c>
      <c r="Q496" s="238">
        <f>ROUND(E496*P496,2)</f>
        <v>0</v>
      </c>
      <c r="R496" s="240" t="s">
        <v>870</v>
      </c>
      <c r="S496" s="240" t="s">
        <v>250</v>
      </c>
      <c r="T496" s="241" t="s">
        <v>250</v>
      </c>
      <c r="U496" s="223">
        <v>0</v>
      </c>
      <c r="V496" s="223">
        <f>ROUND(E496*U496,2)</f>
        <v>0</v>
      </c>
      <c r="W496" s="223"/>
      <c r="X496" s="223" t="s">
        <v>871</v>
      </c>
      <c r="Y496" s="223" t="s">
        <v>252</v>
      </c>
      <c r="Z496" s="213"/>
      <c r="AA496" s="213"/>
      <c r="AB496" s="213"/>
      <c r="AC496" s="213"/>
      <c r="AD496" s="213"/>
      <c r="AE496" s="213"/>
      <c r="AF496" s="213"/>
      <c r="AG496" s="213" t="s">
        <v>872</v>
      </c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</row>
    <row r="497" spans="1:60" outlineLevel="2" x14ac:dyDescent="0.2">
      <c r="A497" s="220"/>
      <c r="B497" s="221"/>
      <c r="C497" s="266" t="s">
        <v>2005</v>
      </c>
      <c r="D497" s="258"/>
      <c r="E497" s="259"/>
      <c r="F497" s="223"/>
      <c r="G497" s="223"/>
      <c r="H497" s="223"/>
      <c r="I497" s="223"/>
      <c r="J497" s="223"/>
      <c r="K497" s="223"/>
      <c r="L497" s="223"/>
      <c r="M497" s="223"/>
      <c r="N497" s="222"/>
      <c r="O497" s="222"/>
      <c r="P497" s="222"/>
      <c r="Q497" s="222"/>
      <c r="R497" s="223"/>
      <c r="S497" s="223"/>
      <c r="T497" s="223"/>
      <c r="U497" s="223"/>
      <c r="V497" s="223"/>
      <c r="W497" s="223"/>
      <c r="X497" s="223"/>
      <c r="Y497" s="223"/>
      <c r="Z497" s="213"/>
      <c r="AA497" s="213"/>
      <c r="AB497" s="213"/>
      <c r="AC497" s="213"/>
      <c r="AD497" s="213"/>
      <c r="AE497" s="213"/>
      <c r="AF497" s="213"/>
      <c r="AG497" s="213" t="s">
        <v>297</v>
      </c>
      <c r="AH497" s="213">
        <v>0</v>
      </c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</row>
    <row r="498" spans="1:60" outlineLevel="3" x14ac:dyDescent="0.2">
      <c r="A498" s="220"/>
      <c r="B498" s="221"/>
      <c r="C498" s="266" t="s">
        <v>1336</v>
      </c>
      <c r="D498" s="258"/>
      <c r="E498" s="259"/>
      <c r="F498" s="223"/>
      <c r="G498" s="223"/>
      <c r="H498" s="223"/>
      <c r="I498" s="223"/>
      <c r="J498" s="223"/>
      <c r="K498" s="223"/>
      <c r="L498" s="223"/>
      <c r="M498" s="223"/>
      <c r="N498" s="222"/>
      <c r="O498" s="222"/>
      <c r="P498" s="222"/>
      <c r="Q498" s="222"/>
      <c r="R498" s="223"/>
      <c r="S498" s="223"/>
      <c r="T498" s="223"/>
      <c r="U498" s="223"/>
      <c r="V498" s="223"/>
      <c r="W498" s="223"/>
      <c r="X498" s="223"/>
      <c r="Y498" s="223"/>
      <c r="Z498" s="213"/>
      <c r="AA498" s="213"/>
      <c r="AB498" s="213"/>
      <c r="AC498" s="213"/>
      <c r="AD498" s="213"/>
      <c r="AE498" s="213"/>
      <c r="AF498" s="213"/>
      <c r="AG498" s="213" t="s">
        <v>297</v>
      </c>
      <c r="AH498" s="213">
        <v>0</v>
      </c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</row>
    <row r="499" spans="1:60" outlineLevel="3" x14ac:dyDescent="0.2">
      <c r="A499" s="220"/>
      <c r="B499" s="221"/>
      <c r="C499" s="266" t="s">
        <v>2006</v>
      </c>
      <c r="D499" s="258"/>
      <c r="E499" s="259">
        <v>202.524</v>
      </c>
      <c r="F499" s="223"/>
      <c r="G499" s="223"/>
      <c r="H499" s="223"/>
      <c r="I499" s="223"/>
      <c r="J499" s="223"/>
      <c r="K499" s="223"/>
      <c r="L499" s="223"/>
      <c r="M499" s="223"/>
      <c r="N499" s="222"/>
      <c r="O499" s="222"/>
      <c r="P499" s="222"/>
      <c r="Q499" s="222"/>
      <c r="R499" s="223"/>
      <c r="S499" s="223"/>
      <c r="T499" s="223"/>
      <c r="U499" s="223"/>
      <c r="V499" s="223"/>
      <c r="W499" s="223"/>
      <c r="X499" s="223"/>
      <c r="Y499" s="223"/>
      <c r="Z499" s="213"/>
      <c r="AA499" s="213"/>
      <c r="AB499" s="213"/>
      <c r="AC499" s="213"/>
      <c r="AD499" s="213"/>
      <c r="AE499" s="213"/>
      <c r="AF499" s="213"/>
      <c r="AG499" s="213" t="s">
        <v>297</v>
      </c>
      <c r="AH499" s="213">
        <v>0</v>
      </c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</row>
    <row r="500" spans="1:60" ht="22.5" outlineLevel="1" x14ac:dyDescent="0.2">
      <c r="A500" s="235">
        <v>84</v>
      </c>
      <c r="B500" s="236" t="s">
        <v>1338</v>
      </c>
      <c r="C500" s="252" t="s">
        <v>1339</v>
      </c>
      <c r="D500" s="237" t="s">
        <v>302</v>
      </c>
      <c r="E500" s="238">
        <v>0.51612000000000002</v>
      </c>
      <c r="F500" s="239"/>
      <c r="G500" s="240">
        <f>ROUND(E500*F500,2)</f>
        <v>0</v>
      </c>
      <c r="H500" s="239"/>
      <c r="I500" s="240">
        <f>ROUND(E500*H500,2)</f>
        <v>0</v>
      </c>
      <c r="J500" s="239"/>
      <c r="K500" s="240">
        <f>ROUND(E500*J500,2)</f>
        <v>0</v>
      </c>
      <c r="L500" s="240">
        <v>21</v>
      </c>
      <c r="M500" s="240">
        <f>G500*(1+L500/100)</f>
        <v>0</v>
      </c>
      <c r="N500" s="238">
        <v>2.5000000000000001E-2</v>
      </c>
      <c r="O500" s="238">
        <f>ROUND(E500*N500,2)</f>
        <v>0.01</v>
      </c>
      <c r="P500" s="238">
        <v>0</v>
      </c>
      <c r="Q500" s="238">
        <f>ROUND(E500*P500,2)</f>
        <v>0</v>
      </c>
      <c r="R500" s="240" t="s">
        <v>870</v>
      </c>
      <c r="S500" s="240" t="s">
        <v>1340</v>
      </c>
      <c r="T500" s="241" t="s">
        <v>1340</v>
      </c>
      <c r="U500" s="223">
        <v>0</v>
      </c>
      <c r="V500" s="223">
        <f>ROUND(E500*U500,2)</f>
        <v>0</v>
      </c>
      <c r="W500" s="223"/>
      <c r="X500" s="223" t="s">
        <v>871</v>
      </c>
      <c r="Y500" s="223" t="s">
        <v>252</v>
      </c>
      <c r="Z500" s="213"/>
      <c r="AA500" s="213"/>
      <c r="AB500" s="213"/>
      <c r="AC500" s="213"/>
      <c r="AD500" s="213"/>
      <c r="AE500" s="213"/>
      <c r="AF500" s="213"/>
      <c r="AG500" s="213" t="s">
        <v>872</v>
      </c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</row>
    <row r="501" spans="1:60" outlineLevel="2" x14ac:dyDescent="0.2">
      <c r="A501" s="220"/>
      <c r="B501" s="221"/>
      <c r="C501" s="266" t="s">
        <v>1776</v>
      </c>
      <c r="D501" s="258"/>
      <c r="E501" s="259"/>
      <c r="F501" s="223"/>
      <c r="G501" s="223"/>
      <c r="H501" s="223"/>
      <c r="I501" s="223"/>
      <c r="J501" s="223"/>
      <c r="K501" s="223"/>
      <c r="L501" s="223"/>
      <c r="M501" s="223"/>
      <c r="N501" s="222"/>
      <c r="O501" s="222"/>
      <c r="P501" s="222"/>
      <c r="Q501" s="222"/>
      <c r="R501" s="223"/>
      <c r="S501" s="223"/>
      <c r="T501" s="223"/>
      <c r="U501" s="223"/>
      <c r="V501" s="223"/>
      <c r="W501" s="223"/>
      <c r="X501" s="223"/>
      <c r="Y501" s="223"/>
      <c r="Z501" s="213"/>
      <c r="AA501" s="213"/>
      <c r="AB501" s="213"/>
      <c r="AC501" s="213"/>
      <c r="AD501" s="213"/>
      <c r="AE501" s="213"/>
      <c r="AF501" s="213"/>
      <c r="AG501" s="213" t="s">
        <v>297</v>
      </c>
      <c r="AH501" s="213">
        <v>0</v>
      </c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</row>
    <row r="502" spans="1:60" outlineLevel="3" x14ac:dyDescent="0.2">
      <c r="A502" s="220"/>
      <c r="B502" s="221"/>
      <c r="C502" s="266" t="s">
        <v>2007</v>
      </c>
      <c r="D502" s="258"/>
      <c r="E502" s="259"/>
      <c r="F502" s="223"/>
      <c r="G502" s="223"/>
      <c r="H502" s="223"/>
      <c r="I502" s="223"/>
      <c r="J502" s="223"/>
      <c r="K502" s="223"/>
      <c r="L502" s="223"/>
      <c r="M502" s="223"/>
      <c r="N502" s="222"/>
      <c r="O502" s="222"/>
      <c r="P502" s="222"/>
      <c r="Q502" s="222"/>
      <c r="R502" s="223"/>
      <c r="S502" s="223"/>
      <c r="T502" s="223"/>
      <c r="U502" s="223"/>
      <c r="V502" s="223"/>
      <c r="W502" s="223"/>
      <c r="X502" s="223"/>
      <c r="Y502" s="223"/>
      <c r="Z502" s="213"/>
      <c r="AA502" s="213"/>
      <c r="AB502" s="213"/>
      <c r="AC502" s="213"/>
      <c r="AD502" s="213"/>
      <c r="AE502" s="213"/>
      <c r="AF502" s="213"/>
      <c r="AG502" s="213" t="s">
        <v>297</v>
      </c>
      <c r="AH502" s="213">
        <v>0</v>
      </c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</row>
    <row r="503" spans="1:60" outlineLevel="3" x14ac:dyDescent="0.2">
      <c r="A503" s="220"/>
      <c r="B503" s="221"/>
      <c r="C503" s="266" t="s">
        <v>2008</v>
      </c>
      <c r="D503" s="258"/>
      <c r="E503" s="259"/>
      <c r="F503" s="223"/>
      <c r="G503" s="223"/>
      <c r="H503" s="223"/>
      <c r="I503" s="223"/>
      <c r="J503" s="223"/>
      <c r="K503" s="223"/>
      <c r="L503" s="223"/>
      <c r="M503" s="223"/>
      <c r="N503" s="222"/>
      <c r="O503" s="222"/>
      <c r="P503" s="222"/>
      <c r="Q503" s="222"/>
      <c r="R503" s="223"/>
      <c r="S503" s="223"/>
      <c r="T503" s="223"/>
      <c r="U503" s="223"/>
      <c r="V503" s="223"/>
      <c r="W503" s="223"/>
      <c r="X503" s="223"/>
      <c r="Y503" s="223"/>
      <c r="Z503" s="213"/>
      <c r="AA503" s="213"/>
      <c r="AB503" s="213"/>
      <c r="AC503" s="213"/>
      <c r="AD503" s="213"/>
      <c r="AE503" s="213"/>
      <c r="AF503" s="213"/>
      <c r="AG503" s="213" t="s">
        <v>297</v>
      </c>
      <c r="AH503" s="213">
        <v>0</v>
      </c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</row>
    <row r="504" spans="1:60" outlineLevel="3" x14ac:dyDescent="0.2">
      <c r="A504" s="220"/>
      <c r="B504" s="221"/>
      <c r="C504" s="266" t="s">
        <v>2009</v>
      </c>
      <c r="D504" s="258"/>
      <c r="E504" s="259"/>
      <c r="F504" s="223"/>
      <c r="G504" s="223"/>
      <c r="H504" s="223"/>
      <c r="I504" s="223"/>
      <c r="J504" s="223"/>
      <c r="K504" s="223"/>
      <c r="L504" s="223"/>
      <c r="M504" s="223"/>
      <c r="N504" s="222"/>
      <c r="O504" s="222"/>
      <c r="P504" s="222"/>
      <c r="Q504" s="222"/>
      <c r="R504" s="223"/>
      <c r="S504" s="223"/>
      <c r="T504" s="223"/>
      <c r="U504" s="223"/>
      <c r="V504" s="223"/>
      <c r="W504" s="223"/>
      <c r="X504" s="223"/>
      <c r="Y504" s="223"/>
      <c r="Z504" s="213"/>
      <c r="AA504" s="213"/>
      <c r="AB504" s="213"/>
      <c r="AC504" s="213"/>
      <c r="AD504" s="213"/>
      <c r="AE504" s="213"/>
      <c r="AF504" s="213"/>
      <c r="AG504" s="213" t="s">
        <v>297</v>
      </c>
      <c r="AH504" s="213">
        <v>0</v>
      </c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</row>
    <row r="505" spans="1:60" outlineLevel="3" x14ac:dyDescent="0.2">
      <c r="A505" s="220"/>
      <c r="B505" s="221"/>
      <c r="C505" s="266" t="s">
        <v>2010</v>
      </c>
      <c r="D505" s="258"/>
      <c r="E505" s="259">
        <v>0.51612000000000002</v>
      </c>
      <c r="F505" s="223"/>
      <c r="G505" s="223"/>
      <c r="H505" s="223"/>
      <c r="I505" s="223"/>
      <c r="J505" s="223"/>
      <c r="K505" s="223"/>
      <c r="L505" s="223"/>
      <c r="M505" s="223"/>
      <c r="N505" s="222"/>
      <c r="O505" s="222"/>
      <c r="P505" s="222"/>
      <c r="Q505" s="222"/>
      <c r="R505" s="223"/>
      <c r="S505" s="223"/>
      <c r="T505" s="223"/>
      <c r="U505" s="223"/>
      <c r="V505" s="223"/>
      <c r="W505" s="223"/>
      <c r="X505" s="223"/>
      <c r="Y505" s="223"/>
      <c r="Z505" s="213"/>
      <c r="AA505" s="213"/>
      <c r="AB505" s="213"/>
      <c r="AC505" s="213"/>
      <c r="AD505" s="213"/>
      <c r="AE505" s="213"/>
      <c r="AF505" s="213"/>
      <c r="AG505" s="213" t="s">
        <v>297</v>
      </c>
      <c r="AH505" s="213">
        <v>0</v>
      </c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</row>
    <row r="506" spans="1:60" ht="22.5" outlineLevel="1" x14ac:dyDescent="0.2">
      <c r="A506" s="235">
        <v>85</v>
      </c>
      <c r="B506" s="236" t="s">
        <v>2011</v>
      </c>
      <c r="C506" s="252" t="s">
        <v>2012</v>
      </c>
      <c r="D506" s="237" t="s">
        <v>292</v>
      </c>
      <c r="E506" s="238">
        <v>8.3375000000000004</v>
      </c>
      <c r="F506" s="239"/>
      <c r="G506" s="240">
        <f>ROUND(E506*F506,2)</f>
        <v>0</v>
      </c>
      <c r="H506" s="239"/>
      <c r="I506" s="240">
        <f>ROUND(E506*H506,2)</f>
        <v>0</v>
      </c>
      <c r="J506" s="239"/>
      <c r="K506" s="240">
        <f>ROUND(E506*J506,2)</f>
        <v>0</v>
      </c>
      <c r="L506" s="240">
        <v>21</v>
      </c>
      <c r="M506" s="240">
        <f>G506*(1+L506/100)</f>
        <v>0</v>
      </c>
      <c r="N506" s="238">
        <v>4.0000000000000002E-4</v>
      </c>
      <c r="O506" s="238">
        <f>ROUND(E506*N506,2)</f>
        <v>0</v>
      </c>
      <c r="P506" s="238">
        <v>0</v>
      </c>
      <c r="Q506" s="238">
        <f>ROUND(E506*P506,2)</f>
        <v>0</v>
      </c>
      <c r="R506" s="240" t="s">
        <v>870</v>
      </c>
      <c r="S506" s="240" t="s">
        <v>250</v>
      </c>
      <c r="T506" s="241" t="s">
        <v>250</v>
      </c>
      <c r="U506" s="223">
        <v>0</v>
      </c>
      <c r="V506" s="223">
        <f>ROUND(E506*U506,2)</f>
        <v>0</v>
      </c>
      <c r="W506" s="223"/>
      <c r="X506" s="223" t="s">
        <v>871</v>
      </c>
      <c r="Y506" s="223" t="s">
        <v>252</v>
      </c>
      <c r="Z506" s="213"/>
      <c r="AA506" s="213"/>
      <c r="AB506" s="213"/>
      <c r="AC506" s="213"/>
      <c r="AD506" s="213"/>
      <c r="AE506" s="213"/>
      <c r="AF506" s="213"/>
      <c r="AG506" s="213" t="s">
        <v>872</v>
      </c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</row>
    <row r="507" spans="1:60" outlineLevel="2" x14ac:dyDescent="0.2">
      <c r="A507" s="220"/>
      <c r="B507" s="221"/>
      <c r="C507" s="266" t="s">
        <v>2013</v>
      </c>
      <c r="D507" s="258"/>
      <c r="E507" s="259"/>
      <c r="F507" s="223"/>
      <c r="G507" s="223"/>
      <c r="H507" s="223"/>
      <c r="I507" s="223"/>
      <c r="J507" s="223"/>
      <c r="K507" s="223"/>
      <c r="L507" s="223"/>
      <c r="M507" s="223"/>
      <c r="N507" s="222"/>
      <c r="O507" s="222"/>
      <c r="P507" s="222"/>
      <c r="Q507" s="222"/>
      <c r="R507" s="223"/>
      <c r="S507" s="223"/>
      <c r="T507" s="223"/>
      <c r="U507" s="223"/>
      <c r="V507" s="223"/>
      <c r="W507" s="223"/>
      <c r="X507" s="223"/>
      <c r="Y507" s="223"/>
      <c r="Z507" s="213"/>
      <c r="AA507" s="213"/>
      <c r="AB507" s="213"/>
      <c r="AC507" s="213"/>
      <c r="AD507" s="213"/>
      <c r="AE507" s="213"/>
      <c r="AF507" s="213"/>
      <c r="AG507" s="213" t="s">
        <v>297</v>
      </c>
      <c r="AH507" s="213">
        <v>0</v>
      </c>
      <c r="AI507" s="213"/>
      <c r="AJ507" s="213"/>
      <c r="AK507" s="213"/>
      <c r="AL507" s="213"/>
      <c r="AM507" s="213"/>
      <c r="AN507" s="213"/>
      <c r="AO507" s="213"/>
      <c r="AP507" s="213"/>
      <c r="AQ507" s="213"/>
      <c r="AR507" s="213"/>
      <c r="AS507" s="213"/>
      <c r="AT507" s="213"/>
      <c r="AU507" s="213"/>
      <c r="AV507" s="213"/>
      <c r="AW507" s="213"/>
      <c r="AX507" s="213"/>
      <c r="AY507" s="213"/>
      <c r="AZ507" s="213"/>
      <c r="BA507" s="213"/>
      <c r="BB507" s="213"/>
      <c r="BC507" s="213"/>
      <c r="BD507" s="213"/>
      <c r="BE507" s="213"/>
      <c r="BF507" s="213"/>
      <c r="BG507" s="213"/>
      <c r="BH507" s="213"/>
    </row>
    <row r="508" spans="1:60" outlineLevel="3" x14ac:dyDescent="0.2">
      <c r="A508" s="220"/>
      <c r="B508" s="221"/>
      <c r="C508" s="266" t="s">
        <v>2014</v>
      </c>
      <c r="D508" s="258"/>
      <c r="E508" s="259"/>
      <c r="F508" s="223"/>
      <c r="G508" s="223"/>
      <c r="H508" s="223"/>
      <c r="I508" s="223"/>
      <c r="J508" s="223"/>
      <c r="K508" s="223"/>
      <c r="L508" s="223"/>
      <c r="M508" s="223"/>
      <c r="N508" s="222"/>
      <c r="O508" s="222"/>
      <c r="P508" s="222"/>
      <c r="Q508" s="222"/>
      <c r="R508" s="223"/>
      <c r="S508" s="223"/>
      <c r="T508" s="223"/>
      <c r="U508" s="223"/>
      <c r="V508" s="223"/>
      <c r="W508" s="223"/>
      <c r="X508" s="223"/>
      <c r="Y508" s="223"/>
      <c r="Z508" s="213"/>
      <c r="AA508" s="213"/>
      <c r="AB508" s="213"/>
      <c r="AC508" s="213"/>
      <c r="AD508" s="213"/>
      <c r="AE508" s="213"/>
      <c r="AF508" s="213"/>
      <c r="AG508" s="213" t="s">
        <v>297</v>
      </c>
      <c r="AH508" s="213">
        <v>0</v>
      </c>
      <c r="AI508" s="213"/>
      <c r="AJ508" s="213"/>
      <c r="AK508" s="213"/>
      <c r="AL508" s="213"/>
      <c r="AM508" s="213"/>
      <c r="AN508" s="213"/>
      <c r="AO508" s="213"/>
      <c r="AP508" s="213"/>
      <c r="AQ508" s="213"/>
      <c r="AR508" s="213"/>
      <c r="AS508" s="213"/>
      <c r="AT508" s="213"/>
      <c r="AU508" s="213"/>
      <c r="AV508" s="213"/>
      <c r="AW508" s="213"/>
      <c r="AX508" s="213"/>
      <c r="AY508" s="213"/>
      <c r="AZ508" s="213"/>
      <c r="BA508" s="213"/>
      <c r="BB508" s="213"/>
      <c r="BC508" s="213"/>
      <c r="BD508" s="213"/>
      <c r="BE508" s="213"/>
      <c r="BF508" s="213"/>
      <c r="BG508" s="213"/>
      <c r="BH508" s="213"/>
    </row>
    <row r="509" spans="1:60" outlineLevel="3" x14ac:dyDescent="0.2">
      <c r="A509" s="220"/>
      <c r="B509" s="221"/>
      <c r="C509" s="266" t="s">
        <v>2009</v>
      </c>
      <c r="D509" s="258"/>
      <c r="E509" s="259"/>
      <c r="F509" s="223"/>
      <c r="G509" s="223"/>
      <c r="H509" s="223"/>
      <c r="I509" s="223"/>
      <c r="J509" s="223"/>
      <c r="K509" s="223"/>
      <c r="L509" s="223"/>
      <c r="M509" s="223"/>
      <c r="N509" s="222"/>
      <c r="O509" s="222"/>
      <c r="P509" s="222"/>
      <c r="Q509" s="222"/>
      <c r="R509" s="223"/>
      <c r="S509" s="223"/>
      <c r="T509" s="223"/>
      <c r="U509" s="223"/>
      <c r="V509" s="223"/>
      <c r="W509" s="223"/>
      <c r="X509" s="223"/>
      <c r="Y509" s="223"/>
      <c r="Z509" s="213"/>
      <c r="AA509" s="213"/>
      <c r="AB509" s="213"/>
      <c r="AC509" s="213"/>
      <c r="AD509" s="213"/>
      <c r="AE509" s="213"/>
      <c r="AF509" s="213"/>
      <c r="AG509" s="213" t="s">
        <v>297</v>
      </c>
      <c r="AH509" s="213">
        <v>0</v>
      </c>
      <c r="AI509" s="213"/>
      <c r="AJ509" s="213"/>
      <c r="AK509" s="213"/>
      <c r="AL509" s="213"/>
      <c r="AM509" s="213"/>
      <c r="AN509" s="213"/>
      <c r="AO509" s="213"/>
      <c r="AP509" s="213"/>
      <c r="AQ509" s="213"/>
      <c r="AR509" s="213"/>
      <c r="AS509" s="213"/>
      <c r="AT509" s="213"/>
      <c r="AU509" s="213"/>
      <c r="AV509" s="213"/>
      <c r="AW509" s="213"/>
      <c r="AX509" s="213"/>
      <c r="AY509" s="213"/>
      <c r="AZ509" s="213"/>
      <c r="BA509" s="213"/>
      <c r="BB509" s="213"/>
      <c r="BC509" s="213"/>
      <c r="BD509" s="213"/>
      <c r="BE509" s="213"/>
      <c r="BF509" s="213"/>
      <c r="BG509" s="213"/>
      <c r="BH509" s="213"/>
    </row>
    <row r="510" spans="1:60" outlineLevel="3" x14ac:dyDescent="0.2">
      <c r="A510" s="220"/>
      <c r="B510" s="221"/>
      <c r="C510" s="266" t="s">
        <v>2015</v>
      </c>
      <c r="D510" s="258"/>
      <c r="E510" s="259">
        <v>8.3375000000000004</v>
      </c>
      <c r="F510" s="223"/>
      <c r="G510" s="223"/>
      <c r="H510" s="223"/>
      <c r="I510" s="223"/>
      <c r="J510" s="223"/>
      <c r="K510" s="223"/>
      <c r="L510" s="223"/>
      <c r="M510" s="223"/>
      <c r="N510" s="222"/>
      <c r="O510" s="222"/>
      <c r="P510" s="222"/>
      <c r="Q510" s="222"/>
      <c r="R510" s="223"/>
      <c r="S510" s="223"/>
      <c r="T510" s="223"/>
      <c r="U510" s="223"/>
      <c r="V510" s="223"/>
      <c r="W510" s="223"/>
      <c r="X510" s="223"/>
      <c r="Y510" s="223"/>
      <c r="Z510" s="213"/>
      <c r="AA510" s="213"/>
      <c r="AB510" s="213"/>
      <c r="AC510" s="213"/>
      <c r="AD510" s="213"/>
      <c r="AE510" s="213"/>
      <c r="AF510" s="213"/>
      <c r="AG510" s="213" t="s">
        <v>297</v>
      </c>
      <c r="AH510" s="213">
        <v>0</v>
      </c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</row>
    <row r="511" spans="1:60" ht="22.5" outlineLevel="1" x14ac:dyDescent="0.2">
      <c r="A511" s="235">
        <v>86</v>
      </c>
      <c r="B511" s="236" t="s">
        <v>2016</v>
      </c>
      <c r="C511" s="252" t="s">
        <v>2017</v>
      </c>
      <c r="D511" s="237" t="s">
        <v>292</v>
      </c>
      <c r="E511" s="238">
        <v>451.60521999999997</v>
      </c>
      <c r="F511" s="239"/>
      <c r="G511" s="240">
        <f>ROUND(E511*F511,2)</f>
        <v>0</v>
      </c>
      <c r="H511" s="239"/>
      <c r="I511" s="240">
        <f>ROUND(E511*H511,2)</f>
        <v>0</v>
      </c>
      <c r="J511" s="239"/>
      <c r="K511" s="240">
        <f>ROUND(E511*J511,2)</f>
        <v>0</v>
      </c>
      <c r="L511" s="240">
        <v>21</v>
      </c>
      <c r="M511" s="240">
        <f>G511*(1+L511/100)</f>
        <v>0</v>
      </c>
      <c r="N511" s="238">
        <v>1.9599999999999999E-3</v>
      </c>
      <c r="O511" s="238">
        <f>ROUND(E511*N511,2)</f>
        <v>0.89</v>
      </c>
      <c r="P511" s="238">
        <v>0</v>
      </c>
      <c r="Q511" s="238">
        <f>ROUND(E511*P511,2)</f>
        <v>0</v>
      </c>
      <c r="R511" s="240" t="s">
        <v>870</v>
      </c>
      <c r="S511" s="240" t="s">
        <v>250</v>
      </c>
      <c r="T511" s="241" t="s">
        <v>250</v>
      </c>
      <c r="U511" s="223">
        <v>0</v>
      </c>
      <c r="V511" s="223">
        <f>ROUND(E511*U511,2)</f>
        <v>0</v>
      </c>
      <c r="W511" s="223"/>
      <c r="X511" s="223" t="s">
        <v>871</v>
      </c>
      <c r="Y511" s="223" t="s">
        <v>252</v>
      </c>
      <c r="Z511" s="213"/>
      <c r="AA511" s="213"/>
      <c r="AB511" s="213"/>
      <c r="AC511" s="213"/>
      <c r="AD511" s="213"/>
      <c r="AE511" s="213"/>
      <c r="AF511" s="213"/>
      <c r="AG511" s="213" t="s">
        <v>872</v>
      </c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</row>
    <row r="512" spans="1:60" outlineLevel="2" x14ac:dyDescent="0.2">
      <c r="A512" s="220"/>
      <c r="B512" s="221"/>
      <c r="C512" s="266" t="s">
        <v>347</v>
      </c>
      <c r="D512" s="258"/>
      <c r="E512" s="259"/>
      <c r="F512" s="223"/>
      <c r="G512" s="223"/>
      <c r="H512" s="223"/>
      <c r="I512" s="223"/>
      <c r="J512" s="223"/>
      <c r="K512" s="223"/>
      <c r="L512" s="223"/>
      <c r="M512" s="223"/>
      <c r="N512" s="222"/>
      <c r="O512" s="222"/>
      <c r="P512" s="222"/>
      <c r="Q512" s="222"/>
      <c r="R512" s="223"/>
      <c r="S512" s="223"/>
      <c r="T512" s="223"/>
      <c r="U512" s="223"/>
      <c r="V512" s="223"/>
      <c r="W512" s="223"/>
      <c r="X512" s="223"/>
      <c r="Y512" s="223"/>
      <c r="Z512" s="213"/>
      <c r="AA512" s="213"/>
      <c r="AB512" s="213"/>
      <c r="AC512" s="213"/>
      <c r="AD512" s="213"/>
      <c r="AE512" s="213"/>
      <c r="AF512" s="213"/>
      <c r="AG512" s="213" t="s">
        <v>297</v>
      </c>
      <c r="AH512" s="213">
        <v>0</v>
      </c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</row>
    <row r="513" spans="1:60" outlineLevel="3" x14ac:dyDescent="0.2">
      <c r="A513" s="220"/>
      <c r="B513" s="221"/>
      <c r="C513" s="266" t="s">
        <v>2018</v>
      </c>
      <c r="D513" s="258"/>
      <c r="E513" s="259"/>
      <c r="F513" s="223"/>
      <c r="G513" s="223"/>
      <c r="H513" s="223"/>
      <c r="I513" s="223"/>
      <c r="J513" s="223"/>
      <c r="K513" s="223"/>
      <c r="L513" s="223"/>
      <c r="M513" s="223"/>
      <c r="N513" s="222"/>
      <c r="O513" s="222"/>
      <c r="P513" s="222"/>
      <c r="Q513" s="222"/>
      <c r="R513" s="223"/>
      <c r="S513" s="223"/>
      <c r="T513" s="223"/>
      <c r="U513" s="223"/>
      <c r="V513" s="223"/>
      <c r="W513" s="223"/>
      <c r="X513" s="223"/>
      <c r="Y513" s="223"/>
      <c r="Z513" s="213"/>
      <c r="AA513" s="213"/>
      <c r="AB513" s="213"/>
      <c r="AC513" s="213"/>
      <c r="AD513" s="213"/>
      <c r="AE513" s="213"/>
      <c r="AF513" s="213"/>
      <c r="AG513" s="213" t="s">
        <v>297</v>
      </c>
      <c r="AH513" s="213">
        <v>0</v>
      </c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</row>
    <row r="514" spans="1:60" outlineLevel="3" x14ac:dyDescent="0.2">
      <c r="A514" s="220"/>
      <c r="B514" s="221"/>
      <c r="C514" s="266" t="s">
        <v>2019</v>
      </c>
      <c r="D514" s="258"/>
      <c r="E514" s="259"/>
      <c r="F514" s="223"/>
      <c r="G514" s="223"/>
      <c r="H514" s="223"/>
      <c r="I514" s="223"/>
      <c r="J514" s="223"/>
      <c r="K514" s="223"/>
      <c r="L514" s="223"/>
      <c r="M514" s="223"/>
      <c r="N514" s="222"/>
      <c r="O514" s="222"/>
      <c r="P514" s="222"/>
      <c r="Q514" s="222"/>
      <c r="R514" s="223"/>
      <c r="S514" s="223"/>
      <c r="T514" s="223"/>
      <c r="U514" s="223"/>
      <c r="V514" s="223"/>
      <c r="W514" s="223"/>
      <c r="X514" s="223"/>
      <c r="Y514" s="223"/>
      <c r="Z514" s="213"/>
      <c r="AA514" s="213"/>
      <c r="AB514" s="213"/>
      <c r="AC514" s="213"/>
      <c r="AD514" s="213"/>
      <c r="AE514" s="213"/>
      <c r="AF514" s="213"/>
      <c r="AG514" s="213" t="s">
        <v>297</v>
      </c>
      <c r="AH514" s="213">
        <v>0</v>
      </c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</row>
    <row r="515" spans="1:60" outlineLevel="3" x14ac:dyDescent="0.2">
      <c r="A515" s="220"/>
      <c r="B515" s="221"/>
      <c r="C515" s="266" t="s">
        <v>1295</v>
      </c>
      <c r="D515" s="258"/>
      <c r="E515" s="259"/>
      <c r="F515" s="223"/>
      <c r="G515" s="223"/>
      <c r="H515" s="223"/>
      <c r="I515" s="223"/>
      <c r="J515" s="223"/>
      <c r="K515" s="223"/>
      <c r="L515" s="223"/>
      <c r="M515" s="223"/>
      <c r="N515" s="222"/>
      <c r="O515" s="222"/>
      <c r="P515" s="222"/>
      <c r="Q515" s="222"/>
      <c r="R515" s="223"/>
      <c r="S515" s="223"/>
      <c r="T515" s="223"/>
      <c r="U515" s="223"/>
      <c r="V515" s="223"/>
      <c r="W515" s="223"/>
      <c r="X515" s="223"/>
      <c r="Y515" s="223"/>
      <c r="Z515" s="213"/>
      <c r="AA515" s="213"/>
      <c r="AB515" s="213"/>
      <c r="AC515" s="213"/>
      <c r="AD515" s="213"/>
      <c r="AE515" s="213"/>
      <c r="AF515" s="213"/>
      <c r="AG515" s="213" t="s">
        <v>297</v>
      </c>
      <c r="AH515" s="213">
        <v>0</v>
      </c>
      <c r="AI515" s="213"/>
      <c r="AJ515" s="213"/>
      <c r="AK515" s="213"/>
      <c r="AL515" s="213"/>
      <c r="AM515" s="213"/>
      <c r="AN515" s="213"/>
      <c r="AO515" s="213"/>
      <c r="AP515" s="213"/>
      <c r="AQ515" s="213"/>
      <c r="AR515" s="213"/>
      <c r="AS515" s="213"/>
      <c r="AT515" s="213"/>
      <c r="AU515" s="213"/>
      <c r="AV515" s="213"/>
      <c r="AW515" s="213"/>
      <c r="AX515" s="213"/>
      <c r="AY515" s="213"/>
      <c r="AZ515" s="213"/>
      <c r="BA515" s="213"/>
      <c r="BB515" s="213"/>
      <c r="BC515" s="213"/>
      <c r="BD515" s="213"/>
      <c r="BE515" s="213"/>
      <c r="BF515" s="213"/>
      <c r="BG515" s="213"/>
      <c r="BH515" s="213"/>
    </row>
    <row r="516" spans="1:60" outlineLevel="3" x14ac:dyDescent="0.2">
      <c r="A516" s="220"/>
      <c r="B516" s="221"/>
      <c r="C516" s="266" t="s">
        <v>352</v>
      </c>
      <c r="D516" s="258"/>
      <c r="E516" s="259"/>
      <c r="F516" s="223"/>
      <c r="G516" s="223"/>
      <c r="H516" s="223"/>
      <c r="I516" s="223"/>
      <c r="J516" s="223"/>
      <c r="K516" s="223"/>
      <c r="L516" s="223"/>
      <c r="M516" s="223"/>
      <c r="N516" s="222"/>
      <c r="O516" s="222"/>
      <c r="P516" s="222"/>
      <c r="Q516" s="222"/>
      <c r="R516" s="223"/>
      <c r="S516" s="223"/>
      <c r="T516" s="223"/>
      <c r="U516" s="223"/>
      <c r="V516" s="223"/>
      <c r="W516" s="223"/>
      <c r="X516" s="223"/>
      <c r="Y516" s="223"/>
      <c r="Z516" s="213"/>
      <c r="AA516" s="213"/>
      <c r="AB516" s="213"/>
      <c r="AC516" s="213"/>
      <c r="AD516" s="213"/>
      <c r="AE516" s="213"/>
      <c r="AF516" s="213"/>
      <c r="AG516" s="213" t="s">
        <v>297</v>
      </c>
      <c r="AH516" s="213">
        <v>0</v>
      </c>
      <c r="AI516" s="213"/>
      <c r="AJ516" s="213"/>
      <c r="AK516" s="213"/>
      <c r="AL516" s="213"/>
      <c r="AM516" s="213"/>
      <c r="AN516" s="213"/>
      <c r="AO516" s="213"/>
      <c r="AP516" s="213"/>
      <c r="AQ516" s="213"/>
      <c r="AR516" s="213"/>
      <c r="AS516" s="213"/>
      <c r="AT516" s="213"/>
      <c r="AU516" s="213"/>
      <c r="AV516" s="213"/>
      <c r="AW516" s="213"/>
      <c r="AX516" s="213"/>
      <c r="AY516" s="213"/>
      <c r="AZ516" s="213"/>
      <c r="BA516" s="213"/>
      <c r="BB516" s="213"/>
      <c r="BC516" s="213"/>
      <c r="BD516" s="213"/>
      <c r="BE516" s="213"/>
      <c r="BF516" s="213"/>
      <c r="BG516" s="213"/>
      <c r="BH516" s="213"/>
    </row>
    <row r="517" spans="1:60" outlineLevel="3" x14ac:dyDescent="0.2">
      <c r="A517" s="220"/>
      <c r="B517" s="221"/>
      <c r="C517" s="266" t="s">
        <v>296</v>
      </c>
      <c r="D517" s="258"/>
      <c r="E517" s="259"/>
      <c r="F517" s="223"/>
      <c r="G517" s="223"/>
      <c r="H517" s="223"/>
      <c r="I517" s="223"/>
      <c r="J517" s="223"/>
      <c r="K517" s="223"/>
      <c r="L517" s="223"/>
      <c r="M517" s="223"/>
      <c r="N517" s="222"/>
      <c r="O517" s="222"/>
      <c r="P517" s="222"/>
      <c r="Q517" s="222"/>
      <c r="R517" s="223"/>
      <c r="S517" s="223"/>
      <c r="T517" s="223"/>
      <c r="U517" s="223"/>
      <c r="V517" s="223"/>
      <c r="W517" s="223"/>
      <c r="X517" s="223"/>
      <c r="Y517" s="223"/>
      <c r="Z517" s="213"/>
      <c r="AA517" s="213"/>
      <c r="AB517" s="213"/>
      <c r="AC517" s="213"/>
      <c r="AD517" s="213"/>
      <c r="AE517" s="213"/>
      <c r="AF517" s="213"/>
      <c r="AG517" s="213" t="s">
        <v>297</v>
      </c>
      <c r="AH517" s="213">
        <v>0</v>
      </c>
      <c r="AI517" s="213"/>
      <c r="AJ517" s="213"/>
      <c r="AK517" s="213"/>
      <c r="AL517" s="213"/>
      <c r="AM517" s="213"/>
      <c r="AN517" s="213"/>
      <c r="AO517" s="213"/>
      <c r="AP517" s="213"/>
      <c r="AQ517" s="213"/>
      <c r="AR517" s="213"/>
      <c r="AS517" s="213"/>
      <c r="AT517" s="213"/>
      <c r="AU517" s="213"/>
      <c r="AV517" s="213"/>
      <c r="AW517" s="213"/>
      <c r="AX517" s="213"/>
      <c r="AY517" s="213"/>
      <c r="AZ517" s="213"/>
      <c r="BA517" s="213"/>
      <c r="BB517" s="213"/>
      <c r="BC517" s="213"/>
      <c r="BD517" s="213"/>
      <c r="BE517" s="213"/>
      <c r="BF517" s="213"/>
      <c r="BG517" s="213"/>
      <c r="BH517" s="213"/>
    </row>
    <row r="518" spans="1:60" outlineLevel="3" x14ac:dyDescent="0.2">
      <c r="A518" s="220"/>
      <c r="B518" s="221"/>
      <c r="C518" s="266" t="s">
        <v>2020</v>
      </c>
      <c r="D518" s="258"/>
      <c r="E518" s="259"/>
      <c r="F518" s="223"/>
      <c r="G518" s="223"/>
      <c r="H518" s="223"/>
      <c r="I518" s="223"/>
      <c r="J518" s="223"/>
      <c r="K518" s="223"/>
      <c r="L518" s="223"/>
      <c r="M518" s="223"/>
      <c r="N518" s="222"/>
      <c r="O518" s="222"/>
      <c r="P518" s="222"/>
      <c r="Q518" s="222"/>
      <c r="R518" s="223"/>
      <c r="S518" s="223"/>
      <c r="T518" s="223"/>
      <c r="U518" s="223"/>
      <c r="V518" s="223"/>
      <c r="W518" s="223"/>
      <c r="X518" s="223"/>
      <c r="Y518" s="223"/>
      <c r="Z518" s="213"/>
      <c r="AA518" s="213"/>
      <c r="AB518" s="213"/>
      <c r="AC518" s="213"/>
      <c r="AD518" s="213"/>
      <c r="AE518" s="213"/>
      <c r="AF518" s="213"/>
      <c r="AG518" s="213" t="s">
        <v>297</v>
      </c>
      <c r="AH518" s="213">
        <v>0</v>
      </c>
      <c r="AI518" s="213"/>
      <c r="AJ518" s="213"/>
      <c r="AK518" s="213"/>
      <c r="AL518" s="213"/>
      <c r="AM518" s="213"/>
      <c r="AN518" s="213"/>
      <c r="AO518" s="213"/>
      <c r="AP518" s="213"/>
      <c r="AQ518" s="213"/>
      <c r="AR518" s="213"/>
      <c r="AS518" s="213"/>
      <c r="AT518" s="213"/>
      <c r="AU518" s="213"/>
      <c r="AV518" s="213"/>
      <c r="AW518" s="213"/>
      <c r="AX518" s="213"/>
      <c r="AY518" s="213"/>
      <c r="AZ518" s="213"/>
      <c r="BA518" s="213"/>
      <c r="BB518" s="213"/>
      <c r="BC518" s="213"/>
      <c r="BD518" s="213"/>
      <c r="BE518" s="213"/>
      <c r="BF518" s="213"/>
      <c r="BG518" s="213"/>
      <c r="BH518" s="213"/>
    </row>
    <row r="519" spans="1:60" outlineLevel="3" x14ac:dyDescent="0.2">
      <c r="A519" s="220"/>
      <c r="B519" s="221"/>
      <c r="C519" s="266" t="s">
        <v>2021</v>
      </c>
      <c r="D519" s="258"/>
      <c r="E519" s="259"/>
      <c r="F519" s="223"/>
      <c r="G519" s="223"/>
      <c r="H519" s="223"/>
      <c r="I519" s="223"/>
      <c r="J519" s="223"/>
      <c r="K519" s="223"/>
      <c r="L519" s="223"/>
      <c r="M519" s="223"/>
      <c r="N519" s="222"/>
      <c r="O519" s="222"/>
      <c r="P519" s="222"/>
      <c r="Q519" s="222"/>
      <c r="R519" s="223"/>
      <c r="S519" s="223"/>
      <c r="T519" s="223"/>
      <c r="U519" s="223"/>
      <c r="V519" s="223"/>
      <c r="W519" s="223"/>
      <c r="X519" s="223"/>
      <c r="Y519" s="223"/>
      <c r="Z519" s="213"/>
      <c r="AA519" s="213"/>
      <c r="AB519" s="213"/>
      <c r="AC519" s="213"/>
      <c r="AD519" s="213"/>
      <c r="AE519" s="213"/>
      <c r="AF519" s="213"/>
      <c r="AG519" s="213" t="s">
        <v>297</v>
      </c>
      <c r="AH519" s="213">
        <v>0</v>
      </c>
      <c r="AI519" s="213"/>
      <c r="AJ519" s="213"/>
      <c r="AK519" s="213"/>
      <c r="AL519" s="213"/>
      <c r="AM519" s="213"/>
      <c r="AN519" s="213"/>
      <c r="AO519" s="213"/>
      <c r="AP519" s="213"/>
      <c r="AQ519" s="213"/>
      <c r="AR519" s="213"/>
      <c r="AS519" s="213"/>
      <c r="AT519" s="213"/>
      <c r="AU519" s="213"/>
      <c r="AV519" s="213"/>
      <c r="AW519" s="213"/>
      <c r="AX519" s="213"/>
      <c r="AY519" s="213"/>
      <c r="AZ519" s="213"/>
      <c r="BA519" s="213"/>
      <c r="BB519" s="213"/>
      <c r="BC519" s="213"/>
      <c r="BD519" s="213"/>
      <c r="BE519" s="213"/>
      <c r="BF519" s="213"/>
      <c r="BG519" s="213"/>
      <c r="BH519" s="213"/>
    </row>
    <row r="520" spans="1:60" outlineLevel="3" x14ac:dyDescent="0.2">
      <c r="A520" s="220"/>
      <c r="B520" s="221"/>
      <c r="C520" s="266" t="s">
        <v>1295</v>
      </c>
      <c r="D520" s="258"/>
      <c r="E520" s="259"/>
      <c r="F520" s="223"/>
      <c r="G520" s="223"/>
      <c r="H520" s="223"/>
      <c r="I520" s="223"/>
      <c r="J520" s="223"/>
      <c r="K520" s="223"/>
      <c r="L520" s="223"/>
      <c r="M520" s="223"/>
      <c r="N520" s="222"/>
      <c r="O520" s="222"/>
      <c r="P520" s="222"/>
      <c r="Q520" s="222"/>
      <c r="R520" s="223"/>
      <c r="S520" s="223"/>
      <c r="T520" s="223"/>
      <c r="U520" s="223"/>
      <c r="V520" s="223"/>
      <c r="W520" s="223"/>
      <c r="X520" s="223"/>
      <c r="Y520" s="223"/>
      <c r="Z520" s="213"/>
      <c r="AA520" s="213"/>
      <c r="AB520" s="213"/>
      <c r="AC520" s="213"/>
      <c r="AD520" s="213"/>
      <c r="AE520" s="213"/>
      <c r="AF520" s="213"/>
      <c r="AG520" s="213" t="s">
        <v>297</v>
      </c>
      <c r="AH520" s="213">
        <v>0</v>
      </c>
      <c r="AI520" s="213"/>
      <c r="AJ520" s="213"/>
      <c r="AK520" s="213"/>
      <c r="AL520" s="213"/>
      <c r="AM520" s="213"/>
      <c r="AN520" s="213"/>
      <c r="AO520" s="213"/>
      <c r="AP520" s="213"/>
      <c r="AQ520" s="213"/>
      <c r="AR520" s="213"/>
      <c r="AS520" s="213"/>
      <c r="AT520" s="213"/>
      <c r="AU520" s="213"/>
      <c r="AV520" s="213"/>
      <c r="AW520" s="213"/>
      <c r="AX520" s="213"/>
      <c r="AY520" s="213"/>
      <c r="AZ520" s="213"/>
      <c r="BA520" s="213"/>
      <c r="BB520" s="213"/>
      <c r="BC520" s="213"/>
      <c r="BD520" s="213"/>
      <c r="BE520" s="213"/>
      <c r="BF520" s="213"/>
      <c r="BG520" s="213"/>
      <c r="BH520" s="213"/>
    </row>
    <row r="521" spans="1:60" outlineLevel="3" x14ac:dyDescent="0.2">
      <c r="A521" s="220"/>
      <c r="B521" s="221"/>
      <c r="C521" s="266" t="s">
        <v>2022</v>
      </c>
      <c r="D521" s="258"/>
      <c r="E521" s="259">
        <v>451.60521999999997</v>
      </c>
      <c r="F521" s="223"/>
      <c r="G521" s="223"/>
      <c r="H521" s="223"/>
      <c r="I521" s="223"/>
      <c r="J521" s="223"/>
      <c r="K521" s="223"/>
      <c r="L521" s="223"/>
      <c r="M521" s="223"/>
      <c r="N521" s="222"/>
      <c r="O521" s="222"/>
      <c r="P521" s="222"/>
      <c r="Q521" s="222"/>
      <c r="R521" s="223"/>
      <c r="S521" s="223"/>
      <c r="T521" s="223"/>
      <c r="U521" s="223"/>
      <c r="V521" s="223"/>
      <c r="W521" s="223"/>
      <c r="X521" s="223"/>
      <c r="Y521" s="223"/>
      <c r="Z521" s="213"/>
      <c r="AA521" s="213"/>
      <c r="AB521" s="213"/>
      <c r="AC521" s="213"/>
      <c r="AD521" s="213"/>
      <c r="AE521" s="213"/>
      <c r="AF521" s="213"/>
      <c r="AG521" s="213" t="s">
        <v>297</v>
      </c>
      <c r="AH521" s="213">
        <v>0</v>
      </c>
      <c r="AI521" s="213"/>
      <c r="AJ521" s="213"/>
      <c r="AK521" s="213"/>
      <c r="AL521" s="213"/>
      <c r="AM521" s="213"/>
      <c r="AN521" s="213"/>
      <c r="AO521" s="213"/>
      <c r="AP521" s="213"/>
      <c r="AQ521" s="213"/>
      <c r="AR521" s="213"/>
      <c r="AS521" s="213"/>
      <c r="AT521" s="213"/>
      <c r="AU521" s="213"/>
      <c r="AV521" s="213"/>
      <c r="AW521" s="213"/>
      <c r="AX521" s="213"/>
      <c r="AY521" s="213"/>
      <c r="AZ521" s="213"/>
      <c r="BA521" s="213"/>
      <c r="BB521" s="213"/>
      <c r="BC521" s="213"/>
      <c r="BD521" s="213"/>
      <c r="BE521" s="213"/>
      <c r="BF521" s="213"/>
      <c r="BG521" s="213"/>
      <c r="BH521" s="213"/>
    </row>
    <row r="522" spans="1:60" ht="22.5" outlineLevel="1" x14ac:dyDescent="0.2">
      <c r="A522" s="235">
        <v>87</v>
      </c>
      <c r="B522" s="236" t="s">
        <v>2023</v>
      </c>
      <c r="C522" s="252" t="s">
        <v>2024</v>
      </c>
      <c r="D522" s="237" t="s">
        <v>292</v>
      </c>
      <c r="E522" s="238">
        <v>207.48760999999999</v>
      </c>
      <c r="F522" s="239"/>
      <c r="G522" s="240">
        <f>ROUND(E522*F522,2)</f>
        <v>0</v>
      </c>
      <c r="H522" s="239"/>
      <c r="I522" s="240">
        <f>ROUND(E522*H522,2)</f>
        <v>0</v>
      </c>
      <c r="J522" s="239"/>
      <c r="K522" s="240">
        <f>ROUND(E522*J522,2)</f>
        <v>0</v>
      </c>
      <c r="L522" s="240">
        <v>21</v>
      </c>
      <c r="M522" s="240">
        <f>G522*(1+L522/100)</f>
        <v>0</v>
      </c>
      <c r="N522" s="238">
        <v>1.9000000000000001E-4</v>
      </c>
      <c r="O522" s="238">
        <f>ROUND(E522*N522,2)</f>
        <v>0.04</v>
      </c>
      <c r="P522" s="238">
        <v>0</v>
      </c>
      <c r="Q522" s="238">
        <f>ROUND(E522*P522,2)</f>
        <v>0</v>
      </c>
      <c r="R522" s="240" t="s">
        <v>870</v>
      </c>
      <c r="S522" s="240" t="s">
        <v>250</v>
      </c>
      <c r="T522" s="241" t="s">
        <v>250</v>
      </c>
      <c r="U522" s="223">
        <v>0</v>
      </c>
      <c r="V522" s="223">
        <f>ROUND(E522*U522,2)</f>
        <v>0</v>
      </c>
      <c r="W522" s="223"/>
      <c r="X522" s="223" t="s">
        <v>871</v>
      </c>
      <c r="Y522" s="223" t="s">
        <v>252</v>
      </c>
      <c r="Z522" s="213"/>
      <c r="AA522" s="213"/>
      <c r="AB522" s="213"/>
      <c r="AC522" s="213"/>
      <c r="AD522" s="213"/>
      <c r="AE522" s="213"/>
      <c r="AF522" s="213"/>
      <c r="AG522" s="213" t="s">
        <v>872</v>
      </c>
      <c r="AH522" s="213"/>
      <c r="AI522" s="213"/>
      <c r="AJ522" s="213"/>
      <c r="AK522" s="213"/>
      <c r="AL522" s="213"/>
      <c r="AM522" s="213"/>
      <c r="AN522" s="213"/>
      <c r="AO522" s="213"/>
      <c r="AP522" s="213"/>
      <c r="AQ522" s="213"/>
      <c r="AR522" s="213"/>
      <c r="AS522" s="213"/>
      <c r="AT522" s="213"/>
      <c r="AU522" s="213"/>
      <c r="AV522" s="213"/>
      <c r="AW522" s="213"/>
      <c r="AX522" s="213"/>
      <c r="AY522" s="213"/>
      <c r="AZ522" s="213"/>
      <c r="BA522" s="213"/>
      <c r="BB522" s="213"/>
      <c r="BC522" s="213"/>
      <c r="BD522" s="213"/>
      <c r="BE522" s="213"/>
      <c r="BF522" s="213"/>
      <c r="BG522" s="213"/>
      <c r="BH522" s="213"/>
    </row>
    <row r="523" spans="1:60" outlineLevel="2" x14ac:dyDescent="0.2">
      <c r="A523" s="220"/>
      <c r="B523" s="221"/>
      <c r="C523" s="266" t="s">
        <v>347</v>
      </c>
      <c r="D523" s="258"/>
      <c r="E523" s="259"/>
      <c r="F523" s="223"/>
      <c r="G523" s="223"/>
      <c r="H523" s="223"/>
      <c r="I523" s="223"/>
      <c r="J523" s="223"/>
      <c r="K523" s="223"/>
      <c r="L523" s="223"/>
      <c r="M523" s="223"/>
      <c r="N523" s="222"/>
      <c r="O523" s="222"/>
      <c r="P523" s="222"/>
      <c r="Q523" s="222"/>
      <c r="R523" s="223"/>
      <c r="S523" s="223"/>
      <c r="T523" s="223"/>
      <c r="U523" s="223"/>
      <c r="V523" s="223"/>
      <c r="W523" s="223"/>
      <c r="X523" s="223"/>
      <c r="Y523" s="223"/>
      <c r="Z523" s="213"/>
      <c r="AA523" s="213"/>
      <c r="AB523" s="213"/>
      <c r="AC523" s="213"/>
      <c r="AD523" s="213"/>
      <c r="AE523" s="213"/>
      <c r="AF523" s="213"/>
      <c r="AG523" s="213" t="s">
        <v>297</v>
      </c>
      <c r="AH523" s="213">
        <v>0</v>
      </c>
      <c r="AI523" s="213"/>
      <c r="AJ523" s="213"/>
      <c r="AK523" s="213"/>
      <c r="AL523" s="213"/>
      <c r="AM523" s="213"/>
      <c r="AN523" s="213"/>
      <c r="AO523" s="213"/>
      <c r="AP523" s="213"/>
      <c r="AQ523" s="213"/>
      <c r="AR523" s="213"/>
      <c r="AS523" s="213"/>
      <c r="AT523" s="213"/>
      <c r="AU523" s="213"/>
      <c r="AV523" s="213"/>
      <c r="AW523" s="213"/>
      <c r="AX523" s="213"/>
      <c r="AY523" s="213"/>
      <c r="AZ523" s="213"/>
      <c r="BA523" s="213"/>
      <c r="BB523" s="213"/>
      <c r="BC523" s="213"/>
      <c r="BD523" s="213"/>
      <c r="BE523" s="213"/>
      <c r="BF523" s="213"/>
      <c r="BG523" s="213"/>
      <c r="BH523" s="213"/>
    </row>
    <row r="524" spans="1:60" outlineLevel="3" x14ac:dyDescent="0.2">
      <c r="A524" s="220"/>
      <c r="B524" s="221"/>
      <c r="C524" s="266" t="s">
        <v>2025</v>
      </c>
      <c r="D524" s="258"/>
      <c r="E524" s="259"/>
      <c r="F524" s="223"/>
      <c r="G524" s="223"/>
      <c r="H524" s="223"/>
      <c r="I524" s="223"/>
      <c r="J524" s="223"/>
      <c r="K524" s="223"/>
      <c r="L524" s="223"/>
      <c r="M524" s="223"/>
      <c r="N524" s="222"/>
      <c r="O524" s="222"/>
      <c r="P524" s="222"/>
      <c r="Q524" s="222"/>
      <c r="R524" s="223"/>
      <c r="S524" s="223"/>
      <c r="T524" s="223"/>
      <c r="U524" s="223"/>
      <c r="V524" s="223"/>
      <c r="W524" s="223"/>
      <c r="X524" s="223"/>
      <c r="Y524" s="223"/>
      <c r="Z524" s="213"/>
      <c r="AA524" s="213"/>
      <c r="AB524" s="213"/>
      <c r="AC524" s="213"/>
      <c r="AD524" s="213"/>
      <c r="AE524" s="213"/>
      <c r="AF524" s="213"/>
      <c r="AG524" s="213" t="s">
        <v>297</v>
      </c>
      <c r="AH524" s="213">
        <v>0</v>
      </c>
      <c r="AI524" s="213"/>
      <c r="AJ524" s="213"/>
      <c r="AK524" s="213"/>
      <c r="AL524" s="213"/>
      <c r="AM524" s="213"/>
      <c r="AN524" s="213"/>
      <c r="AO524" s="213"/>
      <c r="AP524" s="213"/>
      <c r="AQ524" s="213"/>
      <c r="AR524" s="213"/>
      <c r="AS524" s="213"/>
      <c r="AT524" s="213"/>
      <c r="AU524" s="213"/>
      <c r="AV524" s="213"/>
      <c r="AW524" s="213"/>
      <c r="AX524" s="213"/>
      <c r="AY524" s="213"/>
      <c r="AZ524" s="213"/>
      <c r="BA524" s="213"/>
      <c r="BB524" s="213"/>
      <c r="BC524" s="213"/>
      <c r="BD524" s="213"/>
      <c r="BE524" s="213"/>
      <c r="BF524" s="213"/>
      <c r="BG524" s="213"/>
      <c r="BH524" s="213"/>
    </row>
    <row r="525" spans="1:60" outlineLevel="3" x14ac:dyDescent="0.2">
      <c r="A525" s="220"/>
      <c r="B525" s="221"/>
      <c r="C525" s="266" t="s">
        <v>2026</v>
      </c>
      <c r="D525" s="258"/>
      <c r="E525" s="259"/>
      <c r="F525" s="223"/>
      <c r="G525" s="223"/>
      <c r="H525" s="223"/>
      <c r="I525" s="223"/>
      <c r="J525" s="223"/>
      <c r="K525" s="223"/>
      <c r="L525" s="223"/>
      <c r="M525" s="223"/>
      <c r="N525" s="222"/>
      <c r="O525" s="222"/>
      <c r="P525" s="222"/>
      <c r="Q525" s="222"/>
      <c r="R525" s="223"/>
      <c r="S525" s="223"/>
      <c r="T525" s="223"/>
      <c r="U525" s="223"/>
      <c r="V525" s="223"/>
      <c r="W525" s="223"/>
      <c r="X525" s="223"/>
      <c r="Y525" s="223"/>
      <c r="Z525" s="213"/>
      <c r="AA525" s="213"/>
      <c r="AB525" s="213"/>
      <c r="AC525" s="213"/>
      <c r="AD525" s="213"/>
      <c r="AE525" s="213"/>
      <c r="AF525" s="213"/>
      <c r="AG525" s="213" t="s">
        <v>297</v>
      </c>
      <c r="AH525" s="213">
        <v>0</v>
      </c>
      <c r="AI525" s="213"/>
      <c r="AJ525" s="213"/>
      <c r="AK525" s="213"/>
      <c r="AL525" s="213"/>
      <c r="AM525" s="213"/>
      <c r="AN525" s="213"/>
      <c r="AO525" s="213"/>
      <c r="AP525" s="213"/>
      <c r="AQ525" s="213"/>
      <c r="AR525" s="213"/>
      <c r="AS525" s="213"/>
      <c r="AT525" s="213"/>
      <c r="AU525" s="213"/>
      <c r="AV525" s="213"/>
      <c r="AW525" s="213"/>
      <c r="AX525" s="213"/>
      <c r="AY525" s="213"/>
      <c r="AZ525" s="213"/>
      <c r="BA525" s="213"/>
      <c r="BB525" s="213"/>
      <c r="BC525" s="213"/>
      <c r="BD525" s="213"/>
      <c r="BE525" s="213"/>
      <c r="BF525" s="213"/>
      <c r="BG525" s="213"/>
      <c r="BH525" s="213"/>
    </row>
    <row r="526" spans="1:60" outlineLevel="3" x14ac:dyDescent="0.2">
      <c r="A526" s="220"/>
      <c r="B526" s="221"/>
      <c r="C526" s="266" t="s">
        <v>1295</v>
      </c>
      <c r="D526" s="258"/>
      <c r="E526" s="259"/>
      <c r="F526" s="223"/>
      <c r="G526" s="223"/>
      <c r="H526" s="223"/>
      <c r="I526" s="223"/>
      <c r="J526" s="223"/>
      <c r="K526" s="223"/>
      <c r="L526" s="223"/>
      <c r="M526" s="223"/>
      <c r="N526" s="222"/>
      <c r="O526" s="222"/>
      <c r="P526" s="222"/>
      <c r="Q526" s="222"/>
      <c r="R526" s="223"/>
      <c r="S526" s="223"/>
      <c r="T526" s="223"/>
      <c r="U526" s="223"/>
      <c r="V526" s="223"/>
      <c r="W526" s="223"/>
      <c r="X526" s="223"/>
      <c r="Y526" s="223"/>
      <c r="Z526" s="213"/>
      <c r="AA526" s="213"/>
      <c r="AB526" s="213"/>
      <c r="AC526" s="213"/>
      <c r="AD526" s="213"/>
      <c r="AE526" s="213"/>
      <c r="AF526" s="213"/>
      <c r="AG526" s="213" t="s">
        <v>297</v>
      </c>
      <c r="AH526" s="213">
        <v>0</v>
      </c>
      <c r="AI526" s="213"/>
      <c r="AJ526" s="213"/>
      <c r="AK526" s="213"/>
      <c r="AL526" s="213"/>
      <c r="AM526" s="213"/>
      <c r="AN526" s="213"/>
      <c r="AO526" s="213"/>
      <c r="AP526" s="213"/>
      <c r="AQ526" s="213"/>
      <c r="AR526" s="213"/>
      <c r="AS526" s="213"/>
      <c r="AT526" s="213"/>
      <c r="AU526" s="213"/>
      <c r="AV526" s="213"/>
      <c r="AW526" s="213"/>
      <c r="AX526" s="213"/>
      <c r="AY526" s="213"/>
      <c r="AZ526" s="213"/>
      <c r="BA526" s="213"/>
      <c r="BB526" s="213"/>
      <c r="BC526" s="213"/>
      <c r="BD526" s="213"/>
      <c r="BE526" s="213"/>
      <c r="BF526" s="213"/>
      <c r="BG526" s="213"/>
      <c r="BH526" s="213"/>
    </row>
    <row r="527" spans="1:60" outlineLevel="3" x14ac:dyDescent="0.2">
      <c r="A527" s="220"/>
      <c r="B527" s="221"/>
      <c r="C527" s="266" t="s">
        <v>2027</v>
      </c>
      <c r="D527" s="258"/>
      <c r="E527" s="259">
        <v>207.48760999999999</v>
      </c>
      <c r="F527" s="223"/>
      <c r="G527" s="223"/>
      <c r="H527" s="223"/>
      <c r="I527" s="223"/>
      <c r="J527" s="223"/>
      <c r="K527" s="223"/>
      <c r="L527" s="223"/>
      <c r="M527" s="223"/>
      <c r="N527" s="222"/>
      <c r="O527" s="222"/>
      <c r="P527" s="222"/>
      <c r="Q527" s="222"/>
      <c r="R527" s="223"/>
      <c r="S527" s="223"/>
      <c r="T527" s="223"/>
      <c r="U527" s="223"/>
      <c r="V527" s="223"/>
      <c r="W527" s="223"/>
      <c r="X527" s="223"/>
      <c r="Y527" s="223"/>
      <c r="Z527" s="213"/>
      <c r="AA527" s="213"/>
      <c r="AB527" s="213"/>
      <c r="AC527" s="213"/>
      <c r="AD527" s="213"/>
      <c r="AE527" s="213"/>
      <c r="AF527" s="213"/>
      <c r="AG527" s="213" t="s">
        <v>297</v>
      </c>
      <c r="AH527" s="213">
        <v>0</v>
      </c>
      <c r="AI527" s="213"/>
      <c r="AJ527" s="213"/>
      <c r="AK527" s="213"/>
      <c r="AL527" s="213"/>
      <c r="AM527" s="213"/>
      <c r="AN527" s="213"/>
      <c r="AO527" s="213"/>
      <c r="AP527" s="213"/>
      <c r="AQ527" s="213"/>
      <c r="AR527" s="213"/>
      <c r="AS527" s="213"/>
      <c r="AT527" s="213"/>
      <c r="AU527" s="213"/>
      <c r="AV527" s="213"/>
      <c r="AW527" s="213"/>
      <c r="AX527" s="213"/>
      <c r="AY527" s="213"/>
      <c r="AZ527" s="213"/>
      <c r="BA527" s="213"/>
      <c r="BB527" s="213"/>
      <c r="BC527" s="213"/>
      <c r="BD527" s="213"/>
      <c r="BE527" s="213"/>
      <c r="BF527" s="213"/>
      <c r="BG527" s="213"/>
      <c r="BH527" s="213"/>
    </row>
    <row r="528" spans="1:60" ht="22.5" outlineLevel="1" x14ac:dyDescent="0.2">
      <c r="A528" s="235">
        <v>88</v>
      </c>
      <c r="B528" s="236" t="s">
        <v>2028</v>
      </c>
      <c r="C528" s="252" t="s">
        <v>2029</v>
      </c>
      <c r="D528" s="237" t="s">
        <v>292</v>
      </c>
      <c r="E528" s="238">
        <v>223.94361000000001</v>
      </c>
      <c r="F528" s="239"/>
      <c r="G528" s="240">
        <f>ROUND(E528*F528,2)</f>
        <v>0</v>
      </c>
      <c r="H528" s="239"/>
      <c r="I528" s="240">
        <f>ROUND(E528*H528,2)</f>
        <v>0</v>
      </c>
      <c r="J528" s="239"/>
      <c r="K528" s="240">
        <f>ROUND(E528*J528,2)</f>
        <v>0</v>
      </c>
      <c r="L528" s="240">
        <v>21</v>
      </c>
      <c r="M528" s="240">
        <f>G528*(1+L528/100)</f>
        <v>0</v>
      </c>
      <c r="N528" s="238">
        <v>1.8000000000000001E-4</v>
      </c>
      <c r="O528" s="238">
        <f>ROUND(E528*N528,2)</f>
        <v>0.04</v>
      </c>
      <c r="P528" s="238">
        <v>0</v>
      </c>
      <c r="Q528" s="238">
        <f>ROUND(E528*P528,2)</f>
        <v>0</v>
      </c>
      <c r="R528" s="240" t="s">
        <v>870</v>
      </c>
      <c r="S528" s="240" t="s">
        <v>250</v>
      </c>
      <c r="T528" s="241" t="s">
        <v>250</v>
      </c>
      <c r="U528" s="223">
        <v>0</v>
      </c>
      <c r="V528" s="223">
        <f>ROUND(E528*U528,2)</f>
        <v>0</v>
      </c>
      <c r="W528" s="223"/>
      <c r="X528" s="223" t="s">
        <v>871</v>
      </c>
      <c r="Y528" s="223" t="s">
        <v>252</v>
      </c>
      <c r="Z528" s="213"/>
      <c r="AA528" s="213"/>
      <c r="AB528" s="213"/>
      <c r="AC528" s="213"/>
      <c r="AD528" s="213"/>
      <c r="AE528" s="213"/>
      <c r="AF528" s="213"/>
      <c r="AG528" s="213" t="s">
        <v>872</v>
      </c>
      <c r="AH528" s="213"/>
      <c r="AI528" s="213"/>
      <c r="AJ528" s="213"/>
      <c r="AK528" s="213"/>
      <c r="AL528" s="213"/>
      <c r="AM528" s="213"/>
      <c r="AN528" s="213"/>
      <c r="AO528" s="213"/>
      <c r="AP528" s="213"/>
      <c r="AQ528" s="213"/>
      <c r="AR528" s="213"/>
      <c r="AS528" s="213"/>
      <c r="AT528" s="213"/>
      <c r="AU528" s="213"/>
      <c r="AV528" s="213"/>
      <c r="AW528" s="213"/>
      <c r="AX528" s="213"/>
      <c r="AY528" s="213"/>
      <c r="AZ528" s="213"/>
      <c r="BA528" s="213"/>
      <c r="BB528" s="213"/>
      <c r="BC528" s="213"/>
      <c r="BD528" s="213"/>
      <c r="BE528" s="213"/>
      <c r="BF528" s="213"/>
      <c r="BG528" s="213"/>
      <c r="BH528" s="213"/>
    </row>
    <row r="529" spans="1:60" outlineLevel="2" x14ac:dyDescent="0.2">
      <c r="A529" s="220"/>
      <c r="B529" s="221"/>
      <c r="C529" s="266" t="s">
        <v>347</v>
      </c>
      <c r="D529" s="258"/>
      <c r="E529" s="259"/>
      <c r="F529" s="223"/>
      <c r="G529" s="223"/>
      <c r="H529" s="223"/>
      <c r="I529" s="223"/>
      <c r="J529" s="223"/>
      <c r="K529" s="223"/>
      <c r="L529" s="223"/>
      <c r="M529" s="223"/>
      <c r="N529" s="222"/>
      <c r="O529" s="222"/>
      <c r="P529" s="222"/>
      <c r="Q529" s="222"/>
      <c r="R529" s="223"/>
      <c r="S529" s="223"/>
      <c r="T529" s="223"/>
      <c r="U529" s="223"/>
      <c r="V529" s="223"/>
      <c r="W529" s="223"/>
      <c r="X529" s="223"/>
      <c r="Y529" s="223"/>
      <c r="Z529" s="213"/>
      <c r="AA529" s="213"/>
      <c r="AB529" s="213"/>
      <c r="AC529" s="213"/>
      <c r="AD529" s="213"/>
      <c r="AE529" s="213"/>
      <c r="AF529" s="213"/>
      <c r="AG529" s="213" t="s">
        <v>297</v>
      </c>
      <c r="AH529" s="213">
        <v>0</v>
      </c>
      <c r="AI529" s="213"/>
      <c r="AJ529" s="213"/>
      <c r="AK529" s="213"/>
      <c r="AL529" s="213"/>
      <c r="AM529" s="213"/>
      <c r="AN529" s="213"/>
      <c r="AO529" s="213"/>
      <c r="AP529" s="213"/>
      <c r="AQ529" s="213"/>
      <c r="AR529" s="213"/>
      <c r="AS529" s="213"/>
      <c r="AT529" s="213"/>
      <c r="AU529" s="213"/>
      <c r="AV529" s="213"/>
      <c r="AW529" s="213"/>
      <c r="AX529" s="213"/>
      <c r="AY529" s="213"/>
      <c r="AZ529" s="213"/>
      <c r="BA529" s="213"/>
      <c r="BB529" s="213"/>
      <c r="BC529" s="213"/>
      <c r="BD529" s="213"/>
      <c r="BE529" s="213"/>
      <c r="BF529" s="213"/>
      <c r="BG529" s="213"/>
      <c r="BH529" s="213"/>
    </row>
    <row r="530" spans="1:60" outlineLevel="3" x14ac:dyDescent="0.2">
      <c r="A530" s="220"/>
      <c r="B530" s="221"/>
      <c r="C530" s="266" t="s">
        <v>2030</v>
      </c>
      <c r="D530" s="258"/>
      <c r="E530" s="259"/>
      <c r="F530" s="223"/>
      <c r="G530" s="223"/>
      <c r="H530" s="223"/>
      <c r="I530" s="223"/>
      <c r="J530" s="223"/>
      <c r="K530" s="223"/>
      <c r="L530" s="223"/>
      <c r="M530" s="223"/>
      <c r="N530" s="222"/>
      <c r="O530" s="222"/>
      <c r="P530" s="222"/>
      <c r="Q530" s="222"/>
      <c r="R530" s="223"/>
      <c r="S530" s="223"/>
      <c r="T530" s="223"/>
      <c r="U530" s="223"/>
      <c r="V530" s="223"/>
      <c r="W530" s="223"/>
      <c r="X530" s="223"/>
      <c r="Y530" s="223"/>
      <c r="Z530" s="213"/>
      <c r="AA530" s="213"/>
      <c r="AB530" s="213"/>
      <c r="AC530" s="213"/>
      <c r="AD530" s="213"/>
      <c r="AE530" s="213"/>
      <c r="AF530" s="213"/>
      <c r="AG530" s="213" t="s">
        <v>297</v>
      </c>
      <c r="AH530" s="213">
        <v>0</v>
      </c>
      <c r="AI530" s="213"/>
      <c r="AJ530" s="213"/>
      <c r="AK530" s="213"/>
      <c r="AL530" s="213"/>
      <c r="AM530" s="213"/>
      <c r="AN530" s="213"/>
      <c r="AO530" s="213"/>
      <c r="AP530" s="213"/>
      <c r="AQ530" s="213"/>
      <c r="AR530" s="213"/>
      <c r="AS530" s="213"/>
      <c r="AT530" s="213"/>
      <c r="AU530" s="213"/>
      <c r="AV530" s="213"/>
      <c r="AW530" s="213"/>
      <c r="AX530" s="213"/>
      <c r="AY530" s="213"/>
      <c r="AZ530" s="213"/>
      <c r="BA530" s="213"/>
      <c r="BB530" s="213"/>
      <c r="BC530" s="213"/>
      <c r="BD530" s="213"/>
      <c r="BE530" s="213"/>
      <c r="BF530" s="213"/>
      <c r="BG530" s="213"/>
      <c r="BH530" s="213"/>
    </row>
    <row r="531" spans="1:60" outlineLevel="3" x14ac:dyDescent="0.2">
      <c r="A531" s="220"/>
      <c r="B531" s="221"/>
      <c r="C531" s="266" t="s">
        <v>2031</v>
      </c>
      <c r="D531" s="258"/>
      <c r="E531" s="259"/>
      <c r="F531" s="223"/>
      <c r="G531" s="223"/>
      <c r="H531" s="223"/>
      <c r="I531" s="223"/>
      <c r="J531" s="223"/>
      <c r="K531" s="223"/>
      <c r="L531" s="223"/>
      <c r="M531" s="223"/>
      <c r="N531" s="222"/>
      <c r="O531" s="222"/>
      <c r="P531" s="222"/>
      <c r="Q531" s="222"/>
      <c r="R531" s="223"/>
      <c r="S531" s="223"/>
      <c r="T531" s="223"/>
      <c r="U531" s="223"/>
      <c r="V531" s="223"/>
      <c r="W531" s="223"/>
      <c r="X531" s="223"/>
      <c r="Y531" s="223"/>
      <c r="Z531" s="213"/>
      <c r="AA531" s="213"/>
      <c r="AB531" s="213"/>
      <c r="AC531" s="213"/>
      <c r="AD531" s="213"/>
      <c r="AE531" s="213"/>
      <c r="AF531" s="213"/>
      <c r="AG531" s="213" t="s">
        <v>297</v>
      </c>
      <c r="AH531" s="213">
        <v>0</v>
      </c>
      <c r="AI531" s="213"/>
      <c r="AJ531" s="213"/>
      <c r="AK531" s="213"/>
      <c r="AL531" s="213"/>
      <c r="AM531" s="213"/>
      <c r="AN531" s="213"/>
      <c r="AO531" s="213"/>
      <c r="AP531" s="213"/>
      <c r="AQ531" s="213"/>
      <c r="AR531" s="213"/>
      <c r="AS531" s="213"/>
      <c r="AT531" s="213"/>
      <c r="AU531" s="213"/>
      <c r="AV531" s="213"/>
      <c r="AW531" s="213"/>
      <c r="AX531" s="213"/>
      <c r="AY531" s="213"/>
      <c r="AZ531" s="213"/>
      <c r="BA531" s="213"/>
      <c r="BB531" s="213"/>
      <c r="BC531" s="213"/>
      <c r="BD531" s="213"/>
      <c r="BE531" s="213"/>
      <c r="BF531" s="213"/>
      <c r="BG531" s="213"/>
      <c r="BH531" s="213"/>
    </row>
    <row r="532" spans="1:60" outlineLevel="3" x14ac:dyDescent="0.2">
      <c r="A532" s="220"/>
      <c r="B532" s="221"/>
      <c r="C532" s="266" t="s">
        <v>296</v>
      </c>
      <c r="D532" s="258"/>
      <c r="E532" s="259"/>
      <c r="F532" s="223"/>
      <c r="G532" s="223"/>
      <c r="H532" s="223"/>
      <c r="I532" s="223"/>
      <c r="J532" s="223"/>
      <c r="K532" s="223"/>
      <c r="L532" s="223"/>
      <c r="M532" s="223"/>
      <c r="N532" s="222"/>
      <c r="O532" s="222"/>
      <c r="P532" s="222"/>
      <c r="Q532" s="222"/>
      <c r="R532" s="223"/>
      <c r="S532" s="223"/>
      <c r="T532" s="223"/>
      <c r="U532" s="223"/>
      <c r="V532" s="223"/>
      <c r="W532" s="223"/>
      <c r="X532" s="223"/>
      <c r="Y532" s="223"/>
      <c r="Z532" s="213"/>
      <c r="AA532" s="213"/>
      <c r="AB532" s="213"/>
      <c r="AC532" s="213"/>
      <c r="AD532" s="213"/>
      <c r="AE532" s="213"/>
      <c r="AF532" s="213"/>
      <c r="AG532" s="213" t="s">
        <v>297</v>
      </c>
      <c r="AH532" s="213">
        <v>0</v>
      </c>
      <c r="AI532" s="213"/>
      <c r="AJ532" s="213"/>
      <c r="AK532" s="213"/>
      <c r="AL532" s="213"/>
      <c r="AM532" s="213"/>
      <c r="AN532" s="213"/>
      <c r="AO532" s="213"/>
      <c r="AP532" s="213"/>
      <c r="AQ532" s="213"/>
      <c r="AR532" s="213"/>
      <c r="AS532" s="213"/>
      <c r="AT532" s="213"/>
      <c r="AU532" s="213"/>
      <c r="AV532" s="213"/>
      <c r="AW532" s="213"/>
      <c r="AX532" s="213"/>
      <c r="AY532" s="213"/>
      <c r="AZ532" s="213"/>
      <c r="BA532" s="213"/>
      <c r="BB532" s="213"/>
      <c r="BC532" s="213"/>
      <c r="BD532" s="213"/>
      <c r="BE532" s="213"/>
      <c r="BF532" s="213"/>
      <c r="BG532" s="213"/>
      <c r="BH532" s="213"/>
    </row>
    <row r="533" spans="1:60" outlineLevel="3" x14ac:dyDescent="0.2">
      <c r="A533" s="220"/>
      <c r="B533" s="221"/>
      <c r="C533" s="266" t="s">
        <v>2032</v>
      </c>
      <c r="D533" s="258"/>
      <c r="E533" s="259"/>
      <c r="F533" s="223"/>
      <c r="G533" s="223"/>
      <c r="H533" s="223"/>
      <c r="I533" s="223"/>
      <c r="J533" s="223"/>
      <c r="K533" s="223"/>
      <c r="L533" s="223"/>
      <c r="M533" s="223"/>
      <c r="N533" s="222"/>
      <c r="O533" s="222"/>
      <c r="P533" s="222"/>
      <c r="Q533" s="222"/>
      <c r="R533" s="223"/>
      <c r="S533" s="223"/>
      <c r="T533" s="223"/>
      <c r="U533" s="223"/>
      <c r="V533" s="223"/>
      <c r="W533" s="223"/>
      <c r="X533" s="223"/>
      <c r="Y533" s="223"/>
      <c r="Z533" s="213"/>
      <c r="AA533" s="213"/>
      <c r="AB533" s="213"/>
      <c r="AC533" s="213"/>
      <c r="AD533" s="213"/>
      <c r="AE533" s="213"/>
      <c r="AF533" s="213"/>
      <c r="AG533" s="213" t="s">
        <v>297</v>
      </c>
      <c r="AH533" s="213">
        <v>0</v>
      </c>
      <c r="AI533" s="213"/>
      <c r="AJ533" s="213"/>
      <c r="AK533" s="213"/>
      <c r="AL533" s="213"/>
      <c r="AM533" s="213"/>
      <c r="AN533" s="213"/>
      <c r="AO533" s="213"/>
      <c r="AP533" s="213"/>
      <c r="AQ533" s="213"/>
      <c r="AR533" s="213"/>
      <c r="AS533" s="213"/>
      <c r="AT533" s="213"/>
      <c r="AU533" s="213"/>
      <c r="AV533" s="213"/>
      <c r="AW533" s="213"/>
      <c r="AX533" s="213"/>
      <c r="AY533" s="213"/>
      <c r="AZ533" s="213"/>
      <c r="BA533" s="213"/>
      <c r="BB533" s="213"/>
      <c r="BC533" s="213"/>
      <c r="BD533" s="213"/>
      <c r="BE533" s="213"/>
      <c r="BF533" s="213"/>
      <c r="BG533" s="213"/>
      <c r="BH533" s="213"/>
    </row>
    <row r="534" spans="1:60" outlineLevel="3" x14ac:dyDescent="0.2">
      <c r="A534" s="220"/>
      <c r="B534" s="221"/>
      <c r="C534" s="266" t="s">
        <v>2033</v>
      </c>
      <c r="D534" s="258"/>
      <c r="E534" s="259"/>
      <c r="F534" s="223"/>
      <c r="G534" s="223"/>
      <c r="H534" s="223"/>
      <c r="I534" s="223"/>
      <c r="J534" s="223"/>
      <c r="K534" s="223"/>
      <c r="L534" s="223"/>
      <c r="M534" s="223"/>
      <c r="N534" s="222"/>
      <c r="O534" s="222"/>
      <c r="P534" s="222"/>
      <c r="Q534" s="222"/>
      <c r="R534" s="223"/>
      <c r="S534" s="223"/>
      <c r="T534" s="223"/>
      <c r="U534" s="223"/>
      <c r="V534" s="223"/>
      <c r="W534" s="223"/>
      <c r="X534" s="223"/>
      <c r="Y534" s="223"/>
      <c r="Z534" s="213"/>
      <c r="AA534" s="213"/>
      <c r="AB534" s="213"/>
      <c r="AC534" s="213"/>
      <c r="AD534" s="213"/>
      <c r="AE534" s="213"/>
      <c r="AF534" s="213"/>
      <c r="AG534" s="213" t="s">
        <v>297</v>
      </c>
      <c r="AH534" s="213">
        <v>0</v>
      </c>
      <c r="AI534" s="213"/>
      <c r="AJ534" s="213"/>
      <c r="AK534" s="213"/>
      <c r="AL534" s="213"/>
      <c r="AM534" s="213"/>
      <c r="AN534" s="213"/>
      <c r="AO534" s="213"/>
      <c r="AP534" s="213"/>
      <c r="AQ534" s="213"/>
      <c r="AR534" s="213"/>
      <c r="AS534" s="213"/>
      <c r="AT534" s="213"/>
      <c r="AU534" s="213"/>
      <c r="AV534" s="213"/>
      <c r="AW534" s="213"/>
      <c r="AX534" s="213"/>
      <c r="AY534" s="213"/>
      <c r="AZ534" s="213"/>
      <c r="BA534" s="213"/>
      <c r="BB534" s="213"/>
      <c r="BC534" s="213"/>
      <c r="BD534" s="213"/>
      <c r="BE534" s="213"/>
      <c r="BF534" s="213"/>
      <c r="BG534" s="213"/>
      <c r="BH534" s="213"/>
    </row>
    <row r="535" spans="1:60" outlineLevel="3" x14ac:dyDescent="0.2">
      <c r="A535" s="220"/>
      <c r="B535" s="221"/>
      <c r="C535" s="266" t="s">
        <v>1295</v>
      </c>
      <c r="D535" s="258"/>
      <c r="E535" s="259"/>
      <c r="F535" s="223"/>
      <c r="G535" s="223"/>
      <c r="H535" s="223"/>
      <c r="I535" s="223"/>
      <c r="J535" s="223"/>
      <c r="K535" s="223"/>
      <c r="L535" s="223"/>
      <c r="M535" s="223"/>
      <c r="N535" s="222"/>
      <c r="O535" s="222"/>
      <c r="P535" s="222"/>
      <c r="Q535" s="222"/>
      <c r="R535" s="223"/>
      <c r="S535" s="223"/>
      <c r="T535" s="223"/>
      <c r="U535" s="223"/>
      <c r="V535" s="223"/>
      <c r="W535" s="223"/>
      <c r="X535" s="223"/>
      <c r="Y535" s="223"/>
      <c r="Z535" s="213"/>
      <c r="AA535" s="213"/>
      <c r="AB535" s="213"/>
      <c r="AC535" s="213"/>
      <c r="AD535" s="213"/>
      <c r="AE535" s="213"/>
      <c r="AF535" s="213"/>
      <c r="AG535" s="213" t="s">
        <v>297</v>
      </c>
      <c r="AH535" s="213">
        <v>0</v>
      </c>
      <c r="AI535" s="213"/>
      <c r="AJ535" s="213"/>
      <c r="AK535" s="213"/>
      <c r="AL535" s="213"/>
      <c r="AM535" s="213"/>
      <c r="AN535" s="213"/>
      <c r="AO535" s="213"/>
      <c r="AP535" s="213"/>
      <c r="AQ535" s="213"/>
      <c r="AR535" s="213"/>
      <c r="AS535" s="213"/>
      <c r="AT535" s="213"/>
      <c r="AU535" s="213"/>
      <c r="AV535" s="213"/>
      <c r="AW535" s="213"/>
      <c r="AX535" s="213"/>
      <c r="AY535" s="213"/>
      <c r="AZ535" s="213"/>
      <c r="BA535" s="213"/>
      <c r="BB535" s="213"/>
      <c r="BC535" s="213"/>
      <c r="BD535" s="213"/>
      <c r="BE535" s="213"/>
      <c r="BF535" s="213"/>
      <c r="BG535" s="213"/>
      <c r="BH535" s="213"/>
    </row>
    <row r="536" spans="1:60" outlineLevel="3" x14ac:dyDescent="0.2">
      <c r="A536" s="220"/>
      <c r="B536" s="221"/>
      <c r="C536" s="266" t="s">
        <v>2034</v>
      </c>
      <c r="D536" s="258"/>
      <c r="E536" s="259">
        <v>223.94361000000001</v>
      </c>
      <c r="F536" s="223"/>
      <c r="G536" s="223"/>
      <c r="H536" s="223"/>
      <c r="I536" s="223"/>
      <c r="J536" s="223"/>
      <c r="K536" s="223"/>
      <c r="L536" s="223"/>
      <c r="M536" s="223"/>
      <c r="N536" s="222"/>
      <c r="O536" s="222"/>
      <c r="P536" s="222"/>
      <c r="Q536" s="222"/>
      <c r="R536" s="223"/>
      <c r="S536" s="223"/>
      <c r="T536" s="223"/>
      <c r="U536" s="223"/>
      <c r="V536" s="223"/>
      <c r="W536" s="223"/>
      <c r="X536" s="223"/>
      <c r="Y536" s="223"/>
      <c r="Z536" s="213"/>
      <c r="AA536" s="213"/>
      <c r="AB536" s="213"/>
      <c r="AC536" s="213"/>
      <c r="AD536" s="213"/>
      <c r="AE536" s="213"/>
      <c r="AF536" s="213"/>
      <c r="AG536" s="213" t="s">
        <v>297</v>
      </c>
      <c r="AH536" s="213">
        <v>0</v>
      </c>
      <c r="AI536" s="213"/>
      <c r="AJ536" s="213"/>
      <c r="AK536" s="213"/>
      <c r="AL536" s="213"/>
      <c r="AM536" s="213"/>
      <c r="AN536" s="213"/>
      <c r="AO536" s="213"/>
      <c r="AP536" s="213"/>
      <c r="AQ536" s="213"/>
      <c r="AR536" s="213"/>
      <c r="AS536" s="213"/>
      <c r="AT536" s="213"/>
      <c r="AU536" s="213"/>
      <c r="AV536" s="213"/>
      <c r="AW536" s="213"/>
      <c r="AX536" s="213"/>
      <c r="AY536" s="213"/>
      <c r="AZ536" s="213"/>
      <c r="BA536" s="213"/>
      <c r="BB536" s="213"/>
      <c r="BC536" s="213"/>
      <c r="BD536" s="213"/>
      <c r="BE536" s="213"/>
      <c r="BF536" s="213"/>
      <c r="BG536" s="213"/>
      <c r="BH536" s="213"/>
    </row>
    <row r="537" spans="1:60" outlineLevel="1" x14ac:dyDescent="0.2">
      <c r="A537" s="235">
        <v>89</v>
      </c>
      <c r="B537" s="236" t="s">
        <v>2035</v>
      </c>
      <c r="C537" s="252" t="s">
        <v>2036</v>
      </c>
      <c r="D537" s="237" t="s">
        <v>562</v>
      </c>
      <c r="E537" s="238">
        <v>1.01349</v>
      </c>
      <c r="F537" s="239"/>
      <c r="G537" s="240">
        <f>ROUND(E537*F537,2)</f>
        <v>0</v>
      </c>
      <c r="H537" s="239"/>
      <c r="I537" s="240">
        <f>ROUND(E537*H537,2)</f>
        <v>0</v>
      </c>
      <c r="J537" s="239"/>
      <c r="K537" s="240">
        <f>ROUND(E537*J537,2)</f>
        <v>0</v>
      </c>
      <c r="L537" s="240">
        <v>21</v>
      </c>
      <c r="M537" s="240">
        <f>G537*(1+L537/100)</f>
        <v>0</v>
      </c>
      <c r="N537" s="238">
        <v>0</v>
      </c>
      <c r="O537" s="238">
        <f>ROUND(E537*N537,2)</f>
        <v>0</v>
      </c>
      <c r="P537" s="238">
        <v>0</v>
      </c>
      <c r="Q537" s="238">
        <f>ROUND(E537*P537,2)</f>
        <v>0</v>
      </c>
      <c r="R537" s="240" t="s">
        <v>1312</v>
      </c>
      <c r="S537" s="240" t="s">
        <v>250</v>
      </c>
      <c r="T537" s="241" t="s">
        <v>250</v>
      </c>
      <c r="U537" s="223">
        <v>1.831</v>
      </c>
      <c r="V537" s="223">
        <f>ROUND(E537*U537,2)</f>
        <v>1.86</v>
      </c>
      <c r="W537" s="223"/>
      <c r="X537" s="223" t="s">
        <v>564</v>
      </c>
      <c r="Y537" s="223" t="s">
        <v>252</v>
      </c>
      <c r="Z537" s="213"/>
      <c r="AA537" s="213"/>
      <c r="AB537" s="213"/>
      <c r="AC537" s="213"/>
      <c r="AD537" s="213"/>
      <c r="AE537" s="213"/>
      <c r="AF537" s="213"/>
      <c r="AG537" s="213" t="s">
        <v>565</v>
      </c>
      <c r="AH537" s="213"/>
      <c r="AI537" s="213"/>
      <c r="AJ537" s="213"/>
      <c r="AK537" s="213"/>
      <c r="AL537" s="213"/>
      <c r="AM537" s="213"/>
      <c r="AN537" s="213"/>
      <c r="AO537" s="213"/>
      <c r="AP537" s="213"/>
      <c r="AQ537" s="213"/>
      <c r="AR537" s="213"/>
      <c r="AS537" s="213"/>
      <c r="AT537" s="213"/>
      <c r="AU537" s="213"/>
      <c r="AV537" s="213"/>
      <c r="AW537" s="213"/>
      <c r="AX537" s="213"/>
      <c r="AY537" s="213"/>
      <c r="AZ537" s="213"/>
      <c r="BA537" s="213"/>
      <c r="BB537" s="213"/>
      <c r="BC537" s="213"/>
      <c r="BD537" s="213"/>
      <c r="BE537" s="213"/>
      <c r="BF537" s="213"/>
      <c r="BG537" s="213"/>
      <c r="BH537" s="213"/>
    </row>
    <row r="538" spans="1:60" outlineLevel="2" x14ac:dyDescent="0.2">
      <c r="A538" s="220"/>
      <c r="B538" s="221"/>
      <c r="C538" s="267" t="s">
        <v>1348</v>
      </c>
      <c r="D538" s="264"/>
      <c r="E538" s="264"/>
      <c r="F538" s="264"/>
      <c r="G538" s="264"/>
      <c r="H538" s="223"/>
      <c r="I538" s="223"/>
      <c r="J538" s="223"/>
      <c r="K538" s="223"/>
      <c r="L538" s="223"/>
      <c r="M538" s="223"/>
      <c r="N538" s="222"/>
      <c r="O538" s="222"/>
      <c r="P538" s="222"/>
      <c r="Q538" s="222"/>
      <c r="R538" s="223"/>
      <c r="S538" s="223"/>
      <c r="T538" s="223"/>
      <c r="U538" s="223"/>
      <c r="V538" s="223"/>
      <c r="W538" s="223"/>
      <c r="X538" s="223"/>
      <c r="Y538" s="223"/>
      <c r="Z538" s="213"/>
      <c r="AA538" s="213"/>
      <c r="AB538" s="213"/>
      <c r="AC538" s="213"/>
      <c r="AD538" s="213"/>
      <c r="AE538" s="213"/>
      <c r="AF538" s="213"/>
      <c r="AG538" s="213" t="s">
        <v>305</v>
      </c>
      <c r="AH538" s="213"/>
      <c r="AI538" s="213"/>
      <c r="AJ538" s="213"/>
      <c r="AK538" s="213"/>
      <c r="AL538" s="213"/>
      <c r="AM538" s="213"/>
      <c r="AN538" s="213"/>
      <c r="AO538" s="213"/>
      <c r="AP538" s="213"/>
      <c r="AQ538" s="213"/>
      <c r="AR538" s="213"/>
      <c r="AS538" s="213"/>
      <c r="AT538" s="213"/>
      <c r="AU538" s="213"/>
      <c r="AV538" s="213"/>
      <c r="AW538" s="213"/>
      <c r="AX538" s="213"/>
      <c r="AY538" s="213"/>
      <c r="AZ538" s="213"/>
      <c r="BA538" s="213"/>
      <c r="BB538" s="213"/>
      <c r="BC538" s="213"/>
      <c r="BD538" s="213"/>
      <c r="BE538" s="213"/>
      <c r="BF538" s="213"/>
      <c r="BG538" s="213"/>
      <c r="BH538" s="213"/>
    </row>
    <row r="539" spans="1:60" x14ac:dyDescent="0.2">
      <c r="A539" s="228" t="s">
        <v>245</v>
      </c>
      <c r="B539" s="229" t="s">
        <v>164</v>
      </c>
      <c r="C539" s="251" t="s">
        <v>165</v>
      </c>
      <c r="D539" s="230"/>
      <c r="E539" s="231"/>
      <c r="F539" s="232"/>
      <c r="G539" s="232">
        <f>SUMIF(AG540:AG551,"&lt;&gt;NOR",G540:G551)</f>
        <v>0</v>
      </c>
      <c r="H539" s="232"/>
      <c r="I539" s="232">
        <f>SUM(I540:I551)</f>
        <v>0</v>
      </c>
      <c r="J539" s="232"/>
      <c r="K539" s="232">
        <f>SUM(K540:K551)</f>
        <v>0</v>
      </c>
      <c r="L539" s="232"/>
      <c r="M539" s="232">
        <f>SUM(M540:M551)</f>
        <v>0</v>
      </c>
      <c r="N539" s="231"/>
      <c r="O539" s="231">
        <f>SUM(O540:O551)</f>
        <v>0.27</v>
      </c>
      <c r="P539" s="231"/>
      <c r="Q539" s="231">
        <f>SUM(Q540:Q551)</f>
        <v>0</v>
      </c>
      <c r="R539" s="232"/>
      <c r="S539" s="232"/>
      <c r="T539" s="233"/>
      <c r="U539" s="227"/>
      <c r="V539" s="227">
        <f>SUM(V540:V551)</f>
        <v>26.3</v>
      </c>
      <c r="W539" s="227"/>
      <c r="X539" s="227"/>
      <c r="Y539" s="227"/>
      <c r="AG539" t="s">
        <v>246</v>
      </c>
    </row>
    <row r="540" spans="1:60" ht="33.75" outlineLevel="1" x14ac:dyDescent="0.2">
      <c r="A540" s="235">
        <v>90</v>
      </c>
      <c r="B540" s="236" t="s">
        <v>1359</v>
      </c>
      <c r="C540" s="252" t="s">
        <v>1360</v>
      </c>
      <c r="D540" s="237" t="s">
        <v>292</v>
      </c>
      <c r="E540" s="238">
        <v>158.07</v>
      </c>
      <c r="F540" s="239"/>
      <c r="G540" s="240">
        <f>ROUND(E540*F540,2)</f>
        <v>0</v>
      </c>
      <c r="H540" s="239"/>
      <c r="I540" s="240">
        <f>ROUND(E540*H540,2)</f>
        <v>0</v>
      </c>
      <c r="J540" s="239"/>
      <c r="K540" s="240">
        <f>ROUND(E540*J540,2)</f>
        <v>0</v>
      </c>
      <c r="L540" s="240">
        <v>21</v>
      </c>
      <c r="M540" s="240">
        <f>G540*(1+L540/100)</f>
        <v>0</v>
      </c>
      <c r="N540" s="238">
        <v>1.6999999999999999E-3</v>
      </c>
      <c r="O540" s="238">
        <f>ROUND(E540*N540,2)</f>
        <v>0.27</v>
      </c>
      <c r="P540" s="238">
        <v>0</v>
      </c>
      <c r="Q540" s="238">
        <f>ROUND(E540*P540,2)</f>
        <v>0</v>
      </c>
      <c r="R540" s="240" t="s">
        <v>583</v>
      </c>
      <c r="S540" s="240" t="s">
        <v>250</v>
      </c>
      <c r="T540" s="241" t="s">
        <v>250</v>
      </c>
      <c r="U540" s="223">
        <v>0.16</v>
      </c>
      <c r="V540" s="223">
        <f>ROUND(E540*U540,2)</f>
        <v>25.29</v>
      </c>
      <c r="W540" s="223"/>
      <c r="X540" s="223" t="s">
        <v>294</v>
      </c>
      <c r="Y540" s="223" t="s">
        <v>252</v>
      </c>
      <c r="Z540" s="213"/>
      <c r="AA540" s="213"/>
      <c r="AB540" s="213"/>
      <c r="AC540" s="213"/>
      <c r="AD540" s="213"/>
      <c r="AE540" s="213"/>
      <c r="AF540" s="213"/>
      <c r="AG540" s="213" t="s">
        <v>571</v>
      </c>
      <c r="AH540" s="213"/>
      <c r="AI540" s="213"/>
      <c r="AJ540" s="213"/>
      <c r="AK540" s="213"/>
      <c r="AL540" s="213"/>
      <c r="AM540" s="213"/>
      <c r="AN540" s="213"/>
      <c r="AO540" s="213"/>
      <c r="AP540" s="213"/>
      <c r="AQ540" s="213"/>
      <c r="AR540" s="213"/>
      <c r="AS540" s="213"/>
      <c r="AT540" s="213"/>
      <c r="AU540" s="213"/>
      <c r="AV540" s="213"/>
      <c r="AW540" s="213"/>
      <c r="AX540" s="213"/>
      <c r="AY540" s="213"/>
      <c r="AZ540" s="213"/>
      <c r="BA540" s="213"/>
      <c r="BB540" s="213"/>
      <c r="BC540" s="213"/>
      <c r="BD540" s="213"/>
      <c r="BE540" s="213"/>
      <c r="BF540" s="213"/>
      <c r="BG540" s="213"/>
      <c r="BH540" s="213"/>
    </row>
    <row r="541" spans="1:60" outlineLevel="2" x14ac:dyDescent="0.2">
      <c r="A541" s="220"/>
      <c r="B541" s="221"/>
      <c r="C541" s="253" t="s">
        <v>1361</v>
      </c>
      <c r="D541" s="243"/>
      <c r="E541" s="243"/>
      <c r="F541" s="243"/>
      <c r="G541" s="243"/>
      <c r="H541" s="223"/>
      <c r="I541" s="223"/>
      <c r="J541" s="223"/>
      <c r="K541" s="223"/>
      <c r="L541" s="223"/>
      <c r="M541" s="223"/>
      <c r="N541" s="222"/>
      <c r="O541" s="222"/>
      <c r="P541" s="222"/>
      <c r="Q541" s="222"/>
      <c r="R541" s="223"/>
      <c r="S541" s="223"/>
      <c r="T541" s="223"/>
      <c r="U541" s="223"/>
      <c r="V541" s="223"/>
      <c r="W541" s="223"/>
      <c r="X541" s="223"/>
      <c r="Y541" s="223"/>
      <c r="Z541" s="213"/>
      <c r="AA541" s="213"/>
      <c r="AB541" s="213"/>
      <c r="AC541" s="213"/>
      <c r="AD541" s="213"/>
      <c r="AE541" s="213"/>
      <c r="AF541" s="213"/>
      <c r="AG541" s="213" t="s">
        <v>255</v>
      </c>
      <c r="AH541" s="213"/>
      <c r="AI541" s="213"/>
      <c r="AJ541" s="213"/>
      <c r="AK541" s="213"/>
      <c r="AL541" s="213"/>
      <c r="AM541" s="213"/>
      <c r="AN541" s="213"/>
      <c r="AO541" s="213"/>
      <c r="AP541" s="213"/>
      <c r="AQ541" s="213"/>
      <c r="AR541" s="213"/>
      <c r="AS541" s="213"/>
      <c r="AT541" s="213"/>
      <c r="AU541" s="213"/>
      <c r="AV541" s="213"/>
      <c r="AW541" s="213"/>
      <c r="AX541" s="213"/>
      <c r="AY541" s="213"/>
      <c r="AZ541" s="213"/>
      <c r="BA541" s="213"/>
      <c r="BB541" s="213"/>
      <c r="BC541" s="213"/>
      <c r="BD541" s="213"/>
      <c r="BE541" s="213"/>
      <c r="BF541" s="213"/>
      <c r="BG541" s="213"/>
      <c r="BH541" s="213"/>
    </row>
    <row r="542" spans="1:60" outlineLevel="2" x14ac:dyDescent="0.2">
      <c r="A542" s="220"/>
      <c r="B542" s="221"/>
      <c r="C542" s="266" t="s">
        <v>347</v>
      </c>
      <c r="D542" s="258"/>
      <c r="E542" s="259"/>
      <c r="F542" s="223"/>
      <c r="G542" s="223"/>
      <c r="H542" s="223"/>
      <c r="I542" s="223"/>
      <c r="J542" s="223"/>
      <c r="K542" s="223"/>
      <c r="L542" s="223"/>
      <c r="M542" s="223"/>
      <c r="N542" s="222"/>
      <c r="O542" s="222"/>
      <c r="P542" s="222"/>
      <c r="Q542" s="222"/>
      <c r="R542" s="223"/>
      <c r="S542" s="223"/>
      <c r="T542" s="223"/>
      <c r="U542" s="223"/>
      <c r="V542" s="223"/>
      <c r="W542" s="223"/>
      <c r="X542" s="223"/>
      <c r="Y542" s="223"/>
      <c r="Z542" s="213"/>
      <c r="AA542" s="213"/>
      <c r="AB542" s="213"/>
      <c r="AC542" s="213"/>
      <c r="AD542" s="213"/>
      <c r="AE542" s="213"/>
      <c r="AF542" s="213"/>
      <c r="AG542" s="213" t="s">
        <v>297</v>
      </c>
      <c r="AH542" s="213">
        <v>0</v>
      </c>
      <c r="AI542" s="213"/>
      <c r="AJ542" s="213"/>
      <c r="AK542" s="213"/>
      <c r="AL542" s="213"/>
      <c r="AM542" s="213"/>
      <c r="AN542" s="213"/>
      <c r="AO542" s="213"/>
      <c r="AP542" s="213"/>
      <c r="AQ542" s="213"/>
      <c r="AR542" s="213"/>
      <c r="AS542" s="213"/>
      <c r="AT542" s="213"/>
      <c r="AU542" s="213"/>
      <c r="AV542" s="213"/>
      <c r="AW542" s="213"/>
      <c r="AX542" s="213"/>
      <c r="AY542" s="213"/>
      <c r="AZ542" s="213"/>
      <c r="BA542" s="213"/>
      <c r="BB542" s="213"/>
      <c r="BC542" s="213"/>
      <c r="BD542" s="213"/>
      <c r="BE542" s="213"/>
      <c r="BF542" s="213"/>
      <c r="BG542" s="213"/>
      <c r="BH542" s="213"/>
    </row>
    <row r="543" spans="1:60" outlineLevel="3" x14ac:dyDescent="0.2">
      <c r="A543" s="220"/>
      <c r="B543" s="221"/>
      <c r="C543" s="266" t="s">
        <v>2037</v>
      </c>
      <c r="D543" s="258"/>
      <c r="E543" s="259"/>
      <c r="F543" s="223"/>
      <c r="G543" s="223"/>
      <c r="H543" s="223"/>
      <c r="I543" s="223"/>
      <c r="J543" s="223"/>
      <c r="K543" s="223"/>
      <c r="L543" s="223"/>
      <c r="M543" s="223"/>
      <c r="N543" s="222"/>
      <c r="O543" s="222"/>
      <c r="P543" s="222"/>
      <c r="Q543" s="222"/>
      <c r="R543" s="223"/>
      <c r="S543" s="223"/>
      <c r="T543" s="223"/>
      <c r="U543" s="223"/>
      <c r="V543" s="223"/>
      <c r="W543" s="223"/>
      <c r="X543" s="223"/>
      <c r="Y543" s="223"/>
      <c r="Z543" s="213"/>
      <c r="AA543" s="213"/>
      <c r="AB543" s="213"/>
      <c r="AC543" s="213"/>
      <c r="AD543" s="213"/>
      <c r="AE543" s="213"/>
      <c r="AF543" s="213"/>
      <c r="AG543" s="213" t="s">
        <v>297</v>
      </c>
      <c r="AH543" s="213">
        <v>0</v>
      </c>
      <c r="AI543" s="213"/>
      <c r="AJ543" s="213"/>
      <c r="AK543" s="213"/>
      <c r="AL543" s="213"/>
      <c r="AM543" s="213"/>
      <c r="AN543" s="213"/>
      <c r="AO543" s="213"/>
      <c r="AP543" s="213"/>
      <c r="AQ543" s="213"/>
      <c r="AR543" s="213"/>
      <c r="AS543" s="213"/>
      <c r="AT543" s="213"/>
      <c r="AU543" s="213"/>
      <c r="AV543" s="213"/>
      <c r="AW543" s="213"/>
      <c r="AX543" s="213"/>
      <c r="AY543" s="213"/>
      <c r="AZ543" s="213"/>
      <c r="BA543" s="213"/>
      <c r="BB543" s="213"/>
      <c r="BC543" s="213"/>
      <c r="BD543" s="213"/>
      <c r="BE543" s="213"/>
      <c r="BF543" s="213"/>
      <c r="BG543" s="213"/>
      <c r="BH543" s="213"/>
    </row>
    <row r="544" spans="1:60" outlineLevel="3" x14ac:dyDescent="0.2">
      <c r="A544" s="220"/>
      <c r="B544" s="221"/>
      <c r="C544" s="266" t="s">
        <v>1998</v>
      </c>
      <c r="D544" s="258"/>
      <c r="E544" s="259"/>
      <c r="F544" s="223"/>
      <c r="G544" s="223"/>
      <c r="H544" s="223"/>
      <c r="I544" s="223"/>
      <c r="J544" s="223"/>
      <c r="K544" s="223"/>
      <c r="L544" s="223"/>
      <c r="M544" s="223"/>
      <c r="N544" s="222"/>
      <c r="O544" s="222"/>
      <c r="P544" s="222"/>
      <c r="Q544" s="222"/>
      <c r="R544" s="223"/>
      <c r="S544" s="223"/>
      <c r="T544" s="223"/>
      <c r="U544" s="223"/>
      <c r="V544" s="223"/>
      <c r="W544" s="223"/>
      <c r="X544" s="223"/>
      <c r="Y544" s="223"/>
      <c r="Z544" s="213"/>
      <c r="AA544" s="213"/>
      <c r="AB544" s="213"/>
      <c r="AC544" s="213"/>
      <c r="AD544" s="213"/>
      <c r="AE544" s="213"/>
      <c r="AF544" s="213"/>
      <c r="AG544" s="213" t="s">
        <v>297</v>
      </c>
      <c r="AH544" s="213">
        <v>0</v>
      </c>
      <c r="AI544" s="213"/>
      <c r="AJ544" s="213"/>
      <c r="AK544" s="213"/>
      <c r="AL544" s="213"/>
      <c r="AM544" s="213"/>
      <c r="AN544" s="213"/>
      <c r="AO544" s="213"/>
      <c r="AP544" s="213"/>
      <c r="AQ544" s="213"/>
      <c r="AR544" s="213"/>
      <c r="AS544" s="213"/>
      <c r="AT544" s="213"/>
      <c r="AU544" s="213"/>
      <c r="AV544" s="213"/>
      <c r="AW544" s="213"/>
      <c r="AX544" s="213"/>
      <c r="AY544" s="213"/>
      <c r="AZ544" s="213"/>
      <c r="BA544" s="213"/>
      <c r="BB544" s="213"/>
      <c r="BC544" s="213"/>
      <c r="BD544" s="213"/>
      <c r="BE544" s="213"/>
      <c r="BF544" s="213"/>
      <c r="BG544" s="213"/>
      <c r="BH544" s="213"/>
    </row>
    <row r="545" spans="1:60" outlineLevel="3" x14ac:dyDescent="0.2">
      <c r="A545" s="220"/>
      <c r="B545" s="221"/>
      <c r="C545" s="266" t="s">
        <v>1999</v>
      </c>
      <c r="D545" s="258"/>
      <c r="E545" s="259"/>
      <c r="F545" s="223"/>
      <c r="G545" s="223"/>
      <c r="H545" s="223"/>
      <c r="I545" s="223"/>
      <c r="J545" s="223"/>
      <c r="K545" s="223"/>
      <c r="L545" s="223"/>
      <c r="M545" s="223"/>
      <c r="N545" s="222"/>
      <c r="O545" s="222"/>
      <c r="P545" s="222"/>
      <c r="Q545" s="222"/>
      <c r="R545" s="223"/>
      <c r="S545" s="223"/>
      <c r="T545" s="223"/>
      <c r="U545" s="223"/>
      <c r="V545" s="223"/>
      <c r="W545" s="223"/>
      <c r="X545" s="223"/>
      <c r="Y545" s="223"/>
      <c r="Z545" s="213"/>
      <c r="AA545" s="213"/>
      <c r="AB545" s="213"/>
      <c r="AC545" s="213"/>
      <c r="AD545" s="213"/>
      <c r="AE545" s="213"/>
      <c r="AF545" s="213"/>
      <c r="AG545" s="213" t="s">
        <v>297</v>
      </c>
      <c r="AH545" s="213">
        <v>0</v>
      </c>
      <c r="AI545" s="213"/>
      <c r="AJ545" s="213"/>
      <c r="AK545" s="213"/>
      <c r="AL545" s="213"/>
      <c r="AM545" s="213"/>
      <c r="AN545" s="213"/>
      <c r="AO545" s="213"/>
      <c r="AP545" s="213"/>
      <c r="AQ545" s="213"/>
      <c r="AR545" s="213"/>
      <c r="AS545" s="213"/>
      <c r="AT545" s="213"/>
      <c r="AU545" s="213"/>
      <c r="AV545" s="213"/>
      <c r="AW545" s="213"/>
      <c r="AX545" s="213"/>
      <c r="AY545" s="213"/>
      <c r="AZ545" s="213"/>
      <c r="BA545" s="213"/>
      <c r="BB545" s="213"/>
      <c r="BC545" s="213"/>
      <c r="BD545" s="213"/>
      <c r="BE545" s="213"/>
      <c r="BF545" s="213"/>
      <c r="BG545" s="213"/>
      <c r="BH545" s="213"/>
    </row>
    <row r="546" spans="1:60" outlineLevel="3" x14ac:dyDescent="0.2">
      <c r="A546" s="220"/>
      <c r="B546" s="221"/>
      <c r="C546" s="266" t="s">
        <v>2000</v>
      </c>
      <c r="D546" s="258"/>
      <c r="E546" s="259"/>
      <c r="F546" s="223"/>
      <c r="G546" s="223"/>
      <c r="H546" s="223"/>
      <c r="I546" s="223"/>
      <c r="J546" s="223"/>
      <c r="K546" s="223"/>
      <c r="L546" s="223"/>
      <c r="M546" s="223"/>
      <c r="N546" s="222"/>
      <c r="O546" s="222"/>
      <c r="P546" s="222"/>
      <c r="Q546" s="222"/>
      <c r="R546" s="223"/>
      <c r="S546" s="223"/>
      <c r="T546" s="223"/>
      <c r="U546" s="223"/>
      <c r="V546" s="223"/>
      <c r="W546" s="223"/>
      <c r="X546" s="223"/>
      <c r="Y546" s="223"/>
      <c r="Z546" s="213"/>
      <c r="AA546" s="213"/>
      <c r="AB546" s="213"/>
      <c r="AC546" s="213"/>
      <c r="AD546" s="213"/>
      <c r="AE546" s="213"/>
      <c r="AF546" s="213"/>
      <c r="AG546" s="213" t="s">
        <v>297</v>
      </c>
      <c r="AH546" s="213">
        <v>0</v>
      </c>
      <c r="AI546" s="213"/>
      <c r="AJ546" s="213"/>
      <c r="AK546" s="213"/>
      <c r="AL546" s="213"/>
      <c r="AM546" s="213"/>
      <c r="AN546" s="213"/>
      <c r="AO546" s="213"/>
      <c r="AP546" s="213"/>
      <c r="AQ546" s="213"/>
      <c r="AR546" s="213"/>
      <c r="AS546" s="213"/>
      <c r="AT546" s="213"/>
      <c r="AU546" s="213"/>
      <c r="AV546" s="213"/>
      <c r="AW546" s="213"/>
      <c r="AX546" s="213"/>
      <c r="AY546" s="213"/>
      <c r="AZ546" s="213"/>
      <c r="BA546" s="213"/>
      <c r="BB546" s="213"/>
      <c r="BC546" s="213"/>
      <c r="BD546" s="213"/>
      <c r="BE546" s="213"/>
      <c r="BF546" s="213"/>
      <c r="BG546" s="213"/>
      <c r="BH546" s="213"/>
    </row>
    <row r="547" spans="1:60" outlineLevel="3" x14ac:dyDescent="0.2">
      <c r="A547" s="220"/>
      <c r="B547" s="221"/>
      <c r="C547" s="266" t="s">
        <v>2001</v>
      </c>
      <c r="D547" s="258"/>
      <c r="E547" s="259"/>
      <c r="F547" s="223"/>
      <c r="G547" s="223"/>
      <c r="H547" s="223"/>
      <c r="I547" s="223"/>
      <c r="J547" s="223"/>
      <c r="K547" s="223"/>
      <c r="L547" s="223"/>
      <c r="M547" s="223"/>
      <c r="N547" s="222"/>
      <c r="O547" s="222"/>
      <c r="P547" s="222"/>
      <c r="Q547" s="222"/>
      <c r="R547" s="223"/>
      <c r="S547" s="223"/>
      <c r="T547" s="223"/>
      <c r="U547" s="223"/>
      <c r="V547" s="223"/>
      <c r="W547" s="223"/>
      <c r="X547" s="223"/>
      <c r="Y547" s="223"/>
      <c r="Z547" s="213"/>
      <c r="AA547" s="213"/>
      <c r="AB547" s="213"/>
      <c r="AC547" s="213"/>
      <c r="AD547" s="213"/>
      <c r="AE547" s="213"/>
      <c r="AF547" s="213"/>
      <c r="AG547" s="213" t="s">
        <v>297</v>
      </c>
      <c r="AH547" s="213">
        <v>0</v>
      </c>
      <c r="AI547" s="213"/>
      <c r="AJ547" s="213"/>
      <c r="AK547" s="213"/>
      <c r="AL547" s="213"/>
      <c r="AM547" s="213"/>
      <c r="AN547" s="213"/>
      <c r="AO547" s="213"/>
      <c r="AP547" s="213"/>
      <c r="AQ547" s="213"/>
      <c r="AR547" s="213"/>
      <c r="AS547" s="213"/>
      <c r="AT547" s="213"/>
      <c r="AU547" s="213"/>
      <c r="AV547" s="213"/>
      <c r="AW547" s="213"/>
      <c r="AX547" s="213"/>
      <c r="AY547" s="213"/>
      <c r="AZ547" s="213"/>
      <c r="BA547" s="213"/>
      <c r="BB547" s="213"/>
      <c r="BC547" s="213"/>
      <c r="BD547" s="213"/>
      <c r="BE547" s="213"/>
      <c r="BF547" s="213"/>
      <c r="BG547" s="213"/>
      <c r="BH547" s="213"/>
    </row>
    <row r="548" spans="1:60" outlineLevel="3" x14ac:dyDescent="0.2">
      <c r="A548" s="220"/>
      <c r="B548" s="221"/>
      <c r="C548" s="266" t="s">
        <v>2038</v>
      </c>
      <c r="D548" s="258"/>
      <c r="E548" s="259"/>
      <c r="F548" s="223"/>
      <c r="G548" s="223"/>
      <c r="H548" s="223"/>
      <c r="I548" s="223"/>
      <c r="J548" s="223"/>
      <c r="K548" s="223"/>
      <c r="L548" s="223"/>
      <c r="M548" s="223"/>
      <c r="N548" s="222"/>
      <c r="O548" s="222"/>
      <c r="P548" s="222"/>
      <c r="Q548" s="222"/>
      <c r="R548" s="223"/>
      <c r="S548" s="223"/>
      <c r="T548" s="223"/>
      <c r="U548" s="223"/>
      <c r="V548" s="223"/>
      <c r="W548" s="223"/>
      <c r="X548" s="223"/>
      <c r="Y548" s="223"/>
      <c r="Z548" s="213"/>
      <c r="AA548" s="213"/>
      <c r="AB548" s="213"/>
      <c r="AC548" s="213"/>
      <c r="AD548" s="213"/>
      <c r="AE548" s="213"/>
      <c r="AF548" s="213"/>
      <c r="AG548" s="213" t="s">
        <v>297</v>
      </c>
      <c r="AH548" s="213">
        <v>0</v>
      </c>
      <c r="AI548" s="213"/>
      <c r="AJ548" s="213"/>
      <c r="AK548" s="213"/>
      <c r="AL548" s="213"/>
      <c r="AM548" s="213"/>
      <c r="AN548" s="213"/>
      <c r="AO548" s="213"/>
      <c r="AP548" s="213"/>
      <c r="AQ548" s="213"/>
      <c r="AR548" s="213"/>
      <c r="AS548" s="213"/>
      <c r="AT548" s="213"/>
      <c r="AU548" s="213"/>
      <c r="AV548" s="213"/>
      <c r="AW548" s="213"/>
      <c r="AX548" s="213"/>
      <c r="AY548" s="213"/>
      <c r="AZ548" s="213"/>
      <c r="BA548" s="213"/>
      <c r="BB548" s="213"/>
      <c r="BC548" s="213"/>
      <c r="BD548" s="213"/>
      <c r="BE548" s="213"/>
      <c r="BF548" s="213"/>
      <c r="BG548" s="213"/>
      <c r="BH548" s="213"/>
    </row>
    <row r="549" spans="1:60" outlineLevel="3" x14ac:dyDescent="0.2">
      <c r="A549" s="220"/>
      <c r="B549" s="221"/>
      <c r="C549" s="266" t="s">
        <v>2039</v>
      </c>
      <c r="D549" s="258"/>
      <c r="E549" s="259"/>
      <c r="F549" s="223"/>
      <c r="G549" s="223"/>
      <c r="H549" s="223"/>
      <c r="I549" s="223"/>
      <c r="J549" s="223"/>
      <c r="K549" s="223"/>
      <c r="L549" s="223"/>
      <c r="M549" s="223"/>
      <c r="N549" s="222"/>
      <c r="O549" s="222"/>
      <c r="P549" s="222"/>
      <c r="Q549" s="222"/>
      <c r="R549" s="223"/>
      <c r="S549" s="223"/>
      <c r="T549" s="223"/>
      <c r="U549" s="223"/>
      <c r="V549" s="223"/>
      <c r="W549" s="223"/>
      <c r="X549" s="223"/>
      <c r="Y549" s="223"/>
      <c r="Z549" s="213"/>
      <c r="AA549" s="213"/>
      <c r="AB549" s="213"/>
      <c r="AC549" s="213"/>
      <c r="AD549" s="213"/>
      <c r="AE549" s="213"/>
      <c r="AF549" s="213"/>
      <c r="AG549" s="213" t="s">
        <v>297</v>
      </c>
      <c r="AH549" s="213">
        <v>0</v>
      </c>
      <c r="AI549" s="213"/>
      <c r="AJ549" s="213"/>
      <c r="AK549" s="213"/>
      <c r="AL549" s="213"/>
      <c r="AM549" s="213"/>
      <c r="AN549" s="213"/>
      <c r="AO549" s="213"/>
      <c r="AP549" s="213"/>
      <c r="AQ549" s="213"/>
      <c r="AR549" s="213"/>
      <c r="AS549" s="213"/>
      <c r="AT549" s="213"/>
      <c r="AU549" s="213"/>
      <c r="AV549" s="213"/>
      <c r="AW549" s="213"/>
      <c r="AX549" s="213"/>
      <c r="AY549" s="213"/>
      <c r="AZ549" s="213"/>
      <c r="BA549" s="213"/>
      <c r="BB549" s="213"/>
      <c r="BC549" s="213"/>
      <c r="BD549" s="213"/>
      <c r="BE549" s="213"/>
      <c r="BF549" s="213"/>
      <c r="BG549" s="213"/>
      <c r="BH549" s="213"/>
    </row>
    <row r="550" spans="1:60" outlineLevel="3" x14ac:dyDescent="0.2">
      <c r="A550" s="220"/>
      <c r="B550" s="221"/>
      <c r="C550" s="266" t="s">
        <v>2040</v>
      </c>
      <c r="D550" s="258"/>
      <c r="E550" s="259">
        <v>158.07</v>
      </c>
      <c r="F550" s="223"/>
      <c r="G550" s="223"/>
      <c r="H550" s="223"/>
      <c r="I550" s="223"/>
      <c r="J550" s="223"/>
      <c r="K550" s="223"/>
      <c r="L550" s="223"/>
      <c r="M550" s="223"/>
      <c r="N550" s="222"/>
      <c r="O550" s="222"/>
      <c r="P550" s="222"/>
      <c r="Q550" s="222"/>
      <c r="R550" s="223"/>
      <c r="S550" s="223"/>
      <c r="T550" s="223"/>
      <c r="U550" s="223"/>
      <c r="V550" s="223"/>
      <c r="W550" s="223"/>
      <c r="X550" s="223"/>
      <c r="Y550" s="223"/>
      <c r="Z550" s="213"/>
      <c r="AA550" s="213"/>
      <c r="AB550" s="213"/>
      <c r="AC550" s="213"/>
      <c r="AD550" s="213"/>
      <c r="AE550" s="213"/>
      <c r="AF550" s="213"/>
      <c r="AG550" s="213" t="s">
        <v>297</v>
      </c>
      <c r="AH550" s="213">
        <v>0</v>
      </c>
      <c r="AI550" s="213"/>
      <c r="AJ550" s="213"/>
      <c r="AK550" s="213"/>
      <c r="AL550" s="213"/>
      <c r="AM550" s="213"/>
      <c r="AN550" s="213"/>
      <c r="AO550" s="213"/>
      <c r="AP550" s="213"/>
      <c r="AQ550" s="213"/>
      <c r="AR550" s="213"/>
      <c r="AS550" s="213"/>
      <c r="AT550" s="213"/>
      <c r="AU550" s="213"/>
      <c r="AV550" s="213"/>
      <c r="AW550" s="213"/>
      <c r="AX550" s="213"/>
      <c r="AY550" s="213"/>
      <c r="AZ550" s="213"/>
      <c r="BA550" s="213"/>
      <c r="BB550" s="213"/>
      <c r="BC550" s="213"/>
      <c r="BD550" s="213"/>
      <c r="BE550" s="213"/>
      <c r="BF550" s="213"/>
      <c r="BG550" s="213"/>
      <c r="BH550" s="213"/>
    </row>
    <row r="551" spans="1:60" outlineLevel="1" x14ac:dyDescent="0.2">
      <c r="A551" s="244">
        <v>91</v>
      </c>
      <c r="B551" s="245" t="s">
        <v>2041</v>
      </c>
      <c r="C551" s="254" t="s">
        <v>2042</v>
      </c>
      <c r="D551" s="246" t="s">
        <v>562</v>
      </c>
      <c r="E551" s="247">
        <v>0.26872000000000001</v>
      </c>
      <c r="F551" s="248"/>
      <c r="G551" s="249">
        <f>ROUND(E551*F551,2)</f>
        <v>0</v>
      </c>
      <c r="H551" s="248"/>
      <c r="I551" s="249">
        <f>ROUND(E551*H551,2)</f>
        <v>0</v>
      </c>
      <c r="J551" s="248"/>
      <c r="K551" s="249">
        <f>ROUND(E551*J551,2)</f>
        <v>0</v>
      </c>
      <c r="L551" s="249">
        <v>21</v>
      </c>
      <c r="M551" s="249">
        <f>G551*(1+L551/100)</f>
        <v>0</v>
      </c>
      <c r="N551" s="247">
        <v>0</v>
      </c>
      <c r="O551" s="247">
        <f>ROUND(E551*N551,2)</f>
        <v>0</v>
      </c>
      <c r="P551" s="247">
        <v>0</v>
      </c>
      <c r="Q551" s="247">
        <f>ROUND(E551*P551,2)</f>
        <v>0</v>
      </c>
      <c r="R551" s="249" t="s">
        <v>583</v>
      </c>
      <c r="S551" s="249" t="s">
        <v>250</v>
      </c>
      <c r="T551" s="250" t="s">
        <v>250</v>
      </c>
      <c r="U551" s="223">
        <v>3.74</v>
      </c>
      <c r="V551" s="223">
        <f>ROUND(E551*U551,2)</f>
        <v>1.01</v>
      </c>
      <c r="W551" s="223"/>
      <c r="X551" s="223" t="s">
        <v>564</v>
      </c>
      <c r="Y551" s="223" t="s">
        <v>252</v>
      </c>
      <c r="Z551" s="213"/>
      <c r="AA551" s="213"/>
      <c r="AB551" s="213"/>
      <c r="AC551" s="213"/>
      <c r="AD551" s="213"/>
      <c r="AE551" s="213"/>
      <c r="AF551" s="213"/>
      <c r="AG551" s="213" t="s">
        <v>565</v>
      </c>
      <c r="AH551" s="213"/>
      <c r="AI551" s="213"/>
      <c r="AJ551" s="213"/>
      <c r="AK551" s="213"/>
      <c r="AL551" s="213"/>
      <c r="AM551" s="213"/>
      <c r="AN551" s="213"/>
      <c r="AO551" s="213"/>
      <c r="AP551" s="213"/>
      <c r="AQ551" s="213"/>
      <c r="AR551" s="213"/>
      <c r="AS551" s="213"/>
      <c r="AT551" s="213"/>
      <c r="AU551" s="213"/>
      <c r="AV551" s="213"/>
      <c r="AW551" s="213"/>
      <c r="AX551" s="213"/>
      <c r="AY551" s="213"/>
      <c r="AZ551" s="213"/>
      <c r="BA551" s="213"/>
      <c r="BB551" s="213"/>
      <c r="BC551" s="213"/>
      <c r="BD551" s="213"/>
      <c r="BE551" s="213"/>
      <c r="BF551" s="213"/>
      <c r="BG551" s="213"/>
      <c r="BH551" s="213"/>
    </row>
    <row r="552" spans="1:60" x14ac:dyDescent="0.2">
      <c r="A552" s="228" t="s">
        <v>245</v>
      </c>
      <c r="B552" s="229" t="s">
        <v>166</v>
      </c>
      <c r="C552" s="251" t="s">
        <v>167</v>
      </c>
      <c r="D552" s="230"/>
      <c r="E552" s="231"/>
      <c r="F552" s="232"/>
      <c r="G552" s="232">
        <f>SUMIF(AG553:AG638,"&lt;&gt;NOR",G553:G638)</f>
        <v>0</v>
      </c>
      <c r="H552" s="232"/>
      <c r="I552" s="232">
        <f>SUM(I553:I638)</f>
        <v>0</v>
      </c>
      <c r="J552" s="232"/>
      <c r="K552" s="232">
        <f>SUM(K553:K638)</f>
        <v>0</v>
      </c>
      <c r="L552" s="232"/>
      <c r="M552" s="232">
        <f>SUM(M553:M638)</f>
        <v>0</v>
      </c>
      <c r="N552" s="231"/>
      <c r="O552" s="231">
        <f>SUM(O553:O638)</f>
        <v>12.43</v>
      </c>
      <c r="P552" s="231"/>
      <c r="Q552" s="231">
        <f>SUM(Q553:Q638)</f>
        <v>0</v>
      </c>
      <c r="R552" s="232"/>
      <c r="S552" s="232"/>
      <c r="T552" s="233"/>
      <c r="U552" s="227"/>
      <c r="V552" s="227">
        <f>SUM(V553:V638)</f>
        <v>106.49</v>
      </c>
      <c r="W552" s="227"/>
      <c r="X552" s="227"/>
      <c r="Y552" s="227"/>
      <c r="AG552" t="s">
        <v>246</v>
      </c>
    </row>
    <row r="553" spans="1:60" ht="22.5" outlineLevel="1" x14ac:dyDescent="0.2">
      <c r="A553" s="235">
        <v>92</v>
      </c>
      <c r="B553" s="236" t="s">
        <v>2043</v>
      </c>
      <c r="C553" s="252" t="s">
        <v>2044</v>
      </c>
      <c r="D553" s="237" t="s">
        <v>420</v>
      </c>
      <c r="E553" s="238">
        <v>18.9175</v>
      </c>
      <c r="F553" s="239"/>
      <c r="G553" s="240">
        <f>ROUND(E553*F553,2)</f>
        <v>0</v>
      </c>
      <c r="H553" s="239"/>
      <c r="I553" s="240">
        <f>ROUND(E553*H553,2)</f>
        <v>0</v>
      </c>
      <c r="J553" s="239"/>
      <c r="K553" s="240">
        <f>ROUND(E553*J553,2)</f>
        <v>0</v>
      </c>
      <c r="L553" s="240">
        <v>21</v>
      </c>
      <c r="M553" s="240">
        <f>G553*(1+L553/100)</f>
        <v>0</v>
      </c>
      <c r="N553" s="238">
        <v>1.4540000000000001E-2</v>
      </c>
      <c r="O553" s="238">
        <f>ROUND(E553*N553,2)</f>
        <v>0.28000000000000003</v>
      </c>
      <c r="P553" s="238">
        <v>0</v>
      </c>
      <c r="Q553" s="238">
        <f>ROUND(E553*P553,2)</f>
        <v>0</v>
      </c>
      <c r="R553" s="240" t="s">
        <v>588</v>
      </c>
      <c r="S553" s="240" t="s">
        <v>250</v>
      </c>
      <c r="T553" s="241" t="s">
        <v>250</v>
      </c>
      <c r="U553" s="223">
        <v>0.36099999999999999</v>
      </c>
      <c r="V553" s="223">
        <f>ROUND(E553*U553,2)</f>
        <v>6.83</v>
      </c>
      <c r="W553" s="223"/>
      <c r="X553" s="223" t="s">
        <v>294</v>
      </c>
      <c r="Y553" s="223" t="s">
        <v>252</v>
      </c>
      <c r="Z553" s="213"/>
      <c r="AA553" s="213"/>
      <c r="AB553" s="213"/>
      <c r="AC553" s="213"/>
      <c r="AD553" s="213"/>
      <c r="AE553" s="213"/>
      <c r="AF553" s="213"/>
      <c r="AG553" s="213" t="s">
        <v>571</v>
      </c>
      <c r="AH553" s="213"/>
      <c r="AI553" s="213"/>
      <c r="AJ553" s="213"/>
      <c r="AK553" s="213"/>
      <c r="AL553" s="213"/>
      <c r="AM553" s="213"/>
      <c r="AN553" s="213"/>
      <c r="AO553" s="213"/>
      <c r="AP553" s="213"/>
      <c r="AQ553" s="213"/>
      <c r="AR553" s="213"/>
      <c r="AS553" s="213"/>
      <c r="AT553" s="213"/>
      <c r="AU553" s="213"/>
      <c r="AV553" s="213"/>
      <c r="AW553" s="213"/>
      <c r="AX553" s="213"/>
      <c r="AY553" s="213"/>
      <c r="AZ553" s="213"/>
      <c r="BA553" s="213"/>
      <c r="BB553" s="213"/>
      <c r="BC553" s="213"/>
      <c r="BD553" s="213"/>
      <c r="BE553" s="213"/>
      <c r="BF553" s="213"/>
      <c r="BG553" s="213"/>
      <c r="BH553" s="213"/>
    </row>
    <row r="554" spans="1:60" outlineLevel="2" x14ac:dyDescent="0.2">
      <c r="A554" s="220"/>
      <c r="B554" s="221"/>
      <c r="C554" s="266" t="s">
        <v>296</v>
      </c>
      <c r="D554" s="258"/>
      <c r="E554" s="259"/>
      <c r="F554" s="223"/>
      <c r="G554" s="223"/>
      <c r="H554" s="223"/>
      <c r="I554" s="223"/>
      <c r="J554" s="223"/>
      <c r="K554" s="223"/>
      <c r="L554" s="223"/>
      <c r="M554" s="223"/>
      <c r="N554" s="222"/>
      <c r="O554" s="222"/>
      <c r="P554" s="222"/>
      <c r="Q554" s="222"/>
      <c r="R554" s="223"/>
      <c r="S554" s="223"/>
      <c r="T554" s="223"/>
      <c r="U554" s="223"/>
      <c r="V554" s="223"/>
      <c r="W554" s="223"/>
      <c r="X554" s="223"/>
      <c r="Y554" s="223"/>
      <c r="Z554" s="213"/>
      <c r="AA554" s="213"/>
      <c r="AB554" s="213"/>
      <c r="AC554" s="213"/>
      <c r="AD554" s="213"/>
      <c r="AE554" s="213"/>
      <c r="AF554" s="213"/>
      <c r="AG554" s="213" t="s">
        <v>297</v>
      </c>
      <c r="AH554" s="213">
        <v>0</v>
      </c>
      <c r="AI554" s="213"/>
      <c r="AJ554" s="213"/>
      <c r="AK554" s="213"/>
      <c r="AL554" s="213"/>
      <c r="AM554" s="213"/>
      <c r="AN554" s="213"/>
      <c r="AO554" s="213"/>
      <c r="AP554" s="213"/>
      <c r="AQ554" s="213"/>
      <c r="AR554" s="213"/>
      <c r="AS554" s="213"/>
      <c r="AT554" s="213"/>
      <c r="AU554" s="213"/>
      <c r="AV554" s="213"/>
      <c r="AW554" s="213"/>
      <c r="AX554" s="213"/>
      <c r="AY554" s="213"/>
      <c r="AZ554" s="213"/>
      <c r="BA554" s="213"/>
      <c r="BB554" s="213"/>
      <c r="BC554" s="213"/>
      <c r="BD554" s="213"/>
      <c r="BE554" s="213"/>
      <c r="BF554" s="213"/>
      <c r="BG554" s="213"/>
      <c r="BH554" s="213"/>
    </row>
    <row r="555" spans="1:60" outlineLevel="3" x14ac:dyDescent="0.2">
      <c r="A555" s="220"/>
      <c r="B555" s="221"/>
      <c r="C555" s="266" t="s">
        <v>2045</v>
      </c>
      <c r="D555" s="258"/>
      <c r="E555" s="259"/>
      <c r="F555" s="223"/>
      <c r="G555" s="223"/>
      <c r="H555" s="223"/>
      <c r="I555" s="223"/>
      <c r="J555" s="223"/>
      <c r="K555" s="223"/>
      <c r="L555" s="223"/>
      <c r="M555" s="223"/>
      <c r="N555" s="222"/>
      <c r="O555" s="222"/>
      <c r="P555" s="222"/>
      <c r="Q555" s="222"/>
      <c r="R555" s="223"/>
      <c r="S555" s="223"/>
      <c r="T555" s="223"/>
      <c r="U555" s="223"/>
      <c r="V555" s="223"/>
      <c r="W555" s="223"/>
      <c r="X555" s="223"/>
      <c r="Y555" s="223"/>
      <c r="Z555" s="213"/>
      <c r="AA555" s="213"/>
      <c r="AB555" s="213"/>
      <c r="AC555" s="213"/>
      <c r="AD555" s="213"/>
      <c r="AE555" s="213"/>
      <c r="AF555" s="213"/>
      <c r="AG555" s="213" t="s">
        <v>297</v>
      </c>
      <c r="AH555" s="213">
        <v>0</v>
      </c>
      <c r="AI555" s="213"/>
      <c r="AJ555" s="213"/>
      <c r="AK555" s="213"/>
      <c r="AL555" s="213"/>
      <c r="AM555" s="213"/>
      <c r="AN555" s="213"/>
      <c r="AO555" s="213"/>
      <c r="AP555" s="213"/>
      <c r="AQ555" s="213"/>
      <c r="AR555" s="213"/>
      <c r="AS555" s="213"/>
      <c r="AT555" s="213"/>
      <c r="AU555" s="213"/>
      <c r="AV555" s="213"/>
      <c r="AW555" s="213"/>
      <c r="AX555" s="213"/>
      <c r="AY555" s="213"/>
      <c r="AZ555" s="213"/>
      <c r="BA555" s="213"/>
      <c r="BB555" s="213"/>
      <c r="BC555" s="213"/>
      <c r="BD555" s="213"/>
      <c r="BE555" s="213"/>
      <c r="BF555" s="213"/>
      <c r="BG555" s="213"/>
      <c r="BH555" s="213"/>
    </row>
    <row r="556" spans="1:60" outlineLevel="3" x14ac:dyDescent="0.2">
      <c r="A556" s="220"/>
      <c r="B556" s="221"/>
      <c r="C556" s="266" t="s">
        <v>2046</v>
      </c>
      <c r="D556" s="258"/>
      <c r="E556" s="259"/>
      <c r="F556" s="223"/>
      <c r="G556" s="223"/>
      <c r="H556" s="223"/>
      <c r="I556" s="223"/>
      <c r="J556" s="223"/>
      <c r="K556" s="223"/>
      <c r="L556" s="223"/>
      <c r="M556" s="223"/>
      <c r="N556" s="222"/>
      <c r="O556" s="222"/>
      <c r="P556" s="222"/>
      <c r="Q556" s="222"/>
      <c r="R556" s="223"/>
      <c r="S556" s="223"/>
      <c r="T556" s="223"/>
      <c r="U556" s="223"/>
      <c r="V556" s="223"/>
      <c r="W556" s="223"/>
      <c r="X556" s="223"/>
      <c r="Y556" s="223"/>
      <c r="Z556" s="213"/>
      <c r="AA556" s="213"/>
      <c r="AB556" s="213"/>
      <c r="AC556" s="213"/>
      <c r="AD556" s="213"/>
      <c r="AE556" s="213"/>
      <c r="AF556" s="213"/>
      <c r="AG556" s="213" t="s">
        <v>297</v>
      </c>
      <c r="AH556" s="213">
        <v>0</v>
      </c>
      <c r="AI556" s="213"/>
      <c r="AJ556" s="213"/>
      <c r="AK556" s="213"/>
      <c r="AL556" s="213"/>
      <c r="AM556" s="213"/>
      <c r="AN556" s="213"/>
      <c r="AO556" s="213"/>
      <c r="AP556" s="213"/>
      <c r="AQ556" s="213"/>
      <c r="AR556" s="213"/>
      <c r="AS556" s="213"/>
      <c r="AT556" s="213"/>
      <c r="AU556" s="213"/>
      <c r="AV556" s="213"/>
      <c r="AW556" s="213"/>
      <c r="AX556" s="213"/>
      <c r="AY556" s="213"/>
      <c r="AZ556" s="213"/>
      <c r="BA556" s="213"/>
      <c r="BB556" s="213"/>
      <c r="BC556" s="213"/>
      <c r="BD556" s="213"/>
      <c r="BE556" s="213"/>
      <c r="BF556" s="213"/>
      <c r="BG556" s="213"/>
      <c r="BH556" s="213"/>
    </row>
    <row r="557" spans="1:60" outlineLevel="3" x14ac:dyDescent="0.2">
      <c r="A557" s="220"/>
      <c r="B557" s="221"/>
      <c r="C557" s="266" t="s">
        <v>2047</v>
      </c>
      <c r="D557" s="258"/>
      <c r="E557" s="259"/>
      <c r="F557" s="223"/>
      <c r="G557" s="223"/>
      <c r="H557" s="223"/>
      <c r="I557" s="223"/>
      <c r="J557" s="223"/>
      <c r="K557" s="223"/>
      <c r="L557" s="223"/>
      <c r="M557" s="223"/>
      <c r="N557" s="222"/>
      <c r="O557" s="222"/>
      <c r="P557" s="222"/>
      <c r="Q557" s="222"/>
      <c r="R557" s="223"/>
      <c r="S557" s="223"/>
      <c r="T557" s="223"/>
      <c r="U557" s="223"/>
      <c r="V557" s="223"/>
      <c r="W557" s="223"/>
      <c r="X557" s="223"/>
      <c r="Y557" s="223"/>
      <c r="Z557" s="213"/>
      <c r="AA557" s="213"/>
      <c r="AB557" s="213"/>
      <c r="AC557" s="213"/>
      <c r="AD557" s="213"/>
      <c r="AE557" s="213"/>
      <c r="AF557" s="213"/>
      <c r="AG557" s="213" t="s">
        <v>297</v>
      </c>
      <c r="AH557" s="213">
        <v>0</v>
      </c>
      <c r="AI557" s="213"/>
      <c r="AJ557" s="213"/>
      <c r="AK557" s="213"/>
      <c r="AL557" s="213"/>
      <c r="AM557" s="213"/>
      <c r="AN557" s="213"/>
      <c r="AO557" s="213"/>
      <c r="AP557" s="213"/>
      <c r="AQ557" s="213"/>
      <c r="AR557" s="213"/>
      <c r="AS557" s="213"/>
      <c r="AT557" s="213"/>
      <c r="AU557" s="213"/>
      <c r="AV557" s="213"/>
      <c r="AW557" s="213"/>
      <c r="AX557" s="213"/>
      <c r="AY557" s="213"/>
      <c r="AZ557" s="213"/>
      <c r="BA557" s="213"/>
      <c r="BB557" s="213"/>
      <c r="BC557" s="213"/>
      <c r="BD557" s="213"/>
      <c r="BE557" s="213"/>
      <c r="BF557" s="213"/>
      <c r="BG557" s="213"/>
      <c r="BH557" s="213"/>
    </row>
    <row r="558" spans="1:60" outlineLevel="3" x14ac:dyDescent="0.2">
      <c r="A558" s="220"/>
      <c r="B558" s="221"/>
      <c r="C558" s="266" t="s">
        <v>2048</v>
      </c>
      <c r="D558" s="258"/>
      <c r="E558" s="259">
        <v>18.9175</v>
      </c>
      <c r="F558" s="223"/>
      <c r="G558" s="223"/>
      <c r="H558" s="223"/>
      <c r="I558" s="223"/>
      <c r="J558" s="223"/>
      <c r="K558" s="223"/>
      <c r="L558" s="223"/>
      <c r="M558" s="223"/>
      <c r="N558" s="222"/>
      <c r="O558" s="222"/>
      <c r="P558" s="222"/>
      <c r="Q558" s="222"/>
      <c r="R558" s="223"/>
      <c r="S558" s="223"/>
      <c r="T558" s="223"/>
      <c r="U558" s="223"/>
      <c r="V558" s="223"/>
      <c r="W558" s="223"/>
      <c r="X558" s="223"/>
      <c r="Y558" s="223"/>
      <c r="Z558" s="213"/>
      <c r="AA558" s="213"/>
      <c r="AB558" s="213"/>
      <c r="AC558" s="213"/>
      <c r="AD558" s="213"/>
      <c r="AE558" s="213"/>
      <c r="AF558" s="213"/>
      <c r="AG558" s="213" t="s">
        <v>297</v>
      </c>
      <c r="AH558" s="213">
        <v>0</v>
      </c>
      <c r="AI558" s="213"/>
      <c r="AJ558" s="213"/>
      <c r="AK558" s="213"/>
      <c r="AL558" s="213"/>
      <c r="AM558" s="213"/>
      <c r="AN558" s="213"/>
      <c r="AO558" s="213"/>
      <c r="AP558" s="213"/>
      <c r="AQ558" s="213"/>
      <c r="AR558" s="213"/>
      <c r="AS558" s="213"/>
      <c r="AT558" s="213"/>
      <c r="AU558" s="213"/>
      <c r="AV558" s="213"/>
      <c r="AW558" s="213"/>
      <c r="AX558" s="213"/>
      <c r="AY558" s="213"/>
      <c r="AZ558" s="213"/>
      <c r="BA558" s="213"/>
      <c r="BB558" s="213"/>
      <c r="BC558" s="213"/>
      <c r="BD558" s="213"/>
      <c r="BE558" s="213"/>
      <c r="BF558" s="213"/>
      <c r="BG558" s="213"/>
      <c r="BH558" s="213"/>
    </row>
    <row r="559" spans="1:60" ht="22.5" outlineLevel="1" x14ac:dyDescent="0.2">
      <c r="A559" s="235">
        <v>93</v>
      </c>
      <c r="B559" s="236" t="s">
        <v>2049</v>
      </c>
      <c r="C559" s="252" t="s">
        <v>2050</v>
      </c>
      <c r="D559" s="237" t="s">
        <v>292</v>
      </c>
      <c r="E559" s="238">
        <v>7.25</v>
      </c>
      <c r="F559" s="239"/>
      <c r="G559" s="240">
        <f>ROUND(E559*F559,2)</f>
        <v>0</v>
      </c>
      <c r="H559" s="239"/>
      <c r="I559" s="240">
        <f>ROUND(E559*H559,2)</f>
        <v>0</v>
      </c>
      <c r="J559" s="239"/>
      <c r="K559" s="240">
        <f>ROUND(E559*J559,2)</f>
        <v>0</v>
      </c>
      <c r="L559" s="240">
        <v>21</v>
      </c>
      <c r="M559" s="240">
        <f>G559*(1+L559/100)</f>
        <v>0</v>
      </c>
      <c r="N559" s="238">
        <v>0</v>
      </c>
      <c r="O559" s="238">
        <f>ROUND(E559*N559,2)</f>
        <v>0</v>
      </c>
      <c r="P559" s="238">
        <v>0</v>
      </c>
      <c r="Q559" s="238">
        <f>ROUND(E559*P559,2)</f>
        <v>0</v>
      </c>
      <c r="R559" s="240" t="s">
        <v>588</v>
      </c>
      <c r="S559" s="240" t="s">
        <v>250</v>
      </c>
      <c r="T559" s="241" t="s">
        <v>250</v>
      </c>
      <c r="U559" s="223">
        <v>0.78200000000000003</v>
      </c>
      <c r="V559" s="223">
        <f>ROUND(E559*U559,2)</f>
        <v>5.67</v>
      </c>
      <c r="W559" s="223"/>
      <c r="X559" s="223" t="s">
        <v>294</v>
      </c>
      <c r="Y559" s="223" t="s">
        <v>252</v>
      </c>
      <c r="Z559" s="213"/>
      <c r="AA559" s="213"/>
      <c r="AB559" s="213"/>
      <c r="AC559" s="213"/>
      <c r="AD559" s="213"/>
      <c r="AE559" s="213"/>
      <c r="AF559" s="213"/>
      <c r="AG559" s="213" t="s">
        <v>571</v>
      </c>
      <c r="AH559" s="213"/>
      <c r="AI559" s="213"/>
      <c r="AJ559" s="213"/>
      <c r="AK559" s="213"/>
      <c r="AL559" s="213"/>
      <c r="AM559" s="213"/>
      <c r="AN559" s="213"/>
      <c r="AO559" s="213"/>
      <c r="AP559" s="213"/>
      <c r="AQ559" s="213"/>
      <c r="AR559" s="213"/>
      <c r="AS559" s="213"/>
      <c r="AT559" s="213"/>
      <c r="AU559" s="213"/>
      <c r="AV559" s="213"/>
      <c r="AW559" s="213"/>
      <c r="AX559" s="213"/>
      <c r="AY559" s="213"/>
      <c r="AZ559" s="213"/>
      <c r="BA559" s="213"/>
      <c r="BB559" s="213"/>
      <c r="BC559" s="213"/>
      <c r="BD559" s="213"/>
      <c r="BE559" s="213"/>
      <c r="BF559" s="213"/>
      <c r="BG559" s="213"/>
      <c r="BH559" s="213"/>
    </row>
    <row r="560" spans="1:60" outlineLevel="2" x14ac:dyDescent="0.2">
      <c r="A560" s="220"/>
      <c r="B560" s="221"/>
      <c r="C560" s="266" t="s">
        <v>296</v>
      </c>
      <c r="D560" s="258"/>
      <c r="E560" s="259"/>
      <c r="F560" s="223"/>
      <c r="G560" s="223"/>
      <c r="H560" s="223"/>
      <c r="I560" s="223"/>
      <c r="J560" s="223"/>
      <c r="K560" s="223"/>
      <c r="L560" s="223"/>
      <c r="M560" s="223"/>
      <c r="N560" s="222"/>
      <c r="O560" s="222"/>
      <c r="P560" s="222"/>
      <c r="Q560" s="222"/>
      <c r="R560" s="223"/>
      <c r="S560" s="223"/>
      <c r="T560" s="223"/>
      <c r="U560" s="223"/>
      <c r="V560" s="223"/>
      <c r="W560" s="223"/>
      <c r="X560" s="223"/>
      <c r="Y560" s="223"/>
      <c r="Z560" s="213"/>
      <c r="AA560" s="213"/>
      <c r="AB560" s="213"/>
      <c r="AC560" s="213"/>
      <c r="AD560" s="213"/>
      <c r="AE560" s="213"/>
      <c r="AF560" s="213"/>
      <c r="AG560" s="213" t="s">
        <v>297</v>
      </c>
      <c r="AH560" s="213">
        <v>0</v>
      </c>
      <c r="AI560" s="213"/>
      <c r="AJ560" s="213"/>
      <c r="AK560" s="213"/>
      <c r="AL560" s="213"/>
      <c r="AM560" s="213"/>
      <c r="AN560" s="213"/>
      <c r="AO560" s="213"/>
      <c r="AP560" s="213"/>
      <c r="AQ560" s="213"/>
      <c r="AR560" s="213"/>
      <c r="AS560" s="213"/>
      <c r="AT560" s="213"/>
      <c r="AU560" s="213"/>
      <c r="AV560" s="213"/>
      <c r="AW560" s="213"/>
      <c r="AX560" s="213"/>
      <c r="AY560" s="213"/>
      <c r="AZ560" s="213"/>
      <c r="BA560" s="213"/>
      <c r="BB560" s="213"/>
      <c r="BC560" s="213"/>
      <c r="BD560" s="213"/>
      <c r="BE560" s="213"/>
      <c r="BF560" s="213"/>
      <c r="BG560" s="213"/>
      <c r="BH560" s="213"/>
    </row>
    <row r="561" spans="1:60" outlineLevel="3" x14ac:dyDescent="0.2">
      <c r="A561" s="220"/>
      <c r="B561" s="221"/>
      <c r="C561" s="266" t="s">
        <v>2051</v>
      </c>
      <c r="D561" s="258"/>
      <c r="E561" s="259"/>
      <c r="F561" s="223"/>
      <c r="G561" s="223"/>
      <c r="H561" s="223"/>
      <c r="I561" s="223"/>
      <c r="J561" s="223"/>
      <c r="K561" s="223"/>
      <c r="L561" s="223"/>
      <c r="M561" s="223"/>
      <c r="N561" s="222"/>
      <c r="O561" s="222"/>
      <c r="P561" s="222"/>
      <c r="Q561" s="222"/>
      <c r="R561" s="223"/>
      <c r="S561" s="223"/>
      <c r="T561" s="223"/>
      <c r="U561" s="223"/>
      <c r="V561" s="223"/>
      <c r="W561" s="223"/>
      <c r="X561" s="223"/>
      <c r="Y561" s="223"/>
      <c r="Z561" s="213"/>
      <c r="AA561" s="213"/>
      <c r="AB561" s="213"/>
      <c r="AC561" s="213"/>
      <c r="AD561" s="213"/>
      <c r="AE561" s="213"/>
      <c r="AF561" s="213"/>
      <c r="AG561" s="213" t="s">
        <v>297</v>
      </c>
      <c r="AH561" s="213">
        <v>0</v>
      </c>
      <c r="AI561" s="213"/>
      <c r="AJ561" s="213"/>
      <c r="AK561" s="213"/>
      <c r="AL561" s="213"/>
      <c r="AM561" s="213"/>
      <c r="AN561" s="213"/>
      <c r="AO561" s="213"/>
      <c r="AP561" s="213"/>
      <c r="AQ561" s="213"/>
      <c r="AR561" s="213"/>
      <c r="AS561" s="213"/>
      <c r="AT561" s="213"/>
      <c r="AU561" s="213"/>
      <c r="AV561" s="213"/>
      <c r="AW561" s="213"/>
      <c r="AX561" s="213"/>
      <c r="AY561" s="213"/>
      <c r="AZ561" s="213"/>
      <c r="BA561" s="213"/>
      <c r="BB561" s="213"/>
      <c r="BC561" s="213"/>
      <c r="BD561" s="213"/>
      <c r="BE561" s="213"/>
      <c r="BF561" s="213"/>
      <c r="BG561" s="213"/>
      <c r="BH561" s="213"/>
    </row>
    <row r="562" spans="1:60" outlineLevel="3" x14ac:dyDescent="0.2">
      <c r="A562" s="220"/>
      <c r="B562" s="221"/>
      <c r="C562" s="266" t="s">
        <v>1976</v>
      </c>
      <c r="D562" s="258"/>
      <c r="E562" s="259">
        <v>7.25</v>
      </c>
      <c r="F562" s="223"/>
      <c r="G562" s="223"/>
      <c r="H562" s="223"/>
      <c r="I562" s="223"/>
      <c r="J562" s="223"/>
      <c r="K562" s="223"/>
      <c r="L562" s="223"/>
      <c r="M562" s="223"/>
      <c r="N562" s="222"/>
      <c r="O562" s="222"/>
      <c r="P562" s="222"/>
      <c r="Q562" s="222"/>
      <c r="R562" s="223"/>
      <c r="S562" s="223"/>
      <c r="T562" s="223"/>
      <c r="U562" s="223"/>
      <c r="V562" s="223"/>
      <c r="W562" s="223"/>
      <c r="X562" s="223"/>
      <c r="Y562" s="223"/>
      <c r="Z562" s="213"/>
      <c r="AA562" s="213"/>
      <c r="AB562" s="213"/>
      <c r="AC562" s="213"/>
      <c r="AD562" s="213"/>
      <c r="AE562" s="213"/>
      <c r="AF562" s="213"/>
      <c r="AG562" s="213" t="s">
        <v>297</v>
      </c>
      <c r="AH562" s="213">
        <v>0</v>
      </c>
      <c r="AI562" s="213"/>
      <c r="AJ562" s="213"/>
      <c r="AK562" s="213"/>
      <c r="AL562" s="213"/>
      <c r="AM562" s="213"/>
      <c r="AN562" s="213"/>
      <c r="AO562" s="213"/>
      <c r="AP562" s="213"/>
      <c r="AQ562" s="213"/>
      <c r="AR562" s="213"/>
      <c r="AS562" s="213"/>
      <c r="AT562" s="213"/>
      <c r="AU562" s="213"/>
      <c r="AV562" s="213"/>
      <c r="AW562" s="213"/>
      <c r="AX562" s="213"/>
      <c r="AY562" s="213"/>
      <c r="AZ562" s="213"/>
      <c r="BA562" s="213"/>
      <c r="BB562" s="213"/>
      <c r="BC562" s="213"/>
      <c r="BD562" s="213"/>
      <c r="BE562" s="213"/>
      <c r="BF562" s="213"/>
      <c r="BG562" s="213"/>
      <c r="BH562" s="213"/>
    </row>
    <row r="563" spans="1:60" ht="22.5" outlineLevel="1" x14ac:dyDescent="0.2">
      <c r="A563" s="235">
        <v>94</v>
      </c>
      <c r="B563" s="236" t="s">
        <v>2052</v>
      </c>
      <c r="C563" s="252" t="s">
        <v>2053</v>
      </c>
      <c r="D563" s="237" t="s">
        <v>292</v>
      </c>
      <c r="E563" s="238">
        <v>188.6251</v>
      </c>
      <c r="F563" s="239"/>
      <c r="G563" s="240">
        <f>ROUND(E563*F563,2)</f>
        <v>0</v>
      </c>
      <c r="H563" s="239"/>
      <c r="I563" s="240">
        <f>ROUND(E563*H563,2)</f>
        <v>0</v>
      </c>
      <c r="J563" s="239"/>
      <c r="K563" s="240">
        <f>ROUND(E563*J563,2)</f>
        <v>0</v>
      </c>
      <c r="L563" s="240">
        <v>21</v>
      </c>
      <c r="M563" s="240">
        <f>G563*(1+L563/100)</f>
        <v>0</v>
      </c>
      <c r="N563" s="238">
        <v>4.0299999999999997E-3</v>
      </c>
      <c r="O563" s="238">
        <f>ROUND(E563*N563,2)</f>
        <v>0.76</v>
      </c>
      <c r="P563" s="238">
        <v>0</v>
      </c>
      <c r="Q563" s="238">
        <f>ROUND(E563*P563,2)</f>
        <v>0</v>
      </c>
      <c r="R563" s="240" t="s">
        <v>588</v>
      </c>
      <c r="S563" s="240" t="s">
        <v>250</v>
      </c>
      <c r="T563" s="241" t="s">
        <v>250</v>
      </c>
      <c r="U563" s="223">
        <v>0.156</v>
      </c>
      <c r="V563" s="223">
        <f>ROUND(E563*U563,2)</f>
        <v>29.43</v>
      </c>
      <c r="W563" s="223"/>
      <c r="X563" s="223" t="s">
        <v>294</v>
      </c>
      <c r="Y563" s="223" t="s">
        <v>252</v>
      </c>
      <c r="Z563" s="213"/>
      <c r="AA563" s="213"/>
      <c r="AB563" s="213"/>
      <c r="AC563" s="213"/>
      <c r="AD563" s="213"/>
      <c r="AE563" s="213"/>
      <c r="AF563" s="213"/>
      <c r="AG563" s="213" t="s">
        <v>571</v>
      </c>
      <c r="AH563" s="213"/>
      <c r="AI563" s="213"/>
      <c r="AJ563" s="213"/>
      <c r="AK563" s="213"/>
      <c r="AL563" s="213"/>
      <c r="AM563" s="213"/>
      <c r="AN563" s="213"/>
      <c r="AO563" s="213"/>
      <c r="AP563" s="213"/>
      <c r="AQ563" s="213"/>
      <c r="AR563" s="213"/>
      <c r="AS563" s="213"/>
      <c r="AT563" s="213"/>
      <c r="AU563" s="213"/>
      <c r="AV563" s="213"/>
      <c r="AW563" s="213"/>
      <c r="AX563" s="213"/>
      <c r="AY563" s="213"/>
      <c r="AZ563" s="213"/>
      <c r="BA563" s="213"/>
      <c r="BB563" s="213"/>
      <c r="BC563" s="213"/>
      <c r="BD563" s="213"/>
      <c r="BE563" s="213"/>
      <c r="BF563" s="213"/>
      <c r="BG563" s="213"/>
      <c r="BH563" s="213"/>
    </row>
    <row r="564" spans="1:60" outlineLevel="2" x14ac:dyDescent="0.2">
      <c r="A564" s="220"/>
      <c r="B564" s="221"/>
      <c r="C564" s="266" t="s">
        <v>347</v>
      </c>
      <c r="D564" s="258"/>
      <c r="E564" s="259"/>
      <c r="F564" s="223"/>
      <c r="G564" s="223"/>
      <c r="H564" s="223"/>
      <c r="I564" s="223"/>
      <c r="J564" s="223"/>
      <c r="K564" s="223"/>
      <c r="L564" s="223"/>
      <c r="M564" s="223"/>
      <c r="N564" s="222"/>
      <c r="O564" s="222"/>
      <c r="P564" s="222"/>
      <c r="Q564" s="222"/>
      <c r="R564" s="223"/>
      <c r="S564" s="223"/>
      <c r="T564" s="223"/>
      <c r="U564" s="223"/>
      <c r="V564" s="223"/>
      <c r="W564" s="223"/>
      <c r="X564" s="223"/>
      <c r="Y564" s="223"/>
      <c r="Z564" s="213"/>
      <c r="AA564" s="213"/>
      <c r="AB564" s="213"/>
      <c r="AC564" s="213"/>
      <c r="AD564" s="213"/>
      <c r="AE564" s="213"/>
      <c r="AF564" s="213"/>
      <c r="AG564" s="213" t="s">
        <v>297</v>
      </c>
      <c r="AH564" s="213">
        <v>0</v>
      </c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</row>
    <row r="565" spans="1:60" outlineLevel="3" x14ac:dyDescent="0.2">
      <c r="A565" s="220"/>
      <c r="B565" s="221"/>
      <c r="C565" s="266" t="s">
        <v>2054</v>
      </c>
      <c r="D565" s="258"/>
      <c r="E565" s="259"/>
      <c r="F565" s="223"/>
      <c r="G565" s="223"/>
      <c r="H565" s="223"/>
      <c r="I565" s="223"/>
      <c r="J565" s="223"/>
      <c r="K565" s="223"/>
      <c r="L565" s="223"/>
      <c r="M565" s="223"/>
      <c r="N565" s="222"/>
      <c r="O565" s="222"/>
      <c r="P565" s="222"/>
      <c r="Q565" s="222"/>
      <c r="R565" s="223"/>
      <c r="S565" s="223"/>
      <c r="T565" s="223"/>
      <c r="U565" s="223"/>
      <c r="V565" s="223"/>
      <c r="W565" s="223"/>
      <c r="X565" s="223"/>
      <c r="Y565" s="223"/>
      <c r="Z565" s="213"/>
      <c r="AA565" s="213"/>
      <c r="AB565" s="213"/>
      <c r="AC565" s="213"/>
      <c r="AD565" s="213"/>
      <c r="AE565" s="213"/>
      <c r="AF565" s="213"/>
      <c r="AG565" s="213" t="s">
        <v>297</v>
      </c>
      <c r="AH565" s="213">
        <v>0</v>
      </c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</row>
    <row r="566" spans="1:60" outlineLevel="3" x14ac:dyDescent="0.2">
      <c r="A566" s="220"/>
      <c r="B566" s="221"/>
      <c r="C566" s="266" t="s">
        <v>1985</v>
      </c>
      <c r="D566" s="258"/>
      <c r="E566" s="259">
        <v>188.6251</v>
      </c>
      <c r="F566" s="223"/>
      <c r="G566" s="223"/>
      <c r="H566" s="223"/>
      <c r="I566" s="223"/>
      <c r="J566" s="223"/>
      <c r="K566" s="223"/>
      <c r="L566" s="223"/>
      <c r="M566" s="223"/>
      <c r="N566" s="222"/>
      <c r="O566" s="222"/>
      <c r="P566" s="222"/>
      <c r="Q566" s="222"/>
      <c r="R566" s="223"/>
      <c r="S566" s="223"/>
      <c r="T566" s="223"/>
      <c r="U566" s="223"/>
      <c r="V566" s="223"/>
      <c r="W566" s="223"/>
      <c r="X566" s="223"/>
      <c r="Y566" s="223"/>
      <c r="Z566" s="213"/>
      <c r="AA566" s="213"/>
      <c r="AB566" s="213"/>
      <c r="AC566" s="213"/>
      <c r="AD566" s="213"/>
      <c r="AE566" s="213"/>
      <c r="AF566" s="213"/>
      <c r="AG566" s="213" t="s">
        <v>297</v>
      </c>
      <c r="AH566" s="213">
        <v>0</v>
      </c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</row>
    <row r="567" spans="1:60" ht="22.5" outlineLevel="1" x14ac:dyDescent="0.2">
      <c r="A567" s="235">
        <v>95</v>
      </c>
      <c r="B567" s="236" t="s">
        <v>2055</v>
      </c>
      <c r="C567" s="252" t="s">
        <v>2056</v>
      </c>
      <c r="D567" s="237" t="s">
        <v>292</v>
      </c>
      <c r="E567" s="238">
        <v>25.305</v>
      </c>
      <c r="F567" s="239"/>
      <c r="G567" s="240">
        <f>ROUND(E567*F567,2)</f>
        <v>0</v>
      </c>
      <c r="H567" s="239"/>
      <c r="I567" s="240">
        <f>ROUND(E567*H567,2)</f>
        <v>0</v>
      </c>
      <c r="J567" s="239"/>
      <c r="K567" s="240">
        <f>ROUND(E567*J567,2)</f>
        <v>0</v>
      </c>
      <c r="L567" s="240">
        <v>21</v>
      </c>
      <c r="M567" s="240">
        <f>G567*(1+L567/100)</f>
        <v>0</v>
      </c>
      <c r="N567" s="238">
        <v>1.5499999999999999E-3</v>
      </c>
      <c r="O567" s="238">
        <f>ROUND(E567*N567,2)</f>
        <v>0.04</v>
      </c>
      <c r="P567" s="238">
        <v>0</v>
      </c>
      <c r="Q567" s="238">
        <f>ROUND(E567*P567,2)</f>
        <v>0</v>
      </c>
      <c r="R567" s="240" t="s">
        <v>588</v>
      </c>
      <c r="S567" s="240" t="s">
        <v>250</v>
      </c>
      <c r="T567" s="241" t="s">
        <v>250</v>
      </c>
      <c r="U567" s="223">
        <v>9.5000000000000001E-2</v>
      </c>
      <c r="V567" s="223">
        <f>ROUND(E567*U567,2)</f>
        <v>2.4</v>
      </c>
      <c r="W567" s="223"/>
      <c r="X567" s="223" t="s">
        <v>294</v>
      </c>
      <c r="Y567" s="223" t="s">
        <v>252</v>
      </c>
      <c r="Z567" s="213"/>
      <c r="AA567" s="213"/>
      <c r="AB567" s="213"/>
      <c r="AC567" s="213"/>
      <c r="AD567" s="213"/>
      <c r="AE567" s="213"/>
      <c r="AF567" s="213"/>
      <c r="AG567" s="213" t="s">
        <v>571</v>
      </c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</row>
    <row r="568" spans="1:60" outlineLevel="2" x14ac:dyDescent="0.2">
      <c r="A568" s="220"/>
      <c r="B568" s="221"/>
      <c r="C568" s="266" t="s">
        <v>296</v>
      </c>
      <c r="D568" s="258"/>
      <c r="E568" s="259"/>
      <c r="F568" s="223"/>
      <c r="G568" s="223"/>
      <c r="H568" s="223"/>
      <c r="I568" s="223"/>
      <c r="J568" s="223"/>
      <c r="K568" s="223"/>
      <c r="L568" s="223"/>
      <c r="M568" s="223"/>
      <c r="N568" s="222"/>
      <c r="O568" s="222"/>
      <c r="P568" s="222"/>
      <c r="Q568" s="222"/>
      <c r="R568" s="223"/>
      <c r="S568" s="223"/>
      <c r="T568" s="223"/>
      <c r="U568" s="223"/>
      <c r="V568" s="223"/>
      <c r="W568" s="223"/>
      <c r="X568" s="223"/>
      <c r="Y568" s="223"/>
      <c r="Z568" s="213"/>
      <c r="AA568" s="213"/>
      <c r="AB568" s="213"/>
      <c r="AC568" s="213"/>
      <c r="AD568" s="213"/>
      <c r="AE568" s="213"/>
      <c r="AF568" s="213"/>
      <c r="AG568" s="213" t="s">
        <v>297</v>
      </c>
      <c r="AH568" s="213">
        <v>0</v>
      </c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</row>
    <row r="569" spans="1:60" outlineLevel="3" x14ac:dyDescent="0.2">
      <c r="A569" s="220"/>
      <c r="B569" s="221"/>
      <c r="C569" s="266" t="s">
        <v>1979</v>
      </c>
      <c r="D569" s="258"/>
      <c r="E569" s="259"/>
      <c r="F569" s="223"/>
      <c r="G569" s="223"/>
      <c r="H569" s="223"/>
      <c r="I569" s="223"/>
      <c r="J569" s="223"/>
      <c r="K569" s="223"/>
      <c r="L569" s="223"/>
      <c r="M569" s="223"/>
      <c r="N569" s="222"/>
      <c r="O569" s="222"/>
      <c r="P569" s="222"/>
      <c r="Q569" s="222"/>
      <c r="R569" s="223"/>
      <c r="S569" s="223"/>
      <c r="T569" s="223"/>
      <c r="U569" s="223"/>
      <c r="V569" s="223"/>
      <c r="W569" s="223"/>
      <c r="X569" s="223"/>
      <c r="Y569" s="223"/>
      <c r="Z569" s="213"/>
      <c r="AA569" s="213"/>
      <c r="AB569" s="213"/>
      <c r="AC569" s="213"/>
      <c r="AD569" s="213"/>
      <c r="AE569" s="213"/>
      <c r="AF569" s="213"/>
      <c r="AG569" s="213" t="s">
        <v>297</v>
      </c>
      <c r="AH569" s="213">
        <v>0</v>
      </c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</row>
    <row r="570" spans="1:60" outlineLevel="3" x14ac:dyDescent="0.2">
      <c r="A570" s="220"/>
      <c r="B570" s="221"/>
      <c r="C570" s="266" t="s">
        <v>2057</v>
      </c>
      <c r="D570" s="258"/>
      <c r="E570" s="259"/>
      <c r="F570" s="223"/>
      <c r="G570" s="223"/>
      <c r="H570" s="223"/>
      <c r="I570" s="223"/>
      <c r="J570" s="223"/>
      <c r="K570" s="223"/>
      <c r="L570" s="223"/>
      <c r="M570" s="223"/>
      <c r="N570" s="222"/>
      <c r="O570" s="222"/>
      <c r="P570" s="222"/>
      <c r="Q570" s="222"/>
      <c r="R570" s="223"/>
      <c r="S570" s="223"/>
      <c r="T570" s="223"/>
      <c r="U570" s="223"/>
      <c r="V570" s="223"/>
      <c r="W570" s="223"/>
      <c r="X570" s="223"/>
      <c r="Y570" s="223"/>
      <c r="Z570" s="213"/>
      <c r="AA570" s="213"/>
      <c r="AB570" s="213"/>
      <c r="AC570" s="213"/>
      <c r="AD570" s="213"/>
      <c r="AE570" s="213"/>
      <c r="AF570" s="213"/>
      <c r="AG570" s="213" t="s">
        <v>297</v>
      </c>
      <c r="AH570" s="213">
        <v>0</v>
      </c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</row>
    <row r="571" spans="1:60" outlineLevel="3" x14ac:dyDescent="0.2">
      <c r="A571" s="220"/>
      <c r="B571" s="221"/>
      <c r="C571" s="266" t="s">
        <v>2058</v>
      </c>
      <c r="D571" s="258"/>
      <c r="E571" s="259">
        <v>25.305</v>
      </c>
      <c r="F571" s="223"/>
      <c r="G571" s="223"/>
      <c r="H571" s="223"/>
      <c r="I571" s="223"/>
      <c r="J571" s="223"/>
      <c r="K571" s="223"/>
      <c r="L571" s="223"/>
      <c r="M571" s="223"/>
      <c r="N571" s="222"/>
      <c r="O571" s="222"/>
      <c r="P571" s="222"/>
      <c r="Q571" s="222"/>
      <c r="R571" s="223"/>
      <c r="S571" s="223"/>
      <c r="T571" s="223"/>
      <c r="U571" s="223"/>
      <c r="V571" s="223"/>
      <c r="W571" s="223"/>
      <c r="X571" s="223"/>
      <c r="Y571" s="223"/>
      <c r="Z571" s="213"/>
      <c r="AA571" s="213"/>
      <c r="AB571" s="213"/>
      <c r="AC571" s="213"/>
      <c r="AD571" s="213"/>
      <c r="AE571" s="213"/>
      <c r="AF571" s="213"/>
      <c r="AG571" s="213" t="s">
        <v>297</v>
      </c>
      <c r="AH571" s="213">
        <v>0</v>
      </c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</row>
    <row r="572" spans="1:60" outlineLevel="1" x14ac:dyDescent="0.2">
      <c r="A572" s="235">
        <v>96</v>
      </c>
      <c r="B572" s="236" t="s">
        <v>2059</v>
      </c>
      <c r="C572" s="252" t="s">
        <v>2060</v>
      </c>
      <c r="D572" s="237" t="s">
        <v>302</v>
      </c>
      <c r="E572" s="238">
        <v>2.5499999999999998</v>
      </c>
      <c r="F572" s="239"/>
      <c r="G572" s="240">
        <f>ROUND(E572*F572,2)</f>
        <v>0</v>
      </c>
      <c r="H572" s="239"/>
      <c r="I572" s="240">
        <f>ROUND(E572*H572,2)</f>
        <v>0</v>
      </c>
      <c r="J572" s="239"/>
      <c r="K572" s="240">
        <f>ROUND(E572*J572,2)</f>
        <v>0</v>
      </c>
      <c r="L572" s="240">
        <v>21</v>
      </c>
      <c r="M572" s="240">
        <f>G572*(1+L572/100)</f>
        <v>0</v>
      </c>
      <c r="N572" s="238">
        <v>2.2970000000000001E-2</v>
      </c>
      <c r="O572" s="238">
        <f>ROUND(E572*N572,2)</f>
        <v>0.06</v>
      </c>
      <c r="P572" s="238">
        <v>0</v>
      </c>
      <c r="Q572" s="238">
        <f>ROUND(E572*P572,2)</f>
        <v>0</v>
      </c>
      <c r="R572" s="240" t="s">
        <v>588</v>
      </c>
      <c r="S572" s="240" t="s">
        <v>250</v>
      </c>
      <c r="T572" s="241" t="s">
        <v>250</v>
      </c>
      <c r="U572" s="223">
        <v>0</v>
      </c>
      <c r="V572" s="223">
        <f>ROUND(E572*U572,2)</f>
        <v>0</v>
      </c>
      <c r="W572" s="223"/>
      <c r="X572" s="223" t="s">
        <v>294</v>
      </c>
      <c r="Y572" s="223" t="s">
        <v>252</v>
      </c>
      <c r="Z572" s="213"/>
      <c r="AA572" s="213"/>
      <c r="AB572" s="213"/>
      <c r="AC572" s="213"/>
      <c r="AD572" s="213"/>
      <c r="AE572" s="213"/>
      <c r="AF572" s="213"/>
      <c r="AG572" s="213" t="s">
        <v>571</v>
      </c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</row>
    <row r="573" spans="1:60" outlineLevel="2" x14ac:dyDescent="0.2">
      <c r="A573" s="220"/>
      <c r="B573" s="221"/>
      <c r="C573" s="266" t="s">
        <v>296</v>
      </c>
      <c r="D573" s="258"/>
      <c r="E573" s="259"/>
      <c r="F573" s="223"/>
      <c r="G573" s="223"/>
      <c r="H573" s="223"/>
      <c r="I573" s="223"/>
      <c r="J573" s="223"/>
      <c r="K573" s="223"/>
      <c r="L573" s="223"/>
      <c r="M573" s="223"/>
      <c r="N573" s="222"/>
      <c r="O573" s="222"/>
      <c r="P573" s="222"/>
      <c r="Q573" s="222"/>
      <c r="R573" s="223"/>
      <c r="S573" s="223"/>
      <c r="T573" s="223"/>
      <c r="U573" s="223"/>
      <c r="V573" s="223"/>
      <c r="W573" s="223"/>
      <c r="X573" s="223"/>
      <c r="Y573" s="223"/>
      <c r="Z573" s="213"/>
      <c r="AA573" s="213"/>
      <c r="AB573" s="213"/>
      <c r="AC573" s="213"/>
      <c r="AD573" s="213"/>
      <c r="AE573" s="213"/>
      <c r="AF573" s="213"/>
      <c r="AG573" s="213" t="s">
        <v>297</v>
      </c>
      <c r="AH573" s="213">
        <v>0</v>
      </c>
      <c r="AI573" s="213"/>
      <c r="AJ573" s="213"/>
      <c r="AK573" s="213"/>
      <c r="AL573" s="213"/>
      <c r="AM573" s="213"/>
      <c r="AN573" s="213"/>
      <c r="AO573" s="213"/>
      <c r="AP573" s="213"/>
      <c r="AQ573" s="213"/>
      <c r="AR573" s="213"/>
      <c r="AS573" s="213"/>
      <c r="AT573" s="213"/>
      <c r="AU573" s="213"/>
      <c r="AV573" s="213"/>
      <c r="AW573" s="213"/>
      <c r="AX573" s="213"/>
      <c r="AY573" s="213"/>
      <c r="AZ573" s="213"/>
      <c r="BA573" s="213"/>
      <c r="BB573" s="213"/>
      <c r="BC573" s="213"/>
      <c r="BD573" s="213"/>
      <c r="BE573" s="213"/>
      <c r="BF573" s="213"/>
      <c r="BG573" s="213"/>
      <c r="BH573" s="213"/>
    </row>
    <row r="574" spans="1:60" outlineLevel="3" x14ac:dyDescent="0.2">
      <c r="A574" s="220"/>
      <c r="B574" s="221"/>
      <c r="C574" s="266" t="s">
        <v>2061</v>
      </c>
      <c r="D574" s="258"/>
      <c r="E574" s="259"/>
      <c r="F574" s="223"/>
      <c r="G574" s="223"/>
      <c r="H574" s="223"/>
      <c r="I574" s="223"/>
      <c r="J574" s="223"/>
      <c r="K574" s="223"/>
      <c r="L574" s="223"/>
      <c r="M574" s="223"/>
      <c r="N574" s="222"/>
      <c r="O574" s="222"/>
      <c r="P574" s="222"/>
      <c r="Q574" s="222"/>
      <c r="R574" s="223"/>
      <c r="S574" s="223"/>
      <c r="T574" s="223"/>
      <c r="U574" s="223"/>
      <c r="V574" s="223"/>
      <c r="W574" s="223"/>
      <c r="X574" s="223"/>
      <c r="Y574" s="223"/>
      <c r="Z574" s="213"/>
      <c r="AA574" s="213"/>
      <c r="AB574" s="213"/>
      <c r="AC574" s="213"/>
      <c r="AD574" s="213"/>
      <c r="AE574" s="213"/>
      <c r="AF574" s="213"/>
      <c r="AG574" s="213" t="s">
        <v>297</v>
      </c>
      <c r="AH574" s="213">
        <v>0</v>
      </c>
      <c r="AI574" s="213"/>
      <c r="AJ574" s="213"/>
      <c r="AK574" s="213"/>
      <c r="AL574" s="213"/>
      <c r="AM574" s="213"/>
      <c r="AN574" s="213"/>
      <c r="AO574" s="213"/>
      <c r="AP574" s="213"/>
      <c r="AQ574" s="213"/>
      <c r="AR574" s="213"/>
      <c r="AS574" s="213"/>
      <c r="AT574" s="213"/>
      <c r="AU574" s="213"/>
      <c r="AV574" s="213"/>
      <c r="AW574" s="213"/>
      <c r="AX574" s="213"/>
      <c r="AY574" s="213"/>
      <c r="AZ574" s="213"/>
      <c r="BA574" s="213"/>
      <c r="BB574" s="213"/>
      <c r="BC574" s="213"/>
      <c r="BD574" s="213"/>
      <c r="BE574" s="213"/>
      <c r="BF574" s="213"/>
      <c r="BG574" s="213"/>
      <c r="BH574" s="213"/>
    </row>
    <row r="575" spans="1:60" outlineLevel="3" x14ac:dyDescent="0.2">
      <c r="A575" s="220"/>
      <c r="B575" s="221"/>
      <c r="C575" s="266" t="s">
        <v>2062</v>
      </c>
      <c r="D575" s="258"/>
      <c r="E575" s="259">
        <v>2.5499999999999998</v>
      </c>
      <c r="F575" s="223"/>
      <c r="G575" s="223"/>
      <c r="H575" s="223"/>
      <c r="I575" s="223"/>
      <c r="J575" s="223"/>
      <c r="K575" s="223"/>
      <c r="L575" s="223"/>
      <c r="M575" s="223"/>
      <c r="N575" s="222"/>
      <c r="O575" s="222"/>
      <c r="P575" s="222"/>
      <c r="Q575" s="222"/>
      <c r="R575" s="223"/>
      <c r="S575" s="223"/>
      <c r="T575" s="223"/>
      <c r="U575" s="223"/>
      <c r="V575" s="223"/>
      <c r="W575" s="223"/>
      <c r="X575" s="223"/>
      <c r="Y575" s="223"/>
      <c r="Z575" s="213"/>
      <c r="AA575" s="213"/>
      <c r="AB575" s="213"/>
      <c r="AC575" s="213"/>
      <c r="AD575" s="213"/>
      <c r="AE575" s="213"/>
      <c r="AF575" s="213"/>
      <c r="AG575" s="213" t="s">
        <v>297</v>
      </c>
      <c r="AH575" s="213">
        <v>0</v>
      </c>
      <c r="AI575" s="213"/>
      <c r="AJ575" s="213"/>
      <c r="AK575" s="213"/>
      <c r="AL575" s="213"/>
      <c r="AM575" s="213"/>
      <c r="AN575" s="213"/>
      <c r="AO575" s="213"/>
      <c r="AP575" s="213"/>
      <c r="AQ575" s="213"/>
      <c r="AR575" s="213"/>
      <c r="AS575" s="213"/>
      <c r="AT575" s="213"/>
      <c r="AU575" s="213"/>
      <c r="AV575" s="213"/>
      <c r="AW575" s="213"/>
      <c r="AX575" s="213"/>
      <c r="AY575" s="213"/>
      <c r="AZ575" s="213"/>
      <c r="BA575" s="213"/>
      <c r="BB575" s="213"/>
      <c r="BC575" s="213"/>
      <c r="BD575" s="213"/>
      <c r="BE575" s="213"/>
      <c r="BF575" s="213"/>
      <c r="BG575" s="213"/>
      <c r="BH575" s="213"/>
    </row>
    <row r="576" spans="1:60" outlineLevel="1" x14ac:dyDescent="0.2">
      <c r="A576" s="235">
        <v>97</v>
      </c>
      <c r="B576" s="236" t="s">
        <v>2063</v>
      </c>
      <c r="C576" s="252" t="s">
        <v>2064</v>
      </c>
      <c r="D576" s="237" t="s">
        <v>302</v>
      </c>
      <c r="E576" s="238">
        <v>3.57</v>
      </c>
      <c r="F576" s="239"/>
      <c r="G576" s="240">
        <f>ROUND(E576*F576,2)</f>
        <v>0</v>
      </c>
      <c r="H576" s="239"/>
      <c r="I576" s="240">
        <f>ROUND(E576*H576,2)</f>
        <v>0</v>
      </c>
      <c r="J576" s="239"/>
      <c r="K576" s="240">
        <f>ROUND(E576*J576,2)</f>
        <v>0</v>
      </c>
      <c r="L576" s="240">
        <v>21</v>
      </c>
      <c r="M576" s="240">
        <f>G576*(1+L576/100)</f>
        <v>0</v>
      </c>
      <c r="N576" s="238">
        <v>2.6839999999999999E-2</v>
      </c>
      <c r="O576" s="238">
        <f>ROUND(E576*N576,2)</f>
        <v>0.1</v>
      </c>
      <c r="P576" s="238">
        <v>0</v>
      </c>
      <c r="Q576" s="238">
        <f>ROUND(E576*P576,2)</f>
        <v>0</v>
      </c>
      <c r="R576" s="240" t="s">
        <v>588</v>
      </c>
      <c r="S576" s="240" t="s">
        <v>250</v>
      </c>
      <c r="T576" s="241" t="s">
        <v>250</v>
      </c>
      <c r="U576" s="223">
        <v>0</v>
      </c>
      <c r="V576" s="223">
        <f>ROUND(E576*U576,2)</f>
        <v>0</v>
      </c>
      <c r="W576" s="223"/>
      <c r="X576" s="223" t="s">
        <v>294</v>
      </c>
      <c r="Y576" s="223" t="s">
        <v>252</v>
      </c>
      <c r="Z576" s="213"/>
      <c r="AA576" s="213"/>
      <c r="AB576" s="213"/>
      <c r="AC576" s="213"/>
      <c r="AD576" s="213"/>
      <c r="AE576" s="213"/>
      <c r="AF576" s="213"/>
      <c r="AG576" s="213" t="s">
        <v>571</v>
      </c>
      <c r="AH576" s="213"/>
      <c r="AI576" s="213"/>
      <c r="AJ576" s="213"/>
      <c r="AK576" s="213"/>
      <c r="AL576" s="213"/>
      <c r="AM576" s="213"/>
      <c r="AN576" s="213"/>
      <c r="AO576" s="213"/>
      <c r="AP576" s="213"/>
      <c r="AQ576" s="213"/>
      <c r="AR576" s="213"/>
      <c r="AS576" s="213"/>
      <c r="AT576" s="213"/>
      <c r="AU576" s="213"/>
      <c r="AV576" s="213"/>
      <c r="AW576" s="213"/>
      <c r="AX576" s="213"/>
      <c r="AY576" s="213"/>
      <c r="AZ576" s="213"/>
      <c r="BA576" s="213"/>
      <c r="BB576" s="213"/>
      <c r="BC576" s="213"/>
      <c r="BD576" s="213"/>
      <c r="BE576" s="213"/>
      <c r="BF576" s="213"/>
      <c r="BG576" s="213"/>
      <c r="BH576" s="213"/>
    </row>
    <row r="577" spans="1:60" outlineLevel="2" x14ac:dyDescent="0.2">
      <c r="A577" s="220"/>
      <c r="B577" s="221"/>
      <c r="C577" s="266" t="s">
        <v>296</v>
      </c>
      <c r="D577" s="258"/>
      <c r="E577" s="259"/>
      <c r="F577" s="223"/>
      <c r="G577" s="223"/>
      <c r="H577" s="223"/>
      <c r="I577" s="223"/>
      <c r="J577" s="223"/>
      <c r="K577" s="223"/>
      <c r="L577" s="223"/>
      <c r="M577" s="223"/>
      <c r="N577" s="222"/>
      <c r="O577" s="222"/>
      <c r="P577" s="222"/>
      <c r="Q577" s="222"/>
      <c r="R577" s="223"/>
      <c r="S577" s="223"/>
      <c r="T577" s="223"/>
      <c r="U577" s="223"/>
      <c r="V577" s="223"/>
      <c r="W577" s="223"/>
      <c r="X577" s="223"/>
      <c r="Y577" s="223"/>
      <c r="Z577" s="213"/>
      <c r="AA577" s="213"/>
      <c r="AB577" s="213"/>
      <c r="AC577" s="213"/>
      <c r="AD577" s="213"/>
      <c r="AE577" s="213"/>
      <c r="AF577" s="213"/>
      <c r="AG577" s="213" t="s">
        <v>297</v>
      </c>
      <c r="AH577" s="213">
        <v>0</v>
      </c>
      <c r="AI577" s="213"/>
      <c r="AJ577" s="213"/>
      <c r="AK577" s="213"/>
      <c r="AL577" s="213"/>
      <c r="AM577" s="213"/>
      <c r="AN577" s="213"/>
      <c r="AO577" s="213"/>
      <c r="AP577" s="213"/>
      <c r="AQ577" s="213"/>
      <c r="AR577" s="213"/>
      <c r="AS577" s="213"/>
      <c r="AT577" s="213"/>
      <c r="AU577" s="213"/>
      <c r="AV577" s="213"/>
      <c r="AW577" s="213"/>
      <c r="AX577" s="213"/>
      <c r="AY577" s="213"/>
      <c r="AZ577" s="213"/>
      <c r="BA577" s="213"/>
      <c r="BB577" s="213"/>
      <c r="BC577" s="213"/>
      <c r="BD577" s="213"/>
      <c r="BE577" s="213"/>
      <c r="BF577" s="213"/>
      <c r="BG577" s="213"/>
      <c r="BH577" s="213"/>
    </row>
    <row r="578" spans="1:60" outlineLevel="3" x14ac:dyDescent="0.2">
      <c r="A578" s="220"/>
      <c r="B578" s="221"/>
      <c r="C578" s="266" t="s">
        <v>2065</v>
      </c>
      <c r="D578" s="258"/>
      <c r="E578" s="259"/>
      <c r="F578" s="223"/>
      <c r="G578" s="223"/>
      <c r="H578" s="223"/>
      <c r="I578" s="223"/>
      <c r="J578" s="223"/>
      <c r="K578" s="223"/>
      <c r="L578" s="223"/>
      <c r="M578" s="223"/>
      <c r="N578" s="222"/>
      <c r="O578" s="222"/>
      <c r="P578" s="222"/>
      <c r="Q578" s="222"/>
      <c r="R578" s="223"/>
      <c r="S578" s="223"/>
      <c r="T578" s="223"/>
      <c r="U578" s="223"/>
      <c r="V578" s="223"/>
      <c r="W578" s="223"/>
      <c r="X578" s="223"/>
      <c r="Y578" s="223"/>
      <c r="Z578" s="213"/>
      <c r="AA578" s="213"/>
      <c r="AB578" s="213"/>
      <c r="AC578" s="213"/>
      <c r="AD578" s="213"/>
      <c r="AE578" s="213"/>
      <c r="AF578" s="213"/>
      <c r="AG578" s="213" t="s">
        <v>297</v>
      </c>
      <c r="AH578" s="213">
        <v>0</v>
      </c>
      <c r="AI578" s="213"/>
      <c r="AJ578" s="213"/>
      <c r="AK578" s="213"/>
      <c r="AL578" s="213"/>
      <c r="AM578" s="213"/>
      <c r="AN578" s="213"/>
      <c r="AO578" s="213"/>
      <c r="AP578" s="213"/>
      <c r="AQ578" s="213"/>
      <c r="AR578" s="213"/>
      <c r="AS578" s="213"/>
      <c r="AT578" s="213"/>
      <c r="AU578" s="213"/>
      <c r="AV578" s="213"/>
      <c r="AW578" s="213"/>
      <c r="AX578" s="213"/>
      <c r="AY578" s="213"/>
      <c r="AZ578" s="213"/>
      <c r="BA578" s="213"/>
      <c r="BB578" s="213"/>
      <c r="BC578" s="213"/>
      <c r="BD578" s="213"/>
      <c r="BE578" s="213"/>
      <c r="BF578" s="213"/>
      <c r="BG578" s="213"/>
      <c r="BH578" s="213"/>
    </row>
    <row r="579" spans="1:60" outlineLevel="3" x14ac:dyDescent="0.2">
      <c r="A579" s="220"/>
      <c r="B579" s="221"/>
      <c r="C579" s="266" t="s">
        <v>2066</v>
      </c>
      <c r="D579" s="258"/>
      <c r="E579" s="259">
        <v>3.57</v>
      </c>
      <c r="F579" s="223"/>
      <c r="G579" s="223"/>
      <c r="H579" s="223"/>
      <c r="I579" s="223"/>
      <c r="J579" s="223"/>
      <c r="K579" s="223"/>
      <c r="L579" s="223"/>
      <c r="M579" s="223"/>
      <c r="N579" s="222"/>
      <c r="O579" s="222"/>
      <c r="P579" s="222"/>
      <c r="Q579" s="222"/>
      <c r="R579" s="223"/>
      <c r="S579" s="223"/>
      <c r="T579" s="223"/>
      <c r="U579" s="223"/>
      <c r="V579" s="223"/>
      <c r="W579" s="223"/>
      <c r="X579" s="223"/>
      <c r="Y579" s="223"/>
      <c r="Z579" s="213"/>
      <c r="AA579" s="213"/>
      <c r="AB579" s="213"/>
      <c r="AC579" s="213"/>
      <c r="AD579" s="213"/>
      <c r="AE579" s="213"/>
      <c r="AF579" s="213"/>
      <c r="AG579" s="213" t="s">
        <v>297</v>
      </c>
      <c r="AH579" s="213">
        <v>0</v>
      </c>
      <c r="AI579" s="213"/>
      <c r="AJ579" s="213"/>
      <c r="AK579" s="213"/>
      <c r="AL579" s="213"/>
      <c r="AM579" s="213"/>
      <c r="AN579" s="213"/>
      <c r="AO579" s="213"/>
      <c r="AP579" s="213"/>
      <c r="AQ579" s="213"/>
      <c r="AR579" s="213"/>
      <c r="AS579" s="213"/>
      <c r="AT579" s="213"/>
      <c r="AU579" s="213"/>
      <c r="AV579" s="213"/>
      <c r="AW579" s="213"/>
      <c r="AX579" s="213"/>
      <c r="AY579" s="213"/>
      <c r="AZ579" s="213"/>
      <c r="BA579" s="213"/>
      <c r="BB579" s="213"/>
      <c r="BC579" s="213"/>
      <c r="BD579" s="213"/>
      <c r="BE579" s="213"/>
      <c r="BF579" s="213"/>
      <c r="BG579" s="213"/>
      <c r="BH579" s="213"/>
    </row>
    <row r="580" spans="1:60" ht="22.5" outlineLevel="1" x14ac:dyDescent="0.2">
      <c r="A580" s="235">
        <v>98</v>
      </c>
      <c r="B580" s="236" t="s">
        <v>2067</v>
      </c>
      <c r="C580" s="252" t="s">
        <v>2068</v>
      </c>
      <c r="D580" s="237" t="s">
        <v>292</v>
      </c>
      <c r="E580" s="238">
        <v>188.6251</v>
      </c>
      <c r="F580" s="239"/>
      <c r="G580" s="240">
        <f>ROUND(E580*F580,2)</f>
        <v>0</v>
      </c>
      <c r="H580" s="239"/>
      <c r="I580" s="240">
        <f>ROUND(E580*H580,2)</f>
        <v>0</v>
      </c>
      <c r="J580" s="239"/>
      <c r="K580" s="240">
        <f>ROUND(E580*J580,2)</f>
        <v>0</v>
      </c>
      <c r="L580" s="240">
        <v>21</v>
      </c>
      <c r="M580" s="240">
        <f>G580*(1+L580/100)</f>
        <v>0</v>
      </c>
      <c r="N580" s="238">
        <v>1.6400000000000001E-2</v>
      </c>
      <c r="O580" s="238">
        <f>ROUND(E580*N580,2)</f>
        <v>3.09</v>
      </c>
      <c r="P580" s="238">
        <v>0</v>
      </c>
      <c r="Q580" s="238">
        <f>ROUND(E580*P580,2)</f>
        <v>0</v>
      </c>
      <c r="R580" s="240" t="s">
        <v>588</v>
      </c>
      <c r="S580" s="240" t="s">
        <v>250</v>
      </c>
      <c r="T580" s="241" t="s">
        <v>250</v>
      </c>
      <c r="U580" s="223">
        <v>0.13</v>
      </c>
      <c r="V580" s="223">
        <f>ROUND(E580*U580,2)</f>
        <v>24.52</v>
      </c>
      <c r="W580" s="223"/>
      <c r="X580" s="223" t="s">
        <v>294</v>
      </c>
      <c r="Y580" s="223" t="s">
        <v>252</v>
      </c>
      <c r="Z580" s="213"/>
      <c r="AA580" s="213"/>
      <c r="AB580" s="213"/>
      <c r="AC580" s="213"/>
      <c r="AD580" s="213"/>
      <c r="AE580" s="213"/>
      <c r="AF580" s="213"/>
      <c r="AG580" s="213" t="s">
        <v>571</v>
      </c>
      <c r="AH580" s="213"/>
      <c r="AI580" s="213"/>
      <c r="AJ580" s="213"/>
      <c r="AK580" s="213"/>
      <c r="AL580" s="213"/>
      <c r="AM580" s="213"/>
      <c r="AN580" s="213"/>
      <c r="AO580" s="213"/>
      <c r="AP580" s="213"/>
      <c r="AQ580" s="213"/>
      <c r="AR580" s="213"/>
      <c r="AS580" s="213"/>
      <c r="AT580" s="213"/>
      <c r="AU580" s="213"/>
      <c r="AV580" s="213"/>
      <c r="AW580" s="213"/>
      <c r="AX580" s="213"/>
      <c r="AY580" s="213"/>
      <c r="AZ580" s="213"/>
      <c r="BA580" s="213"/>
      <c r="BB580" s="213"/>
      <c r="BC580" s="213"/>
      <c r="BD580" s="213"/>
      <c r="BE580" s="213"/>
      <c r="BF580" s="213"/>
      <c r="BG580" s="213"/>
      <c r="BH580" s="213"/>
    </row>
    <row r="581" spans="1:60" outlineLevel="2" x14ac:dyDescent="0.2">
      <c r="A581" s="220"/>
      <c r="B581" s="221"/>
      <c r="C581" s="266" t="s">
        <v>347</v>
      </c>
      <c r="D581" s="258"/>
      <c r="E581" s="259"/>
      <c r="F581" s="223"/>
      <c r="G581" s="223"/>
      <c r="H581" s="223"/>
      <c r="I581" s="223"/>
      <c r="J581" s="223"/>
      <c r="K581" s="223"/>
      <c r="L581" s="223"/>
      <c r="M581" s="223"/>
      <c r="N581" s="222"/>
      <c r="O581" s="222"/>
      <c r="P581" s="222"/>
      <c r="Q581" s="222"/>
      <c r="R581" s="223"/>
      <c r="S581" s="223"/>
      <c r="T581" s="223"/>
      <c r="U581" s="223"/>
      <c r="V581" s="223"/>
      <c r="W581" s="223"/>
      <c r="X581" s="223"/>
      <c r="Y581" s="223"/>
      <c r="Z581" s="213"/>
      <c r="AA581" s="213"/>
      <c r="AB581" s="213"/>
      <c r="AC581" s="213"/>
      <c r="AD581" s="213"/>
      <c r="AE581" s="213"/>
      <c r="AF581" s="213"/>
      <c r="AG581" s="213" t="s">
        <v>297</v>
      </c>
      <c r="AH581" s="213">
        <v>0</v>
      </c>
      <c r="AI581" s="213"/>
      <c r="AJ581" s="213"/>
      <c r="AK581" s="213"/>
      <c r="AL581" s="213"/>
      <c r="AM581" s="213"/>
      <c r="AN581" s="213"/>
      <c r="AO581" s="213"/>
      <c r="AP581" s="213"/>
      <c r="AQ581" s="213"/>
      <c r="AR581" s="213"/>
      <c r="AS581" s="213"/>
      <c r="AT581" s="213"/>
      <c r="AU581" s="213"/>
      <c r="AV581" s="213"/>
      <c r="AW581" s="213"/>
      <c r="AX581" s="213"/>
      <c r="AY581" s="213"/>
      <c r="AZ581" s="213"/>
      <c r="BA581" s="213"/>
      <c r="BB581" s="213"/>
      <c r="BC581" s="213"/>
      <c r="BD581" s="213"/>
      <c r="BE581" s="213"/>
      <c r="BF581" s="213"/>
      <c r="BG581" s="213"/>
      <c r="BH581" s="213"/>
    </row>
    <row r="582" spans="1:60" outlineLevel="3" x14ac:dyDescent="0.2">
      <c r="A582" s="220"/>
      <c r="B582" s="221"/>
      <c r="C582" s="266" t="s">
        <v>2054</v>
      </c>
      <c r="D582" s="258"/>
      <c r="E582" s="259"/>
      <c r="F582" s="223"/>
      <c r="G582" s="223"/>
      <c r="H582" s="223"/>
      <c r="I582" s="223"/>
      <c r="J582" s="223"/>
      <c r="K582" s="223"/>
      <c r="L582" s="223"/>
      <c r="M582" s="223"/>
      <c r="N582" s="222"/>
      <c r="O582" s="222"/>
      <c r="P582" s="222"/>
      <c r="Q582" s="222"/>
      <c r="R582" s="223"/>
      <c r="S582" s="223"/>
      <c r="T582" s="223"/>
      <c r="U582" s="223"/>
      <c r="V582" s="223"/>
      <c r="W582" s="223"/>
      <c r="X582" s="223"/>
      <c r="Y582" s="223"/>
      <c r="Z582" s="213"/>
      <c r="AA582" s="213"/>
      <c r="AB582" s="213"/>
      <c r="AC582" s="213"/>
      <c r="AD582" s="213"/>
      <c r="AE582" s="213"/>
      <c r="AF582" s="213"/>
      <c r="AG582" s="213" t="s">
        <v>297</v>
      </c>
      <c r="AH582" s="213">
        <v>0</v>
      </c>
      <c r="AI582" s="213"/>
      <c r="AJ582" s="213"/>
      <c r="AK582" s="213"/>
      <c r="AL582" s="213"/>
      <c r="AM582" s="213"/>
      <c r="AN582" s="213"/>
      <c r="AO582" s="213"/>
      <c r="AP582" s="213"/>
      <c r="AQ582" s="213"/>
      <c r="AR582" s="213"/>
      <c r="AS582" s="213"/>
      <c r="AT582" s="213"/>
      <c r="AU582" s="213"/>
      <c r="AV582" s="213"/>
      <c r="AW582" s="213"/>
      <c r="AX582" s="213"/>
      <c r="AY582" s="213"/>
      <c r="AZ582" s="213"/>
      <c r="BA582" s="213"/>
      <c r="BB582" s="213"/>
      <c r="BC582" s="213"/>
      <c r="BD582" s="213"/>
      <c r="BE582" s="213"/>
      <c r="BF582" s="213"/>
      <c r="BG582" s="213"/>
      <c r="BH582" s="213"/>
    </row>
    <row r="583" spans="1:60" outlineLevel="3" x14ac:dyDescent="0.2">
      <c r="A583" s="220"/>
      <c r="B583" s="221"/>
      <c r="C583" s="266" t="s">
        <v>1985</v>
      </c>
      <c r="D583" s="258"/>
      <c r="E583" s="259">
        <v>188.6251</v>
      </c>
      <c r="F583" s="223"/>
      <c r="G583" s="223"/>
      <c r="H583" s="223"/>
      <c r="I583" s="223"/>
      <c r="J583" s="223"/>
      <c r="K583" s="223"/>
      <c r="L583" s="223"/>
      <c r="M583" s="223"/>
      <c r="N583" s="222"/>
      <c r="O583" s="222"/>
      <c r="P583" s="222"/>
      <c r="Q583" s="222"/>
      <c r="R583" s="223"/>
      <c r="S583" s="223"/>
      <c r="T583" s="223"/>
      <c r="U583" s="223"/>
      <c r="V583" s="223"/>
      <c r="W583" s="223"/>
      <c r="X583" s="223"/>
      <c r="Y583" s="223"/>
      <c r="Z583" s="213"/>
      <c r="AA583" s="213"/>
      <c r="AB583" s="213"/>
      <c r="AC583" s="213"/>
      <c r="AD583" s="213"/>
      <c r="AE583" s="213"/>
      <c r="AF583" s="213"/>
      <c r="AG583" s="213" t="s">
        <v>297</v>
      </c>
      <c r="AH583" s="213">
        <v>0</v>
      </c>
      <c r="AI583" s="213"/>
      <c r="AJ583" s="213"/>
      <c r="AK583" s="213"/>
      <c r="AL583" s="213"/>
      <c r="AM583" s="213"/>
      <c r="AN583" s="213"/>
      <c r="AO583" s="213"/>
      <c r="AP583" s="213"/>
      <c r="AQ583" s="213"/>
      <c r="AR583" s="213"/>
      <c r="AS583" s="213"/>
      <c r="AT583" s="213"/>
      <c r="AU583" s="213"/>
      <c r="AV583" s="213"/>
      <c r="AW583" s="213"/>
      <c r="AX583" s="213"/>
      <c r="AY583" s="213"/>
      <c r="AZ583" s="213"/>
      <c r="BA583" s="213"/>
      <c r="BB583" s="213"/>
      <c r="BC583" s="213"/>
      <c r="BD583" s="213"/>
      <c r="BE583" s="213"/>
      <c r="BF583" s="213"/>
      <c r="BG583" s="213"/>
      <c r="BH583" s="213"/>
    </row>
    <row r="584" spans="1:60" outlineLevel="1" x14ac:dyDescent="0.2">
      <c r="A584" s="235">
        <v>99</v>
      </c>
      <c r="B584" s="236" t="s">
        <v>2069</v>
      </c>
      <c r="C584" s="252" t="s">
        <v>2070</v>
      </c>
      <c r="D584" s="237" t="s">
        <v>302</v>
      </c>
      <c r="E584" s="238">
        <v>22.293150000000001</v>
      </c>
      <c r="F584" s="239"/>
      <c r="G584" s="240">
        <f>ROUND(E584*F584,2)</f>
        <v>0</v>
      </c>
      <c r="H584" s="239"/>
      <c r="I584" s="240">
        <f>ROUND(E584*H584,2)</f>
        <v>0</v>
      </c>
      <c r="J584" s="239"/>
      <c r="K584" s="240">
        <f>ROUND(E584*J584,2)</f>
        <v>0</v>
      </c>
      <c r="L584" s="240">
        <v>21</v>
      </c>
      <c r="M584" s="240">
        <f>G584*(1+L584/100)</f>
        <v>0</v>
      </c>
      <c r="N584" s="238">
        <v>3.0100000000000001E-3</v>
      </c>
      <c r="O584" s="238">
        <f>ROUND(E584*N584,2)</f>
        <v>7.0000000000000007E-2</v>
      </c>
      <c r="P584" s="238">
        <v>0</v>
      </c>
      <c r="Q584" s="238">
        <f>ROUND(E584*P584,2)</f>
        <v>0</v>
      </c>
      <c r="R584" s="240" t="s">
        <v>588</v>
      </c>
      <c r="S584" s="240" t="s">
        <v>250</v>
      </c>
      <c r="T584" s="241" t="s">
        <v>250</v>
      </c>
      <c r="U584" s="223">
        <v>0</v>
      </c>
      <c r="V584" s="223">
        <f>ROUND(E584*U584,2)</f>
        <v>0</v>
      </c>
      <c r="W584" s="223"/>
      <c r="X584" s="223" t="s">
        <v>294</v>
      </c>
      <c r="Y584" s="223" t="s">
        <v>252</v>
      </c>
      <c r="Z584" s="213"/>
      <c r="AA584" s="213"/>
      <c r="AB584" s="213"/>
      <c r="AC584" s="213"/>
      <c r="AD584" s="213"/>
      <c r="AE584" s="213"/>
      <c r="AF584" s="213"/>
      <c r="AG584" s="213" t="s">
        <v>571</v>
      </c>
      <c r="AH584" s="213"/>
      <c r="AI584" s="213"/>
      <c r="AJ584" s="213"/>
      <c r="AK584" s="213"/>
      <c r="AL584" s="213"/>
      <c r="AM584" s="213"/>
      <c r="AN584" s="213"/>
      <c r="AO584" s="213"/>
      <c r="AP584" s="213"/>
      <c r="AQ584" s="213"/>
      <c r="AR584" s="213"/>
      <c r="AS584" s="213"/>
      <c r="AT584" s="213"/>
      <c r="AU584" s="213"/>
      <c r="AV584" s="213"/>
      <c r="AW584" s="213"/>
      <c r="AX584" s="213"/>
      <c r="AY584" s="213"/>
      <c r="AZ584" s="213"/>
      <c r="BA584" s="213"/>
      <c r="BB584" s="213"/>
      <c r="BC584" s="213"/>
      <c r="BD584" s="213"/>
      <c r="BE584" s="213"/>
      <c r="BF584" s="213"/>
      <c r="BG584" s="213"/>
      <c r="BH584" s="213"/>
    </row>
    <row r="585" spans="1:60" outlineLevel="2" x14ac:dyDescent="0.2">
      <c r="A585" s="220"/>
      <c r="B585" s="221"/>
      <c r="C585" s="266" t="s">
        <v>347</v>
      </c>
      <c r="D585" s="258"/>
      <c r="E585" s="259"/>
      <c r="F585" s="223"/>
      <c r="G585" s="223"/>
      <c r="H585" s="223"/>
      <c r="I585" s="223"/>
      <c r="J585" s="223"/>
      <c r="K585" s="223"/>
      <c r="L585" s="223"/>
      <c r="M585" s="223"/>
      <c r="N585" s="222"/>
      <c r="O585" s="222"/>
      <c r="P585" s="222"/>
      <c r="Q585" s="222"/>
      <c r="R585" s="223"/>
      <c r="S585" s="223"/>
      <c r="T585" s="223"/>
      <c r="U585" s="223"/>
      <c r="V585" s="223"/>
      <c r="W585" s="223"/>
      <c r="X585" s="223"/>
      <c r="Y585" s="223"/>
      <c r="Z585" s="213"/>
      <c r="AA585" s="213"/>
      <c r="AB585" s="213"/>
      <c r="AC585" s="213"/>
      <c r="AD585" s="213"/>
      <c r="AE585" s="213"/>
      <c r="AF585" s="213"/>
      <c r="AG585" s="213" t="s">
        <v>297</v>
      </c>
      <c r="AH585" s="213">
        <v>0</v>
      </c>
      <c r="AI585" s="213"/>
      <c r="AJ585" s="213"/>
      <c r="AK585" s="213"/>
      <c r="AL585" s="213"/>
      <c r="AM585" s="213"/>
      <c r="AN585" s="213"/>
      <c r="AO585" s="213"/>
      <c r="AP585" s="213"/>
      <c r="AQ585" s="213"/>
      <c r="AR585" s="213"/>
      <c r="AS585" s="213"/>
      <c r="AT585" s="213"/>
      <c r="AU585" s="213"/>
      <c r="AV585" s="213"/>
      <c r="AW585" s="213"/>
      <c r="AX585" s="213"/>
      <c r="AY585" s="213"/>
      <c r="AZ585" s="213"/>
      <c r="BA585" s="213"/>
      <c r="BB585" s="213"/>
      <c r="BC585" s="213"/>
      <c r="BD585" s="213"/>
      <c r="BE585" s="213"/>
      <c r="BF585" s="213"/>
      <c r="BG585" s="213"/>
      <c r="BH585" s="213"/>
    </row>
    <row r="586" spans="1:60" outlineLevel="3" x14ac:dyDescent="0.2">
      <c r="A586" s="220"/>
      <c r="B586" s="221"/>
      <c r="C586" s="266" t="s">
        <v>2071</v>
      </c>
      <c r="D586" s="258"/>
      <c r="E586" s="259"/>
      <c r="F586" s="223"/>
      <c r="G586" s="223"/>
      <c r="H586" s="223"/>
      <c r="I586" s="223"/>
      <c r="J586" s="223"/>
      <c r="K586" s="223"/>
      <c r="L586" s="223"/>
      <c r="M586" s="223"/>
      <c r="N586" s="222"/>
      <c r="O586" s="222"/>
      <c r="P586" s="222"/>
      <c r="Q586" s="222"/>
      <c r="R586" s="223"/>
      <c r="S586" s="223"/>
      <c r="T586" s="223"/>
      <c r="U586" s="223"/>
      <c r="V586" s="223"/>
      <c r="W586" s="223"/>
      <c r="X586" s="223"/>
      <c r="Y586" s="223"/>
      <c r="Z586" s="213"/>
      <c r="AA586" s="213"/>
      <c r="AB586" s="213"/>
      <c r="AC586" s="213"/>
      <c r="AD586" s="213"/>
      <c r="AE586" s="213"/>
      <c r="AF586" s="213"/>
      <c r="AG586" s="213" t="s">
        <v>297</v>
      </c>
      <c r="AH586" s="213">
        <v>0</v>
      </c>
      <c r="AI586" s="213"/>
      <c r="AJ586" s="213"/>
      <c r="AK586" s="213"/>
      <c r="AL586" s="213"/>
      <c r="AM586" s="213"/>
      <c r="AN586" s="213"/>
      <c r="AO586" s="213"/>
      <c r="AP586" s="213"/>
      <c r="AQ586" s="213"/>
      <c r="AR586" s="213"/>
      <c r="AS586" s="213"/>
      <c r="AT586" s="213"/>
      <c r="AU586" s="213"/>
      <c r="AV586" s="213"/>
      <c r="AW586" s="213"/>
      <c r="AX586" s="213"/>
      <c r="AY586" s="213"/>
      <c r="AZ586" s="213"/>
      <c r="BA586" s="213"/>
      <c r="BB586" s="213"/>
      <c r="BC586" s="213"/>
      <c r="BD586" s="213"/>
      <c r="BE586" s="213"/>
      <c r="BF586" s="213"/>
      <c r="BG586" s="213"/>
      <c r="BH586" s="213"/>
    </row>
    <row r="587" spans="1:60" outlineLevel="3" x14ac:dyDescent="0.2">
      <c r="A587" s="220"/>
      <c r="B587" s="221"/>
      <c r="C587" s="266" t="s">
        <v>2072</v>
      </c>
      <c r="D587" s="258"/>
      <c r="E587" s="259"/>
      <c r="F587" s="223"/>
      <c r="G587" s="223"/>
      <c r="H587" s="223"/>
      <c r="I587" s="223"/>
      <c r="J587" s="223"/>
      <c r="K587" s="223"/>
      <c r="L587" s="223"/>
      <c r="M587" s="223"/>
      <c r="N587" s="222"/>
      <c r="O587" s="222"/>
      <c r="P587" s="222"/>
      <c r="Q587" s="222"/>
      <c r="R587" s="223"/>
      <c r="S587" s="223"/>
      <c r="T587" s="223"/>
      <c r="U587" s="223"/>
      <c r="V587" s="223"/>
      <c r="W587" s="223"/>
      <c r="X587" s="223"/>
      <c r="Y587" s="223"/>
      <c r="Z587" s="213"/>
      <c r="AA587" s="213"/>
      <c r="AB587" s="213"/>
      <c r="AC587" s="213"/>
      <c r="AD587" s="213"/>
      <c r="AE587" s="213"/>
      <c r="AF587" s="213"/>
      <c r="AG587" s="213" t="s">
        <v>297</v>
      </c>
      <c r="AH587" s="213">
        <v>0</v>
      </c>
      <c r="AI587" s="213"/>
      <c r="AJ587" s="213"/>
      <c r="AK587" s="213"/>
      <c r="AL587" s="213"/>
      <c r="AM587" s="213"/>
      <c r="AN587" s="213"/>
      <c r="AO587" s="213"/>
      <c r="AP587" s="213"/>
      <c r="AQ587" s="213"/>
      <c r="AR587" s="213"/>
      <c r="AS587" s="213"/>
      <c r="AT587" s="213"/>
      <c r="AU587" s="213"/>
      <c r="AV587" s="213"/>
      <c r="AW587" s="213"/>
      <c r="AX587" s="213"/>
      <c r="AY587" s="213"/>
      <c r="AZ587" s="213"/>
      <c r="BA587" s="213"/>
      <c r="BB587" s="213"/>
      <c r="BC587" s="213"/>
      <c r="BD587" s="213"/>
      <c r="BE587" s="213"/>
      <c r="BF587" s="213"/>
      <c r="BG587" s="213"/>
      <c r="BH587" s="213"/>
    </row>
    <row r="588" spans="1:60" outlineLevel="3" x14ac:dyDescent="0.2">
      <c r="A588" s="220"/>
      <c r="B588" s="221"/>
      <c r="C588" s="266" t="s">
        <v>2073</v>
      </c>
      <c r="D588" s="258"/>
      <c r="E588" s="259"/>
      <c r="F588" s="223"/>
      <c r="G588" s="223"/>
      <c r="H588" s="223"/>
      <c r="I588" s="223"/>
      <c r="J588" s="223"/>
      <c r="K588" s="223"/>
      <c r="L588" s="223"/>
      <c r="M588" s="223"/>
      <c r="N588" s="222"/>
      <c r="O588" s="222"/>
      <c r="P588" s="222"/>
      <c r="Q588" s="222"/>
      <c r="R588" s="223"/>
      <c r="S588" s="223"/>
      <c r="T588" s="223"/>
      <c r="U588" s="223"/>
      <c r="V588" s="223"/>
      <c r="W588" s="223"/>
      <c r="X588" s="223"/>
      <c r="Y588" s="223"/>
      <c r="Z588" s="213"/>
      <c r="AA588" s="213"/>
      <c r="AB588" s="213"/>
      <c r="AC588" s="213"/>
      <c r="AD588" s="213"/>
      <c r="AE588" s="213"/>
      <c r="AF588" s="213"/>
      <c r="AG588" s="213" t="s">
        <v>297</v>
      </c>
      <c r="AH588" s="213">
        <v>0</v>
      </c>
      <c r="AI588" s="213"/>
      <c r="AJ588" s="213"/>
      <c r="AK588" s="213"/>
      <c r="AL588" s="213"/>
      <c r="AM588" s="213"/>
      <c r="AN588" s="213"/>
      <c r="AO588" s="213"/>
      <c r="AP588" s="213"/>
      <c r="AQ588" s="213"/>
      <c r="AR588" s="213"/>
      <c r="AS588" s="213"/>
      <c r="AT588" s="213"/>
      <c r="AU588" s="213"/>
      <c r="AV588" s="213"/>
      <c r="AW588" s="213"/>
      <c r="AX588" s="213"/>
      <c r="AY588" s="213"/>
      <c r="AZ588" s="213"/>
      <c r="BA588" s="213"/>
      <c r="BB588" s="213"/>
      <c r="BC588" s="213"/>
      <c r="BD588" s="213"/>
      <c r="BE588" s="213"/>
      <c r="BF588" s="213"/>
      <c r="BG588" s="213"/>
      <c r="BH588" s="213"/>
    </row>
    <row r="589" spans="1:60" outlineLevel="3" x14ac:dyDescent="0.2">
      <c r="A589" s="220"/>
      <c r="B589" s="221"/>
      <c r="C589" s="266" t="s">
        <v>2074</v>
      </c>
      <c r="D589" s="258"/>
      <c r="E589" s="259"/>
      <c r="F589" s="223"/>
      <c r="G589" s="223"/>
      <c r="H589" s="223"/>
      <c r="I589" s="223"/>
      <c r="J589" s="223"/>
      <c r="K589" s="223"/>
      <c r="L589" s="223"/>
      <c r="M589" s="223"/>
      <c r="N589" s="222"/>
      <c r="O589" s="222"/>
      <c r="P589" s="222"/>
      <c r="Q589" s="222"/>
      <c r="R589" s="223"/>
      <c r="S589" s="223"/>
      <c r="T589" s="223"/>
      <c r="U589" s="223"/>
      <c r="V589" s="223"/>
      <c r="W589" s="223"/>
      <c r="X589" s="223"/>
      <c r="Y589" s="223"/>
      <c r="Z589" s="213"/>
      <c r="AA589" s="213"/>
      <c r="AB589" s="213"/>
      <c r="AC589" s="213"/>
      <c r="AD589" s="213"/>
      <c r="AE589" s="213"/>
      <c r="AF589" s="213"/>
      <c r="AG589" s="213" t="s">
        <v>297</v>
      </c>
      <c r="AH589" s="213">
        <v>0</v>
      </c>
      <c r="AI589" s="213"/>
      <c r="AJ589" s="213"/>
      <c r="AK589" s="213"/>
      <c r="AL589" s="213"/>
      <c r="AM589" s="213"/>
      <c r="AN589" s="213"/>
      <c r="AO589" s="213"/>
      <c r="AP589" s="213"/>
      <c r="AQ589" s="213"/>
      <c r="AR589" s="213"/>
      <c r="AS589" s="213"/>
      <c r="AT589" s="213"/>
      <c r="AU589" s="213"/>
      <c r="AV589" s="213"/>
      <c r="AW589" s="213"/>
      <c r="AX589" s="213"/>
      <c r="AY589" s="213"/>
      <c r="AZ589" s="213"/>
      <c r="BA589" s="213"/>
      <c r="BB589" s="213"/>
      <c r="BC589" s="213"/>
      <c r="BD589" s="213"/>
      <c r="BE589" s="213"/>
      <c r="BF589" s="213"/>
      <c r="BG589" s="213"/>
      <c r="BH589" s="213"/>
    </row>
    <row r="590" spans="1:60" outlineLevel="3" x14ac:dyDescent="0.2">
      <c r="A590" s="220"/>
      <c r="B590" s="221"/>
      <c r="C590" s="266" t="s">
        <v>352</v>
      </c>
      <c r="D590" s="258"/>
      <c r="E590" s="259"/>
      <c r="F590" s="223"/>
      <c r="G590" s="223"/>
      <c r="H590" s="223"/>
      <c r="I590" s="223"/>
      <c r="J590" s="223"/>
      <c r="K590" s="223"/>
      <c r="L590" s="223"/>
      <c r="M590" s="223"/>
      <c r="N590" s="222"/>
      <c r="O590" s="222"/>
      <c r="P590" s="222"/>
      <c r="Q590" s="222"/>
      <c r="R590" s="223"/>
      <c r="S590" s="223"/>
      <c r="T590" s="223"/>
      <c r="U590" s="223"/>
      <c r="V590" s="223"/>
      <c r="W590" s="223"/>
      <c r="X590" s="223"/>
      <c r="Y590" s="223"/>
      <c r="Z590" s="213"/>
      <c r="AA590" s="213"/>
      <c r="AB590" s="213"/>
      <c r="AC590" s="213"/>
      <c r="AD590" s="213"/>
      <c r="AE590" s="213"/>
      <c r="AF590" s="213"/>
      <c r="AG590" s="213" t="s">
        <v>297</v>
      </c>
      <c r="AH590" s="213">
        <v>0</v>
      </c>
      <c r="AI590" s="213"/>
      <c r="AJ590" s="213"/>
      <c r="AK590" s="213"/>
      <c r="AL590" s="213"/>
      <c r="AM590" s="213"/>
      <c r="AN590" s="213"/>
      <c r="AO590" s="213"/>
      <c r="AP590" s="213"/>
      <c r="AQ590" s="213"/>
      <c r="AR590" s="213"/>
      <c r="AS590" s="213"/>
      <c r="AT590" s="213"/>
      <c r="AU590" s="213"/>
      <c r="AV590" s="213"/>
      <c r="AW590" s="213"/>
      <c r="AX590" s="213"/>
      <c r="AY590" s="213"/>
      <c r="AZ590" s="213"/>
      <c r="BA590" s="213"/>
      <c r="BB590" s="213"/>
      <c r="BC590" s="213"/>
      <c r="BD590" s="213"/>
      <c r="BE590" s="213"/>
      <c r="BF590" s="213"/>
      <c r="BG590" s="213"/>
      <c r="BH590" s="213"/>
    </row>
    <row r="591" spans="1:60" outlineLevel="3" x14ac:dyDescent="0.2">
      <c r="A591" s="220"/>
      <c r="B591" s="221"/>
      <c r="C591" s="266" t="s">
        <v>296</v>
      </c>
      <c r="D591" s="258"/>
      <c r="E591" s="259"/>
      <c r="F591" s="223"/>
      <c r="G591" s="223"/>
      <c r="H591" s="223"/>
      <c r="I591" s="223"/>
      <c r="J591" s="223"/>
      <c r="K591" s="223"/>
      <c r="L591" s="223"/>
      <c r="M591" s="223"/>
      <c r="N591" s="222"/>
      <c r="O591" s="222"/>
      <c r="P591" s="222"/>
      <c r="Q591" s="222"/>
      <c r="R591" s="223"/>
      <c r="S591" s="223"/>
      <c r="T591" s="223"/>
      <c r="U591" s="223"/>
      <c r="V591" s="223"/>
      <c r="W591" s="223"/>
      <c r="X591" s="223"/>
      <c r="Y591" s="223"/>
      <c r="Z591" s="213"/>
      <c r="AA591" s="213"/>
      <c r="AB591" s="213"/>
      <c r="AC591" s="213"/>
      <c r="AD591" s="213"/>
      <c r="AE591" s="213"/>
      <c r="AF591" s="213"/>
      <c r="AG591" s="213" t="s">
        <v>297</v>
      </c>
      <c r="AH591" s="213">
        <v>0</v>
      </c>
      <c r="AI591" s="213"/>
      <c r="AJ591" s="213"/>
      <c r="AK591" s="213"/>
      <c r="AL591" s="213"/>
      <c r="AM591" s="213"/>
      <c r="AN591" s="213"/>
      <c r="AO591" s="213"/>
      <c r="AP591" s="213"/>
      <c r="AQ591" s="213"/>
      <c r="AR591" s="213"/>
      <c r="AS591" s="213"/>
      <c r="AT591" s="213"/>
      <c r="AU591" s="213"/>
      <c r="AV591" s="213"/>
      <c r="AW591" s="213"/>
      <c r="AX591" s="213"/>
      <c r="AY591" s="213"/>
      <c r="AZ591" s="213"/>
      <c r="BA591" s="213"/>
      <c r="BB591" s="213"/>
      <c r="BC591" s="213"/>
      <c r="BD591" s="213"/>
      <c r="BE591" s="213"/>
      <c r="BF591" s="213"/>
      <c r="BG591" s="213"/>
      <c r="BH591" s="213"/>
    </row>
    <row r="592" spans="1:60" outlineLevel="3" x14ac:dyDescent="0.2">
      <c r="A592" s="220"/>
      <c r="B592" s="221"/>
      <c r="C592" s="266" t="s">
        <v>2075</v>
      </c>
      <c r="D592" s="258"/>
      <c r="E592" s="259"/>
      <c r="F592" s="223"/>
      <c r="G592" s="223"/>
      <c r="H592" s="223"/>
      <c r="I592" s="223"/>
      <c r="J592" s="223"/>
      <c r="K592" s="223"/>
      <c r="L592" s="223"/>
      <c r="M592" s="223"/>
      <c r="N592" s="222"/>
      <c r="O592" s="222"/>
      <c r="P592" s="222"/>
      <c r="Q592" s="222"/>
      <c r="R592" s="223"/>
      <c r="S592" s="223"/>
      <c r="T592" s="223"/>
      <c r="U592" s="223"/>
      <c r="V592" s="223"/>
      <c r="W592" s="223"/>
      <c r="X592" s="223"/>
      <c r="Y592" s="223"/>
      <c r="Z592" s="213"/>
      <c r="AA592" s="213"/>
      <c r="AB592" s="213"/>
      <c r="AC592" s="213"/>
      <c r="AD592" s="213"/>
      <c r="AE592" s="213"/>
      <c r="AF592" s="213"/>
      <c r="AG592" s="213" t="s">
        <v>297</v>
      </c>
      <c r="AH592" s="213">
        <v>0</v>
      </c>
      <c r="AI592" s="213"/>
      <c r="AJ592" s="213"/>
      <c r="AK592" s="213"/>
      <c r="AL592" s="213"/>
      <c r="AM592" s="213"/>
      <c r="AN592" s="213"/>
      <c r="AO592" s="213"/>
      <c r="AP592" s="213"/>
      <c r="AQ592" s="213"/>
      <c r="AR592" s="213"/>
      <c r="AS592" s="213"/>
      <c r="AT592" s="213"/>
      <c r="AU592" s="213"/>
      <c r="AV592" s="213"/>
      <c r="AW592" s="213"/>
      <c r="AX592" s="213"/>
      <c r="AY592" s="213"/>
      <c r="AZ592" s="213"/>
      <c r="BA592" s="213"/>
      <c r="BB592" s="213"/>
      <c r="BC592" s="213"/>
      <c r="BD592" s="213"/>
      <c r="BE592" s="213"/>
      <c r="BF592" s="213"/>
      <c r="BG592" s="213"/>
      <c r="BH592" s="213"/>
    </row>
    <row r="593" spans="1:60" outlineLevel="3" x14ac:dyDescent="0.2">
      <c r="A593" s="220"/>
      <c r="B593" s="221"/>
      <c r="C593" s="266" t="s">
        <v>2076</v>
      </c>
      <c r="D593" s="258"/>
      <c r="E593" s="259">
        <v>22.293150000000001</v>
      </c>
      <c r="F593" s="223"/>
      <c r="G593" s="223"/>
      <c r="H593" s="223"/>
      <c r="I593" s="223"/>
      <c r="J593" s="223"/>
      <c r="K593" s="223"/>
      <c r="L593" s="223"/>
      <c r="M593" s="223"/>
      <c r="N593" s="222"/>
      <c r="O593" s="222"/>
      <c r="P593" s="222"/>
      <c r="Q593" s="222"/>
      <c r="R593" s="223"/>
      <c r="S593" s="223"/>
      <c r="T593" s="223"/>
      <c r="U593" s="223"/>
      <c r="V593" s="223"/>
      <c r="W593" s="223"/>
      <c r="X593" s="223"/>
      <c r="Y593" s="223"/>
      <c r="Z593" s="213"/>
      <c r="AA593" s="213"/>
      <c r="AB593" s="213"/>
      <c r="AC593" s="213"/>
      <c r="AD593" s="213"/>
      <c r="AE593" s="213"/>
      <c r="AF593" s="213"/>
      <c r="AG593" s="213" t="s">
        <v>297</v>
      </c>
      <c r="AH593" s="213">
        <v>0</v>
      </c>
      <c r="AI593" s="213"/>
      <c r="AJ593" s="213"/>
      <c r="AK593" s="213"/>
      <c r="AL593" s="213"/>
      <c r="AM593" s="213"/>
      <c r="AN593" s="213"/>
      <c r="AO593" s="213"/>
      <c r="AP593" s="213"/>
      <c r="AQ593" s="213"/>
      <c r="AR593" s="213"/>
      <c r="AS593" s="213"/>
      <c r="AT593" s="213"/>
      <c r="AU593" s="213"/>
      <c r="AV593" s="213"/>
      <c r="AW593" s="213"/>
      <c r="AX593" s="213"/>
      <c r="AY593" s="213"/>
      <c r="AZ593" s="213"/>
      <c r="BA593" s="213"/>
      <c r="BB593" s="213"/>
      <c r="BC593" s="213"/>
      <c r="BD593" s="213"/>
      <c r="BE593" s="213"/>
      <c r="BF593" s="213"/>
      <c r="BG593" s="213"/>
      <c r="BH593" s="213"/>
    </row>
    <row r="594" spans="1:60" ht="22.5" outlineLevel="1" x14ac:dyDescent="0.2">
      <c r="A594" s="235">
        <v>100</v>
      </c>
      <c r="B594" s="236" t="s">
        <v>2077</v>
      </c>
      <c r="C594" s="252" t="s">
        <v>2078</v>
      </c>
      <c r="D594" s="237" t="s">
        <v>302</v>
      </c>
      <c r="E594" s="238">
        <v>21.731999999999999</v>
      </c>
      <c r="F594" s="239"/>
      <c r="G594" s="240">
        <f>ROUND(E594*F594,2)</f>
        <v>0</v>
      </c>
      <c r="H594" s="239"/>
      <c r="I594" s="240">
        <f>ROUND(E594*H594,2)</f>
        <v>0</v>
      </c>
      <c r="J594" s="239"/>
      <c r="K594" s="240">
        <f>ROUND(E594*J594,2)</f>
        <v>0</v>
      </c>
      <c r="L594" s="240">
        <v>21</v>
      </c>
      <c r="M594" s="240">
        <f>G594*(1+L594/100)</f>
        <v>0</v>
      </c>
      <c r="N594" s="238">
        <v>1.6500000000000001E-2</v>
      </c>
      <c r="O594" s="238">
        <f>ROUND(E594*N594,2)</f>
        <v>0.36</v>
      </c>
      <c r="P594" s="238">
        <v>0</v>
      </c>
      <c r="Q594" s="238">
        <f>ROUND(E594*P594,2)</f>
        <v>0</v>
      </c>
      <c r="R594" s="240" t="s">
        <v>588</v>
      </c>
      <c r="S594" s="240" t="s">
        <v>250</v>
      </c>
      <c r="T594" s="241" t="s">
        <v>250</v>
      </c>
      <c r="U594" s="223">
        <v>0</v>
      </c>
      <c r="V594" s="223">
        <f>ROUND(E594*U594,2)</f>
        <v>0</v>
      </c>
      <c r="W594" s="223"/>
      <c r="X594" s="223" t="s">
        <v>294</v>
      </c>
      <c r="Y594" s="223" t="s">
        <v>252</v>
      </c>
      <c r="Z594" s="213"/>
      <c r="AA594" s="213"/>
      <c r="AB594" s="213"/>
      <c r="AC594" s="213"/>
      <c r="AD594" s="213"/>
      <c r="AE594" s="213"/>
      <c r="AF594" s="213"/>
      <c r="AG594" s="213" t="s">
        <v>571</v>
      </c>
      <c r="AH594" s="213"/>
      <c r="AI594" s="213"/>
      <c r="AJ594" s="213"/>
      <c r="AK594" s="213"/>
      <c r="AL594" s="213"/>
      <c r="AM594" s="213"/>
      <c r="AN594" s="213"/>
      <c r="AO594" s="213"/>
      <c r="AP594" s="213"/>
      <c r="AQ594" s="213"/>
      <c r="AR594" s="213"/>
      <c r="AS594" s="213"/>
      <c r="AT594" s="213"/>
      <c r="AU594" s="213"/>
      <c r="AV594" s="213"/>
      <c r="AW594" s="213"/>
      <c r="AX594" s="213"/>
      <c r="AY594" s="213"/>
      <c r="AZ594" s="213"/>
      <c r="BA594" s="213"/>
      <c r="BB594" s="213"/>
      <c r="BC594" s="213"/>
      <c r="BD594" s="213"/>
      <c r="BE594" s="213"/>
      <c r="BF594" s="213"/>
      <c r="BG594" s="213"/>
      <c r="BH594" s="213"/>
    </row>
    <row r="595" spans="1:60" outlineLevel="2" x14ac:dyDescent="0.2">
      <c r="A595" s="220"/>
      <c r="B595" s="221"/>
      <c r="C595" s="266" t="s">
        <v>296</v>
      </c>
      <c r="D595" s="258"/>
      <c r="E595" s="259"/>
      <c r="F595" s="223"/>
      <c r="G595" s="223"/>
      <c r="H595" s="223"/>
      <c r="I595" s="223"/>
      <c r="J595" s="223"/>
      <c r="K595" s="223"/>
      <c r="L595" s="223"/>
      <c r="M595" s="223"/>
      <c r="N595" s="222"/>
      <c r="O595" s="222"/>
      <c r="P595" s="222"/>
      <c r="Q595" s="222"/>
      <c r="R595" s="223"/>
      <c r="S595" s="223"/>
      <c r="T595" s="223"/>
      <c r="U595" s="223"/>
      <c r="V595" s="223"/>
      <c r="W595" s="223"/>
      <c r="X595" s="223"/>
      <c r="Y595" s="223"/>
      <c r="Z595" s="213"/>
      <c r="AA595" s="213"/>
      <c r="AB595" s="213"/>
      <c r="AC595" s="213"/>
      <c r="AD595" s="213"/>
      <c r="AE595" s="213"/>
      <c r="AF595" s="213"/>
      <c r="AG595" s="213" t="s">
        <v>297</v>
      </c>
      <c r="AH595" s="213">
        <v>0</v>
      </c>
      <c r="AI595" s="213"/>
      <c r="AJ595" s="213"/>
      <c r="AK595" s="213"/>
      <c r="AL595" s="213"/>
      <c r="AM595" s="213"/>
      <c r="AN595" s="213"/>
      <c r="AO595" s="213"/>
      <c r="AP595" s="213"/>
      <c r="AQ595" s="213"/>
      <c r="AR595" s="213"/>
      <c r="AS595" s="213"/>
      <c r="AT595" s="213"/>
      <c r="AU595" s="213"/>
      <c r="AV595" s="213"/>
      <c r="AW595" s="213"/>
      <c r="AX595" s="213"/>
      <c r="AY595" s="213"/>
      <c r="AZ595" s="213"/>
      <c r="BA595" s="213"/>
      <c r="BB595" s="213"/>
      <c r="BC595" s="213"/>
      <c r="BD595" s="213"/>
      <c r="BE595" s="213"/>
      <c r="BF595" s="213"/>
      <c r="BG595" s="213"/>
      <c r="BH595" s="213"/>
    </row>
    <row r="596" spans="1:60" outlineLevel="3" x14ac:dyDescent="0.2">
      <c r="A596" s="220"/>
      <c r="B596" s="221"/>
      <c r="C596" s="266" t="s">
        <v>2079</v>
      </c>
      <c r="D596" s="258"/>
      <c r="E596" s="259"/>
      <c r="F596" s="223"/>
      <c r="G596" s="223"/>
      <c r="H596" s="223"/>
      <c r="I596" s="223"/>
      <c r="J596" s="223"/>
      <c r="K596" s="223"/>
      <c r="L596" s="223"/>
      <c r="M596" s="223"/>
      <c r="N596" s="222"/>
      <c r="O596" s="222"/>
      <c r="P596" s="222"/>
      <c r="Q596" s="222"/>
      <c r="R596" s="223"/>
      <c r="S596" s="223"/>
      <c r="T596" s="223"/>
      <c r="U596" s="223"/>
      <c r="V596" s="223"/>
      <c r="W596" s="223"/>
      <c r="X596" s="223"/>
      <c r="Y596" s="223"/>
      <c r="Z596" s="213"/>
      <c r="AA596" s="213"/>
      <c r="AB596" s="213"/>
      <c r="AC596" s="213"/>
      <c r="AD596" s="213"/>
      <c r="AE596" s="213"/>
      <c r="AF596" s="213"/>
      <c r="AG596" s="213" t="s">
        <v>297</v>
      </c>
      <c r="AH596" s="213">
        <v>0</v>
      </c>
      <c r="AI596" s="213"/>
      <c r="AJ596" s="213"/>
      <c r="AK596" s="213"/>
      <c r="AL596" s="213"/>
      <c r="AM596" s="213"/>
      <c r="AN596" s="213"/>
      <c r="AO596" s="213"/>
      <c r="AP596" s="213"/>
      <c r="AQ596" s="213"/>
      <c r="AR596" s="213"/>
      <c r="AS596" s="213"/>
      <c r="AT596" s="213"/>
      <c r="AU596" s="213"/>
      <c r="AV596" s="213"/>
      <c r="AW596" s="213"/>
      <c r="AX596" s="213"/>
      <c r="AY596" s="213"/>
      <c r="AZ596" s="213"/>
      <c r="BA596" s="213"/>
      <c r="BB596" s="213"/>
      <c r="BC596" s="213"/>
      <c r="BD596" s="213"/>
      <c r="BE596" s="213"/>
      <c r="BF596" s="213"/>
      <c r="BG596" s="213"/>
      <c r="BH596" s="213"/>
    </row>
    <row r="597" spans="1:60" outlineLevel="3" x14ac:dyDescent="0.2">
      <c r="A597" s="220"/>
      <c r="B597" s="221"/>
      <c r="C597" s="266" t="s">
        <v>2080</v>
      </c>
      <c r="D597" s="258"/>
      <c r="E597" s="259"/>
      <c r="F597" s="223"/>
      <c r="G597" s="223"/>
      <c r="H597" s="223"/>
      <c r="I597" s="223"/>
      <c r="J597" s="223"/>
      <c r="K597" s="223"/>
      <c r="L597" s="223"/>
      <c r="M597" s="223"/>
      <c r="N597" s="222"/>
      <c r="O597" s="222"/>
      <c r="P597" s="222"/>
      <c r="Q597" s="222"/>
      <c r="R597" s="223"/>
      <c r="S597" s="223"/>
      <c r="T597" s="223"/>
      <c r="U597" s="223"/>
      <c r="V597" s="223"/>
      <c r="W597" s="223"/>
      <c r="X597" s="223"/>
      <c r="Y597" s="223"/>
      <c r="Z597" s="213"/>
      <c r="AA597" s="213"/>
      <c r="AB597" s="213"/>
      <c r="AC597" s="213"/>
      <c r="AD597" s="213"/>
      <c r="AE597" s="213"/>
      <c r="AF597" s="213"/>
      <c r="AG597" s="213" t="s">
        <v>297</v>
      </c>
      <c r="AH597" s="213">
        <v>0</v>
      </c>
      <c r="AI597" s="213"/>
      <c r="AJ597" s="213"/>
      <c r="AK597" s="213"/>
      <c r="AL597" s="213"/>
      <c r="AM597" s="213"/>
      <c r="AN597" s="213"/>
      <c r="AO597" s="213"/>
      <c r="AP597" s="213"/>
      <c r="AQ597" s="213"/>
      <c r="AR597" s="213"/>
      <c r="AS597" s="213"/>
      <c r="AT597" s="213"/>
      <c r="AU597" s="213"/>
      <c r="AV597" s="213"/>
      <c r="AW597" s="213"/>
      <c r="AX597" s="213"/>
      <c r="AY597" s="213"/>
      <c r="AZ597" s="213"/>
      <c r="BA597" s="213"/>
      <c r="BB597" s="213"/>
      <c r="BC597" s="213"/>
      <c r="BD597" s="213"/>
      <c r="BE597" s="213"/>
      <c r="BF597" s="213"/>
      <c r="BG597" s="213"/>
      <c r="BH597" s="213"/>
    </row>
    <row r="598" spans="1:60" outlineLevel="3" x14ac:dyDescent="0.2">
      <c r="A598" s="220"/>
      <c r="B598" s="221"/>
      <c r="C598" s="266" t="s">
        <v>2081</v>
      </c>
      <c r="D598" s="258"/>
      <c r="E598" s="259"/>
      <c r="F598" s="223"/>
      <c r="G598" s="223"/>
      <c r="H598" s="223"/>
      <c r="I598" s="223"/>
      <c r="J598" s="223"/>
      <c r="K598" s="223"/>
      <c r="L598" s="223"/>
      <c r="M598" s="223"/>
      <c r="N598" s="222"/>
      <c r="O598" s="222"/>
      <c r="P598" s="222"/>
      <c r="Q598" s="222"/>
      <c r="R598" s="223"/>
      <c r="S598" s="223"/>
      <c r="T598" s="223"/>
      <c r="U598" s="223"/>
      <c r="V598" s="223"/>
      <c r="W598" s="223"/>
      <c r="X598" s="223"/>
      <c r="Y598" s="223"/>
      <c r="Z598" s="213"/>
      <c r="AA598" s="213"/>
      <c r="AB598" s="213"/>
      <c r="AC598" s="213"/>
      <c r="AD598" s="213"/>
      <c r="AE598" s="213"/>
      <c r="AF598" s="213"/>
      <c r="AG598" s="213" t="s">
        <v>297</v>
      </c>
      <c r="AH598" s="213">
        <v>0</v>
      </c>
      <c r="AI598" s="213"/>
      <c r="AJ598" s="213"/>
      <c r="AK598" s="213"/>
      <c r="AL598" s="213"/>
      <c r="AM598" s="213"/>
      <c r="AN598" s="213"/>
      <c r="AO598" s="213"/>
      <c r="AP598" s="213"/>
      <c r="AQ598" s="213"/>
      <c r="AR598" s="213"/>
      <c r="AS598" s="213"/>
      <c r="AT598" s="213"/>
      <c r="AU598" s="213"/>
      <c r="AV598" s="213"/>
      <c r="AW598" s="213"/>
      <c r="AX598" s="213"/>
      <c r="AY598" s="213"/>
      <c r="AZ598" s="213"/>
      <c r="BA598" s="213"/>
      <c r="BB598" s="213"/>
      <c r="BC598" s="213"/>
      <c r="BD598" s="213"/>
      <c r="BE598" s="213"/>
      <c r="BF598" s="213"/>
      <c r="BG598" s="213"/>
      <c r="BH598" s="213"/>
    </row>
    <row r="599" spans="1:60" outlineLevel="3" x14ac:dyDescent="0.2">
      <c r="A599" s="220"/>
      <c r="B599" s="221"/>
      <c r="C599" s="266" t="s">
        <v>2082</v>
      </c>
      <c r="D599" s="258"/>
      <c r="E599" s="259"/>
      <c r="F599" s="223"/>
      <c r="G599" s="223"/>
      <c r="H599" s="223"/>
      <c r="I599" s="223"/>
      <c r="J599" s="223"/>
      <c r="K599" s="223"/>
      <c r="L599" s="223"/>
      <c r="M599" s="223"/>
      <c r="N599" s="222"/>
      <c r="O599" s="222"/>
      <c r="P599" s="222"/>
      <c r="Q599" s="222"/>
      <c r="R599" s="223"/>
      <c r="S599" s="223"/>
      <c r="T599" s="223"/>
      <c r="U599" s="223"/>
      <c r="V599" s="223"/>
      <c r="W599" s="223"/>
      <c r="X599" s="223"/>
      <c r="Y599" s="223"/>
      <c r="Z599" s="213"/>
      <c r="AA599" s="213"/>
      <c r="AB599" s="213"/>
      <c r="AC599" s="213"/>
      <c r="AD599" s="213"/>
      <c r="AE599" s="213"/>
      <c r="AF599" s="213"/>
      <c r="AG599" s="213" t="s">
        <v>297</v>
      </c>
      <c r="AH599" s="213">
        <v>0</v>
      </c>
      <c r="AI599" s="213"/>
      <c r="AJ599" s="213"/>
      <c r="AK599" s="213"/>
      <c r="AL599" s="213"/>
      <c r="AM599" s="213"/>
      <c r="AN599" s="213"/>
      <c r="AO599" s="213"/>
      <c r="AP599" s="213"/>
      <c r="AQ599" s="213"/>
      <c r="AR599" s="213"/>
      <c r="AS599" s="213"/>
      <c r="AT599" s="213"/>
      <c r="AU599" s="213"/>
      <c r="AV599" s="213"/>
      <c r="AW599" s="213"/>
      <c r="AX599" s="213"/>
      <c r="AY599" s="213"/>
      <c r="AZ599" s="213"/>
      <c r="BA599" s="213"/>
      <c r="BB599" s="213"/>
      <c r="BC599" s="213"/>
      <c r="BD599" s="213"/>
      <c r="BE599" s="213"/>
      <c r="BF599" s="213"/>
      <c r="BG599" s="213"/>
      <c r="BH599" s="213"/>
    </row>
    <row r="600" spans="1:60" outlineLevel="3" x14ac:dyDescent="0.2">
      <c r="A600" s="220"/>
      <c r="B600" s="221"/>
      <c r="C600" s="266" t="s">
        <v>2083</v>
      </c>
      <c r="D600" s="258"/>
      <c r="E600" s="259"/>
      <c r="F600" s="223"/>
      <c r="G600" s="223"/>
      <c r="H600" s="223"/>
      <c r="I600" s="223"/>
      <c r="J600" s="223"/>
      <c r="K600" s="223"/>
      <c r="L600" s="223"/>
      <c r="M600" s="223"/>
      <c r="N600" s="222"/>
      <c r="O600" s="222"/>
      <c r="P600" s="222"/>
      <c r="Q600" s="222"/>
      <c r="R600" s="223"/>
      <c r="S600" s="223"/>
      <c r="T600" s="223"/>
      <c r="U600" s="223"/>
      <c r="V600" s="223"/>
      <c r="W600" s="223"/>
      <c r="X600" s="223"/>
      <c r="Y600" s="223"/>
      <c r="Z600" s="213"/>
      <c r="AA600" s="213"/>
      <c r="AB600" s="213"/>
      <c r="AC600" s="213"/>
      <c r="AD600" s="213"/>
      <c r="AE600" s="213"/>
      <c r="AF600" s="213"/>
      <c r="AG600" s="213" t="s">
        <v>297</v>
      </c>
      <c r="AH600" s="213">
        <v>0</v>
      </c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</row>
    <row r="601" spans="1:60" outlineLevel="3" x14ac:dyDescent="0.2">
      <c r="A601" s="220"/>
      <c r="B601" s="221"/>
      <c r="C601" s="266" t="s">
        <v>2084</v>
      </c>
      <c r="D601" s="258"/>
      <c r="E601" s="259"/>
      <c r="F601" s="223"/>
      <c r="G601" s="223"/>
      <c r="H601" s="223"/>
      <c r="I601" s="223"/>
      <c r="J601" s="223"/>
      <c r="K601" s="223"/>
      <c r="L601" s="223"/>
      <c r="M601" s="223"/>
      <c r="N601" s="222"/>
      <c r="O601" s="222"/>
      <c r="P601" s="222"/>
      <c r="Q601" s="222"/>
      <c r="R601" s="223"/>
      <c r="S601" s="223"/>
      <c r="T601" s="223"/>
      <c r="U601" s="223"/>
      <c r="V601" s="223"/>
      <c r="W601" s="223"/>
      <c r="X601" s="223"/>
      <c r="Y601" s="223"/>
      <c r="Z601" s="213"/>
      <c r="AA601" s="213"/>
      <c r="AB601" s="213"/>
      <c r="AC601" s="213"/>
      <c r="AD601" s="213"/>
      <c r="AE601" s="213"/>
      <c r="AF601" s="213"/>
      <c r="AG601" s="213" t="s">
        <v>297</v>
      </c>
      <c r="AH601" s="213">
        <v>0</v>
      </c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</row>
    <row r="602" spans="1:60" outlineLevel="3" x14ac:dyDescent="0.2">
      <c r="A602" s="220"/>
      <c r="B602" s="221"/>
      <c r="C602" s="266" t="s">
        <v>2085</v>
      </c>
      <c r="D602" s="258"/>
      <c r="E602" s="259"/>
      <c r="F602" s="223"/>
      <c r="G602" s="223"/>
      <c r="H602" s="223"/>
      <c r="I602" s="223"/>
      <c r="J602" s="223"/>
      <c r="K602" s="223"/>
      <c r="L602" s="223"/>
      <c r="M602" s="223"/>
      <c r="N602" s="222"/>
      <c r="O602" s="222"/>
      <c r="P602" s="222"/>
      <c r="Q602" s="222"/>
      <c r="R602" s="223"/>
      <c r="S602" s="223"/>
      <c r="T602" s="223"/>
      <c r="U602" s="223"/>
      <c r="V602" s="223"/>
      <c r="W602" s="223"/>
      <c r="X602" s="223"/>
      <c r="Y602" s="223"/>
      <c r="Z602" s="213"/>
      <c r="AA602" s="213"/>
      <c r="AB602" s="213"/>
      <c r="AC602" s="213"/>
      <c r="AD602" s="213"/>
      <c r="AE602" s="213"/>
      <c r="AF602" s="213"/>
      <c r="AG602" s="213" t="s">
        <v>297</v>
      </c>
      <c r="AH602" s="213">
        <v>0</v>
      </c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</row>
    <row r="603" spans="1:60" outlineLevel="3" x14ac:dyDescent="0.2">
      <c r="A603" s="220"/>
      <c r="B603" s="221"/>
      <c r="C603" s="266" t="s">
        <v>2086</v>
      </c>
      <c r="D603" s="258"/>
      <c r="E603" s="259"/>
      <c r="F603" s="223"/>
      <c r="G603" s="223"/>
      <c r="H603" s="223"/>
      <c r="I603" s="223"/>
      <c r="J603" s="223"/>
      <c r="K603" s="223"/>
      <c r="L603" s="223"/>
      <c r="M603" s="223"/>
      <c r="N603" s="222"/>
      <c r="O603" s="222"/>
      <c r="P603" s="222"/>
      <c r="Q603" s="222"/>
      <c r="R603" s="223"/>
      <c r="S603" s="223"/>
      <c r="T603" s="223"/>
      <c r="U603" s="223"/>
      <c r="V603" s="223"/>
      <c r="W603" s="223"/>
      <c r="X603" s="223"/>
      <c r="Y603" s="223"/>
      <c r="Z603" s="213"/>
      <c r="AA603" s="213"/>
      <c r="AB603" s="213"/>
      <c r="AC603" s="213"/>
      <c r="AD603" s="213"/>
      <c r="AE603" s="213"/>
      <c r="AF603" s="213"/>
      <c r="AG603" s="213" t="s">
        <v>297</v>
      </c>
      <c r="AH603" s="213">
        <v>0</v>
      </c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</row>
    <row r="604" spans="1:60" outlineLevel="3" x14ac:dyDescent="0.2">
      <c r="A604" s="220"/>
      <c r="B604" s="221"/>
      <c r="C604" s="266" t="s">
        <v>2087</v>
      </c>
      <c r="D604" s="258"/>
      <c r="E604" s="259">
        <v>21.731999999999999</v>
      </c>
      <c r="F604" s="223"/>
      <c r="G604" s="223"/>
      <c r="H604" s="223"/>
      <c r="I604" s="223"/>
      <c r="J604" s="223"/>
      <c r="K604" s="223"/>
      <c r="L604" s="223"/>
      <c r="M604" s="223"/>
      <c r="N604" s="222"/>
      <c r="O604" s="222"/>
      <c r="P604" s="222"/>
      <c r="Q604" s="222"/>
      <c r="R604" s="223"/>
      <c r="S604" s="223"/>
      <c r="T604" s="223"/>
      <c r="U604" s="223"/>
      <c r="V604" s="223"/>
      <c r="W604" s="223"/>
      <c r="X604" s="223"/>
      <c r="Y604" s="223"/>
      <c r="Z604" s="213"/>
      <c r="AA604" s="213"/>
      <c r="AB604" s="213"/>
      <c r="AC604" s="213"/>
      <c r="AD604" s="213"/>
      <c r="AE604" s="213"/>
      <c r="AF604" s="213"/>
      <c r="AG604" s="213" t="s">
        <v>297</v>
      </c>
      <c r="AH604" s="213">
        <v>0</v>
      </c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</row>
    <row r="605" spans="1:60" outlineLevel="1" x14ac:dyDescent="0.2">
      <c r="A605" s="235">
        <v>101</v>
      </c>
      <c r="B605" s="236" t="s">
        <v>2088</v>
      </c>
      <c r="C605" s="252" t="s">
        <v>2089</v>
      </c>
      <c r="D605" s="237" t="s">
        <v>1368</v>
      </c>
      <c r="E605" s="238">
        <v>28</v>
      </c>
      <c r="F605" s="239"/>
      <c r="G605" s="240">
        <f>ROUND(E605*F605,2)</f>
        <v>0</v>
      </c>
      <c r="H605" s="239"/>
      <c r="I605" s="240">
        <f>ROUND(E605*H605,2)</f>
        <v>0</v>
      </c>
      <c r="J605" s="239"/>
      <c r="K605" s="240">
        <f>ROUND(E605*J605,2)</f>
        <v>0</v>
      </c>
      <c r="L605" s="240">
        <v>21</v>
      </c>
      <c r="M605" s="240">
        <f>G605*(1+L605/100)</f>
        <v>0</v>
      </c>
      <c r="N605" s="238">
        <v>0</v>
      </c>
      <c r="O605" s="238">
        <f>ROUND(E605*N605,2)</f>
        <v>0</v>
      </c>
      <c r="P605" s="238">
        <v>0</v>
      </c>
      <c r="Q605" s="238">
        <f>ROUND(E605*P605,2)</f>
        <v>0</v>
      </c>
      <c r="R605" s="240"/>
      <c r="S605" s="240" t="s">
        <v>277</v>
      </c>
      <c r="T605" s="241" t="s">
        <v>251</v>
      </c>
      <c r="U605" s="223">
        <v>0</v>
      </c>
      <c r="V605" s="223">
        <f>ROUND(E605*U605,2)</f>
        <v>0</v>
      </c>
      <c r="W605" s="223"/>
      <c r="X605" s="223" t="s">
        <v>294</v>
      </c>
      <c r="Y605" s="223" t="s">
        <v>252</v>
      </c>
      <c r="Z605" s="213"/>
      <c r="AA605" s="213"/>
      <c r="AB605" s="213"/>
      <c r="AC605" s="213"/>
      <c r="AD605" s="213"/>
      <c r="AE605" s="213"/>
      <c r="AF605" s="213"/>
      <c r="AG605" s="213" t="s">
        <v>571</v>
      </c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</row>
    <row r="606" spans="1:60" outlineLevel="2" x14ac:dyDescent="0.2">
      <c r="A606" s="220"/>
      <c r="B606" s="221"/>
      <c r="C606" s="266" t="s">
        <v>296</v>
      </c>
      <c r="D606" s="258"/>
      <c r="E606" s="259"/>
      <c r="F606" s="223"/>
      <c r="G606" s="223"/>
      <c r="H606" s="223"/>
      <c r="I606" s="223"/>
      <c r="J606" s="223"/>
      <c r="K606" s="223"/>
      <c r="L606" s="223"/>
      <c r="M606" s="223"/>
      <c r="N606" s="222"/>
      <c r="O606" s="222"/>
      <c r="P606" s="222"/>
      <c r="Q606" s="222"/>
      <c r="R606" s="223"/>
      <c r="S606" s="223"/>
      <c r="T606" s="223"/>
      <c r="U606" s="223"/>
      <c r="V606" s="223"/>
      <c r="W606" s="223"/>
      <c r="X606" s="223"/>
      <c r="Y606" s="223"/>
      <c r="Z606" s="213"/>
      <c r="AA606" s="213"/>
      <c r="AB606" s="213"/>
      <c r="AC606" s="213"/>
      <c r="AD606" s="213"/>
      <c r="AE606" s="213"/>
      <c r="AF606" s="213"/>
      <c r="AG606" s="213" t="s">
        <v>297</v>
      </c>
      <c r="AH606" s="213">
        <v>0</v>
      </c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</row>
    <row r="607" spans="1:60" outlineLevel="3" x14ac:dyDescent="0.2">
      <c r="A607" s="220"/>
      <c r="B607" s="221"/>
      <c r="C607" s="266" t="s">
        <v>2090</v>
      </c>
      <c r="D607" s="258"/>
      <c r="E607" s="259"/>
      <c r="F607" s="223"/>
      <c r="G607" s="223"/>
      <c r="H607" s="223"/>
      <c r="I607" s="223"/>
      <c r="J607" s="223"/>
      <c r="K607" s="223"/>
      <c r="L607" s="223"/>
      <c r="M607" s="223"/>
      <c r="N607" s="222"/>
      <c r="O607" s="222"/>
      <c r="P607" s="222"/>
      <c r="Q607" s="222"/>
      <c r="R607" s="223"/>
      <c r="S607" s="223"/>
      <c r="T607" s="223"/>
      <c r="U607" s="223"/>
      <c r="V607" s="223"/>
      <c r="W607" s="223"/>
      <c r="X607" s="223"/>
      <c r="Y607" s="223"/>
      <c r="Z607" s="213"/>
      <c r="AA607" s="213"/>
      <c r="AB607" s="213"/>
      <c r="AC607" s="213"/>
      <c r="AD607" s="213"/>
      <c r="AE607" s="213"/>
      <c r="AF607" s="213"/>
      <c r="AG607" s="213" t="s">
        <v>297</v>
      </c>
      <c r="AH607" s="213">
        <v>0</v>
      </c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</row>
    <row r="608" spans="1:60" outlineLevel="3" x14ac:dyDescent="0.2">
      <c r="A608" s="220"/>
      <c r="B608" s="221"/>
      <c r="C608" s="266" t="s">
        <v>2091</v>
      </c>
      <c r="D608" s="258"/>
      <c r="E608" s="259">
        <v>28</v>
      </c>
      <c r="F608" s="223"/>
      <c r="G608" s="223"/>
      <c r="H608" s="223"/>
      <c r="I608" s="223"/>
      <c r="J608" s="223"/>
      <c r="K608" s="223"/>
      <c r="L608" s="223"/>
      <c r="M608" s="223"/>
      <c r="N608" s="222"/>
      <c r="O608" s="222"/>
      <c r="P608" s="222"/>
      <c r="Q608" s="222"/>
      <c r="R608" s="223"/>
      <c r="S608" s="223"/>
      <c r="T608" s="223"/>
      <c r="U608" s="223"/>
      <c r="V608" s="223"/>
      <c r="W608" s="223"/>
      <c r="X608" s="223"/>
      <c r="Y608" s="223"/>
      <c r="Z608" s="213"/>
      <c r="AA608" s="213"/>
      <c r="AB608" s="213"/>
      <c r="AC608" s="213"/>
      <c r="AD608" s="213"/>
      <c r="AE608" s="213"/>
      <c r="AF608" s="213"/>
      <c r="AG608" s="213" t="s">
        <v>297</v>
      </c>
      <c r="AH608" s="213">
        <v>0</v>
      </c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</row>
    <row r="609" spans="1:60" ht="22.5" outlineLevel="1" x14ac:dyDescent="0.2">
      <c r="A609" s="235">
        <v>102</v>
      </c>
      <c r="B609" s="236" t="s">
        <v>2092</v>
      </c>
      <c r="C609" s="252" t="s">
        <v>2093</v>
      </c>
      <c r="D609" s="237" t="s">
        <v>420</v>
      </c>
      <c r="E609" s="238">
        <v>28.35</v>
      </c>
      <c r="F609" s="239"/>
      <c r="G609" s="240">
        <f>ROUND(E609*F609,2)</f>
        <v>0</v>
      </c>
      <c r="H609" s="239"/>
      <c r="I609" s="240">
        <f>ROUND(E609*H609,2)</f>
        <v>0</v>
      </c>
      <c r="J609" s="239"/>
      <c r="K609" s="240">
        <f>ROUND(E609*J609,2)</f>
        <v>0</v>
      </c>
      <c r="L609" s="240">
        <v>21</v>
      </c>
      <c r="M609" s="240">
        <f>G609*(1+L609/100)</f>
        <v>0</v>
      </c>
      <c r="N609" s="238">
        <v>1.115E-2</v>
      </c>
      <c r="O609" s="238">
        <f>ROUND(E609*N609,2)</f>
        <v>0.32</v>
      </c>
      <c r="P609" s="238">
        <v>0</v>
      </c>
      <c r="Q609" s="238">
        <f>ROUND(E609*P609,2)</f>
        <v>0</v>
      </c>
      <c r="R609" s="240" t="s">
        <v>588</v>
      </c>
      <c r="S609" s="240" t="s">
        <v>250</v>
      </c>
      <c r="T609" s="241" t="s">
        <v>250</v>
      </c>
      <c r="U609" s="223">
        <v>0.36099999999999999</v>
      </c>
      <c r="V609" s="223">
        <f>ROUND(E609*U609,2)</f>
        <v>10.23</v>
      </c>
      <c r="W609" s="223"/>
      <c r="X609" s="223" t="s">
        <v>294</v>
      </c>
      <c r="Y609" s="223" t="s">
        <v>252</v>
      </c>
      <c r="Z609" s="213"/>
      <c r="AA609" s="213"/>
      <c r="AB609" s="213"/>
      <c r="AC609" s="213"/>
      <c r="AD609" s="213"/>
      <c r="AE609" s="213"/>
      <c r="AF609" s="213"/>
      <c r="AG609" s="213" t="s">
        <v>571</v>
      </c>
      <c r="AH609" s="213"/>
      <c r="AI609" s="213"/>
      <c r="AJ609" s="213"/>
      <c r="AK609" s="213"/>
      <c r="AL609" s="213"/>
      <c r="AM609" s="213"/>
      <c r="AN609" s="213"/>
      <c r="AO609" s="213"/>
      <c r="AP609" s="213"/>
      <c r="AQ609" s="213"/>
      <c r="AR609" s="213"/>
      <c r="AS609" s="213"/>
      <c r="AT609" s="213"/>
      <c r="AU609" s="213"/>
      <c r="AV609" s="213"/>
      <c r="AW609" s="213"/>
      <c r="AX609" s="213"/>
      <c r="AY609" s="213"/>
      <c r="AZ609" s="213"/>
      <c r="BA609" s="213"/>
      <c r="BB609" s="213"/>
      <c r="BC609" s="213"/>
      <c r="BD609" s="213"/>
      <c r="BE609" s="213"/>
      <c r="BF609" s="213"/>
      <c r="BG609" s="213"/>
      <c r="BH609" s="213"/>
    </row>
    <row r="610" spans="1:60" outlineLevel="2" x14ac:dyDescent="0.2">
      <c r="A610" s="220"/>
      <c r="B610" s="221"/>
      <c r="C610" s="266" t="s">
        <v>296</v>
      </c>
      <c r="D610" s="258"/>
      <c r="E610" s="259"/>
      <c r="F610" s="223"/>
      <c r="G610" s="223"/>
      <c r="H610" s="223"/>
      <c r="I610" s="223"/>
      <c r="J610" s="223"/>
      <c r="K610" s="223"/>
      <c r="L610" s="223"/>
      <c r="M610" s="223"/>
      <c r="N610" s="222"/>
      <c r="O610" s="222"/>
      <c r="P610" s="222"/>
      <c r="Q610" s="222"/>
      <c r="R610" s="223"/>
      <c r="S610" s="223"/>
      <c r="T610" s="223"/>
      <c r="U610" s="223"/>
      <c r="V610" s="223"/>
      <c r="W610" s="223"/>
      <c r="X610" s="223"/>
      <c r="Y610" s="223"/>
      <c r="Z610" s="213"/>
      <c r="AA610" s="213"/>
      <c r="AB610" s="213"/>
      <c r="AC610" s="213"/>
      <c r="AD610" s="213"/>
      <c r="AE610" s="213"/>
      <c r="AF610" s="213"/>
      <c r="AG610" s="213" t="s">
        <v>297</v>
      </c>
      <c r="AH610" s="213">
        <v>0</v>
      </c>
      <c r="AI610" s="213"/>
      <c r="AJ610" s="213"/>
      <c r="AK610" s="213"/>
      <c r="AL610" s="213"/>
      <c r="AM610" s="213"/>
      <c r="AN610" s="213"/>
      <c r="AO610" s="213"/>
      <c r="AP610" s="213"/>
      <c r="AQ610" s="213"/>
      <c r="AR610" s="213"/>
      <c r="AS610" s="213"/>
      <c r="AT610" s="213"/>
      <c r="AU610" s="213"/>
      <c r="AV610" s="213"/>
      <c r="AW610" s="213"/>
      <c r="AX610" s="213"/>
      <c r="AY610" s="213"/>
      <c r="AZ610" s="213"/>
      <c r="BA610" s="213"/>
      <c r="BB610" s="213"/>
      <c r="BC610" s="213"/>
      <c r="BD610" s="213"/>
      <c r="BE610" s="213"/>
      <c r="BF610" s="213"/>
      <c r="BG610" s="213"/>
      <c r="BH610" s="213"/>
    </row>
    <row r="611" spans="1:60" outlineLevel="3" x14ac:dyDescent="0.2">
      <c r="A611" s="220"/>
      <c r="B611" s="221"/>
      <c r="C611" s="266" t="s">
        <v>2094</v>
      </c>
      <c r="D611" s="258"/>
      <c r="E611" s="259"/>
      <c r="F611" s="223"/>
      <c r="G611" s="223"/>
      <c r="H611" s="223"/>
      <c r="I611" s="223"/>
      <c r="J611" s="223"/>
      <c r="K611" s="223"/>
      <c r="L611" s="223"/>
      <c r="M611" s="223"/>
      <c r="N611" s="222"/>
      <c r="O611" s="222"/>
      <c r="P611" s="222"/>
      <c r="Q611" s="222"/>
      <c r="R611" s="223"/>
      <c r="S611" s="223"/>
      <c r="T611" s="223"/>
      <c r="U611" s="223"/>
      <c r="V611" s="223"/>
      <c r="W611" s="223"/>
      <c r="X611" s="223"/>
      <c r="Y611" s="223"/>
      <c r="Z611" s="213"/>
      <c r="AA611" s="213"/>
      <c r="AB611" s="213"/>
      <c r="AC611" s="213"/>
      <c r="AD611" s="213"/>
      <c r="AE611" s="213"/>
      <c r="AF611" s="213"/>
      <c r="AG611" s="213" t="s">
        <v>297</v>
      </c>
      <c r="AH611" s="213">
        <v>0</v>
      </c>
      <c r="AI611" s="213"/>
      <c r="AJ611" s="213"/>
      <c r="AK611" s="213"/>
      <c r="AL611" s="213"/>
      <c r="AM611" s="213"/>
      <c r="AN611" s="213"/>
      <c r="AO611" s="213"/>
      <c r="AP611" s="213"/>
      <c r="AQ611" s="213"/>
      <c r="AR611" s="213"/>
      <c r="AS611" s="213"/>
      <c r="AT611" s="213"/>
      <c r="AU611" s="213"/>
      <c r="AV611" s="213"/>
      <c r="AW611" s="213"/>
      <c r="AX611" s="213"/>
      <c r="AY611" s="213"/>
      <c r="AZ611" s="213"/>
      <c r="BA611" s="213"/>
      <c r="BB611" s="213"/>
      <c r="BC611" s="213"/>
      <c r="BD611" s="213"/>
      <c r="BE611" s="213"/>
      <c r="BF611" s="213"/>
      <c r="BG611" s="213"/>
      <c r="BH611" s="213"/>
    </row>
    <row r="612" spans="1:60" outlineLevel="3" x14ac:dyDescent="0.2">
      <c r="A612" s="220"/>
      <c r="B612" s="221"/>
      <c r="C612" s="266" t="s">
        <v>2095</v>
      </c>
      <c r="D612" s="258"/>
      <c r="E612" s="259"/>
      <c r="F612" s="223"/>
      <c r="G612" s="223"/>
      <c r="H612" s="223"/>
      <c r="I612" s="223"/>
      <c r="J612" s="223"/>
      <c r="K612" s="223"/>
      <c r="L612" s="223"/>
      <c r="M612" s="223"/>
      <c r="N612" s="222"/>
      <c r="O612" s="222"/>
      <c r="P612" s="222"/>
      <c r="Q612" s="222"/>
      <c r="R612" s="223"/>
      <c r="S612" s="223"/>
      <c r="T612" s="223"/>
      <c r="U612" s="223"/>
      <c r="V612" s="223"/>
      <c r="W612" s="223"/>
      <c r="X612" s="223"/>
      <c r="Y612" s="223"/>
      <c r="Z612" s="213"/>
      <c r="AA612" s="213"/>
      <c r="AB612" s="213"/>
      <c r="AC612" s="213"/>
      <c r="AD612" s="213"/>
      <c r="AE612" s="213"/>
      <c r="AF612" s="213"/>
      <c r="AG612" s="213" t="s">
        <v>297</v>
      </c>
      <c r="AH612" s="213">
        <v>0</v>
      </c>
      <c r="AI612" s="213"/>
      <c r="AJ612" s="213"/>
      <c r="AK612" s="213"/>
      <c r="AL612" s="213"/>
      <c r="AM612" s="213"/>
      <c r="AN612" s="213"/>
      <c r="AO612" s="213"/>
      <c r="AP612" s="213"/>
      <c r="AQ612" s="213"/>
      <c r="AR612" s="213"/>
      <c r="AS612" s="213"/>
      <c r="AT612" s="213"/>
      <c r="AU612" s="213"/>
      <c r="AV612" s="213"/>
      <c r="AW612" s="213"/>
      <c r="AX612" s="213"/>
      <c r="AY612" s="213"/>
      <c r="AZ612" s="213"/>
      <c r="BA612" s="213"/>
      <c r="BB612" s="213"/>
      <c r="BC612" s="213"/>
      <c r="BD612" s="213"/>
      <c r="BE612" s="213"/>
      <c r="BF612" s="213"/>
      <c r="BG612" s="213"/>
      <c r="BH612" s="213"/>
    </row>
    <row r="613" spans="1:60" outlineLevel="3" x14ac:dyDescent="0.2">
      <c r="A613" s="220"/>
      <c r="B613" s="221"/>
      <c r="C613" s="266" t="s">
        <v>2096</v>
      </c>
      <c r="D613" s="258"/>
      <c r="E613" s="259">
        <v>28.35</v>
      </c>
      <c r="F613" s="223"/>
      <c r="G613" s="223"/>
      <c r="H613" s="223"/>
      <c r="I613" s="223"/>
      <c r="J613" s="223"/>
      <c r="K613" s="223"/>
      <c r="L613" s="223"/>
      <c r="M613" s="223"/>
      <c r="N613" s="222"/>
      <c r="O613" s="222"/>
      <c r="P613" s="222"/>
      <c r="Q613" s="222"/>
      <c r="R613" s="223"/>
      <c r="S613" s="223"/>
      <c r="T613" s="223"/>
      <c r="U613" s="223"/>
      <c r="V613" s="223"/>
      <c r="W613" s="223"/>
      <c r="X613" s="223"/>
      <c r="Y613" s="223"/>
      <c r="Z613" s="213"/>
      <c r="AA613" s="213"/>
      <c r="AB613" s="213"/>
      <c r="AC613" s="213"/>
      <c r="AD613" s="213"/>
      <c r="AE613" s="213"/>
      <c r="AF613" s="213"/>
      <c r="AG613" s="213" t="s">
        <v>297</v>
      </c>
      <c r="AH613" s="213">
        <v>0</v>
      </c>
      <c r="AI613" s="213"/>
      <c r="AJ613" s="213"/>
      <c r="AK613" s="213"/>
      <c r="AL613" s="213"/>
      <c r="AM613" s="213"/>
      <c r="AN613" s="213"/>
      <c r="AO613" s="213"/>
      <c r="AP613" s="213"/>
      <c r="AQ613" s="213"/>
      <c r="AR613" s="213"/>
      <c r="AS613" s="213"/>
      <c r="AT613" s="213"/>
      <c r="AU613" s="213"/>
      <c r="AV613" s="213"/>
      <c r="AW613" s="213"/>
      <c r="AX613" s="213"/>
      <c r="AY613" s="213"/>
      <c r="AZ613" s="213"/>
      <c r="BA613" s="213"/>
      <c r="BB613" s="213"/>
      <c r="BC613" s="213"/>
      <c r="BD613" s="213"/>
      <c r="BE613" s="213"/>
      <c r="BF613" s="213"/>
      <c r="BG613" s="213"/>
      <c r="BH613" s="213"/>
    </row>
    <row r="614" spans="1:60" outlineLevel="1" x14ac:dyDescent="0.2">
      <c r="A614" s="235">
        <v>103</v>
      </c>
      <c r="B614" s="236" t="s">
        <v>2097</v>
      </c>
      <c r="C614" s="252" t="s">
        <v>2098</v>
      </c>
      <c r="D614" s="237" t="s">
        <v>420</v>
      </c>
      <c r="E614" s="238">
        <v>1043.9100000000001</v>
      </c>
      <c r="F614" s="239"/>
      <c r="G614" s="240">
        <f>ROUND(E614*F614,2)</f>
        <v>0</v>
      </c>
      <c r="H614" s="239"/>
      <c r="I614" s="240">
        <f>ROUND(E614*H614,2)</f>
        <v>0</v>
      </c>
      <c r="J614" s="239"/>
      <c r="K614" s="240">
        <f>ROUND(E614*J614,2)</f>
        <v>0</v>
      </c>
      <c r="L614" s="240">
        <v>21</v>
      </c>
      <c r="M614" s="240">
        <f>G614*(1+L614/100)</f>
        <v>0</v>
      </c>
      <c r="N614" s="238">
        <v>6.6E-3</v>
      </c>
      <c r="O614" s="238">
        <f>ROUND(E614*N614,2)</f>
        <v>6.89</v>
      </c>
      <c r="P614" s="238">
        <v>0</v>
      </c>
      <c r="Q614" s="238">
        <f>ROUND(E614*P614,2)</f>
        <v>0</v>
      </c>
      <c r="R614" s="240"/>
      <c r="S614" s="240" t="s">
        <v>277</v>
      </c>
      <c r="T614" s="241" t="s">
        <v>251</v>
      </c>
      <c r="U614" s="223">
        <v>0</v>
      </c>
      <c r="V614" s="223">
        <f>ROUND(E614*U614,2)</f>
        <v>0</v>
      </c>
      <c r="W614" s="223"/>
      <c r="X614" s="223" t="s">
        <v>294</v>
      </c>
      <c r="Y614" s="223" t="s">
        <v>252</v>
      </c>
      <c r="Z614" s="213"/>
      <c r="AA614" s="213"/>
      <c r="AB614" s="213"/>
      <c r="AC614" s="213"/>
      <c r="AD614" s="213"/>
      <c r="AE614" s="213"/>
      <c r="AF614" s="213"/>
      <c r="AG614" s="213" t="s">
        <v>571</v>
      </c>
      <c r="AH614" s="213"/>
      <c r="AI614" s="213"/>
      <c r="AJ614" s="213"/>
      <c r="AK614" s="213"/>
      <c r="AL614" s="213"/>
      <c r="AM614" s="213"/>
      <c r="AN614" s="213"/>
      <c r="AO614" s="213"/>
      <c r="AP614" s="213"/>
      <c r="AQ614" s="213"/>
      <c r="AR614" s="213"/>
      <c r="AS614" s="213"/>
      <c r="AT614" s="213"/>
      <c r="AU614" s="213"/>
      <c r="AV614" s="213"/>
      <c r="AW614" s="213"/>
      <c r="AX614" s="213"/>
      <c r="AY614" s="213"/>
      <c r="AZ614" s="213"/>
      <c r="BA614" s="213"/>
      <c r="BB614" s="213"/>
      <c r="BC614" s="213"/>
      <c r="BD614" s="213"/>
      <c r="BE614" s="213"/>
      <c r="BF614" s="213"/>
      <c r="BG614" s="213"/>
      <c r="BH614" s="213"/>
    </row>
    <row r="615" spans="1:60" outlineLevel="2" x14ac:dyDescent="0.2">
      <c r="A615" s="220"/>
      <c r="B615" s="221"/>
      <c r="C615" s="266" t="s">
        <v>413</v>
      </c>
      <c r="D615" s="258"/>
      <c r="E615" s="259"/>
      <c r="F615" s="223"/>
      <c r="G615" s="223"/>
      <c r="H615" s="223"/>
      <c r="I615" s="223"/>
      <c r="J615" s="223"/>
      <c r="K615" s="223"/>
      <c r="L615" s="223"/>
      <c r="M615" s="223"/>
      <c r="N615" s="222"/>
      <c r="O615" s="222"/>
      <c r="P615" s="222"/>
      <c r="Q615" s="222"/>
      <c r="R615" s="223"/>
      <c r="S615" s="223"/>
      <c r="T615" s="223"/>
      <c r="U615" s="223"/>
      <c r="V615" s="223"/>
      <c r="W615" s="223"/>
      <c r="X615" s="223"/>
      <c r="Y615" s="223"/>
      <c r="Z615" s="213"/>
      <c r="AA615" s="213"/>
      <c r="AB615" s="213"/>
      <c r="AC615" s="213"/>
      <c r="AD615" s="213"/>
      <c r="AE615" s="213"/>
      <c r="AF615" s="213"/>
      <c r="AG615" s="213" t="s">
        <v>297</v>
      </c>
      <c r="AH615" s="213">
        <v>0</v>
      </c>
      <c r="AI615" s="213"/>
      <c r="AJ615" s="213"/>
      <c r="AK615" s="213"/>
      <c r="AL615" s="213"/>
      <c r="AM615" s="213"/>
      <c r="AN615" s="213"/>
      <c r="AO615" s="213"/>
      <c r="AP615" s="213"/>
      <c r="AQ615" s="213"/>
      <c r="AR615" s="213"/>
      <c r="AS615" s="213"/>
      <c r="AT615" s="213"/>
      <c r="AU615" s="213"/>
      <c r="AV615" s="213"/>
      <c r="AW615" s="213"/>
      <c r="AX615" s="213"/>
      <c r="AY615" s="213"/>
      <c r="AZ615" s="213"/>
      <c r="BA615" s="213"/>
      <c r="BB615" s="213"/>
      <c r="BC615" s="213"/>
      <c r="BD615" s="213"/>
      <c r="BE615" s="213"/>
      <c r="BF615" s="213"/>
      <c r="BG615" s="213"/>
      <c r="BH615" s="213"/>
    </row>
    <row r="616" spans="1:60" outlineLevel="3" x14ac:dyDescent="0.2">
      <c r="A616" s="220"/>
      <c r="B616" s="221"/>
      <c r="C616" s="266" t="s">
        <v>2099</v>
      </c>
      <c r="D616" s="258"/>
      <c r="E616" s="259"/>
      <c r="F616" s="223"/>
      <c r="G616" s="223"/>
      <c r="H616" s="223"/>
      <c r="I616" s="223"/>
      <c r="J616" s="223"/>
      <c r="K616" s="223"/>
      <c r="L616" s="223"/>
      <c r="M616" s="223"/>
      <c r="N616" s="222"/>
      <c r="O616" s="222"/>
      <c r="P616" s="222"/>
      <c r="Q616" s="222"/>
      <c r="R616" s="223"/>
      <c r="S616" s="223"/>
      <c r="T616" s="223"/>
      <c r="U616" s="223"/>
      <c r="V616" s="223"/>
      <c r="W616" s="223"/>
      <c r="X616" s="223"/>
      <c r="Y616" s="223"/>
      <c r="Z616" s="213"/>
      <c r="AA616" s="213"/>
      <c r="AB616" s="213"/>
      <c r="AC616" s="213"/>
      <c r="AD616" s="213"/>
      <c r="AE616" s="213"/>
      <c r="AF616" s="213"/>
      <c r="AG616" s="213" t="s">
        <v>297</v>
      </c>
      <c r="AH616" s="213">
        <v>0</v>
      </c>
      <c r="AI616" s="213"/>
      <c r="AJ616" s="213"/>
      <c r="AK616" s="213"/>
      <c r="AL616" s="213"/>
      <c r="AM616" s="213"/>
      <c r="AN616" s="213"/>
      <c r="AO616" s="213"/>
      <c r="AP616" s="213"/>
      <c r="AQ616" s="213"/>
      <c r="AR616" s="213"/>
      <c r="AS616" s="213"/>
      <c r="AT616" s="213"/>
      <c r="AU616" s="213"/>
      <c r="AV616" s="213"/>
      <c r="AW616" s="213"/>
      <c r="AX616" s="213"/>
      <c r="AY616" s="213"/>
      <c r="AZ616" s="213"/>
      <c r="BA616" s="213"/>
      <c r="BB616" s="213"/>
      <c r="BC616" s="213"/>
      <c r="BD616" s="213"/>
      <c r="BE616" s="213"/>
      <c r="BF616" s="213"/>
      <c r="BG616" s="213"/>
      <c r="BH616" s="213"/>
    </row>
    <row r="617" spans="1:60" outlineLevel="3" x14ac:dyDescent="0.2">
      <c r="A617" s="220"/>
      <c r="B617" s="221"/>
      <c r="C617" s="266" t="s">
        <v>2100</v>
      </c>
      <c r="D617" s="258"/>
      <c r="E617" s="259"/>
      <c r="F617" s="223"/>
      <c r="G617" s="223"/>
      <c r="H617" s="223"/>
      <c r="I617" s="223"/>
      <c r="J617" s="223"/>
      <c r="K617" s="223"/>
      <c r="L617" s="223"/>
      <c r="M617" s="223"/>
      <c r="N617" s="222"/>
      <c r="O617" s="222"/>
      <c r="P617" s="222"/>
      <c r="Q617" s="222"/>
      <c r="R617" s="223"/>
      <c r="S617" s="223"/>
      <c r="T617" s="223"/>
      <c r="U617" s="223"/>
      <c r="V617" s="223"/>
      <c r="W617" s="223"/>
      <c r="X617" s="223"/>
      <c r="Y617" s="223"/>
      <c r="Z617" s="213"/>
      <c r="AA617" s="213"/>
      <c r="AB617" s="213"/>
      <c r="AC617" s="213"/>
      <c r="AD617" s="213"/>
      <c r="AE617" s="213"/>
      <c r="AF617" s="213"/>
      <c r="AG617" s="213" t="s">
        <v>297</v>
      </c>
      <c r="AH617" s="213">
        <v>0</v>
      </c>
      <c r="AI617" s="213"/>
      <c r="AJ617" s="213"/>
      <c r="AK617" s="213"/>
      <c r="AL617" s="213"/>
      <c r="AM617" s="213"/>
      <c r="AN617" s="213"/>
      <c r="AO617" s="213"/>
      <c r="AP617" s="213"/>
      <c r="AQ617" s="213"/>
      <c r="AR617" s="213"/>
      <c r="AS617" s="213"/>
      <c r="AT617" s="213"/>
      <c r="AU617" s="213"/>
      <c r="AV617" s="213"/>
      <c r="AW617" s="213"/>
      <c r="AX617" s="213"/>
      <c r="AY617" s="213"/>
      <c r="AZ617" s="213"/>
      <c r="BA617" s="213"/>
      <c r="BB617" s="213"/>
      <c r="BC617" s="213"/>
      <c r="BD617" s="213"/>
      <c r="BE617" s="213"/>
      <c r="BF617" s="213"/>
      <c r="BG617" s="213"/>
      <c r="BH617" s="213"/>
    </row>
    <row r="618" spans="1:60" outlineLevel="3" x14ac:dyDescent="0.2">
      <c r="A618" s="220"/>
      <c r="B618" s="221"/>
      <c r="C618" s="266" t="s">
        <v>2101</v>
      </c>
      <c r="D618" s="258"/>
      <c r="E618" s="259"/>
      <c r="F618" s="223"/>
      <c r="G618" s="223"/>
      <c r="H618" s="223"/>
      <c r="I618" s="223"/>
      <c r="J618" s="223"/>
      <c r="K618" s="223"/>
      <c r="L618" s="223"/>
      <c r="M618" s="223"/>
      <c r="N618" s="222"/>
      <c r="O618" s="222"/>
      <c r="P618" s="222"/>
      <c r="Q618" s="222"/>
      <c r="R618" s="223"/>
      <c r="S618" s="223"/>
      <c r="T618" s="223"/>
      <c r="U618" s="223"/>
      <c r="V618" s="223"/>
      <c r="W618" s="223"/>
      <c r="X618" s="223"/>
      <c r="Y618" s="223"/>
      <c r="Z618" s="213"/>
      <c r="AA618" s="213"/>
      <c r="AB618" s="213"/>
      <c r="AC618" s="213"/>
      <c r="AD618" s="213"/>
      <c r="AE618" s="213"/>
      <c r="AF618" s="213"/>
      <c r="AG618" s="213" t="s">
        <v>297</v>
      </c>
      <c r="AH618" s="213">
        <v>0</v>
      </c>
      <c r="AI618" s="213"/>
      <c r="AJ618" s="213"/>
      <c r="AK618" s="213"/>
      <c r="AL618" s="213"/>
      <c r="AM618" s="213"/>
      <c r="AN618" s="213"/>
      <c r="AO618" s="213"/>
      <c r="AP618" s="213"/>
      <c r="AQ618" s="213"/>
      <c r="AR618" s="213"/>
      <c r="AS618" s="213"/>
      <c r="AT618" s="213"/>
      <c r="AU618" s="213"/>
      <c r="AV618" s="213"/>
      <c r="AW618" s="213"/>
      <c r="AX618" s="213"/>
      <c r="AY618" s="213"/>
      <c r="AZ618" s="213"/>
      <c r="BA618" s="213"/>
      <c r="BB618" s="213"/>
      <c r="BC618" s="213"/>
      <c r="BD618" s="213"/>
      <c r="BE618" s="213"/>
      <c r="BF618" s="213"/>
      <c r="BG618" s="213"/>
      <c r="BH618" s="213"/>
    </row>
    <row r="619" spans="1:60" outlineLevel="3" x14ac:dyDescent="0.2">
      <c r="A619" s="220"/>
      <c r="B619" s="221"/>
      <c r="C619" s="266" t="s">
        <v>414</v>
      </c>
      <c r="D619" s="258"/>
      <c r="E619" s="259"/>
      <c r="F619" s="223"/>
      <c r="G619" s="223"/>
      <c r="H619" s="223"/>
      <c r="I619" s="223"/>
      <c r="J619" s="223"/>
      <c r="K619" s="223"/>
      <c r="L619" s="223"/>
      <c r="M619" s="223"/>
      <c r="N619" s="222"/>
      <c r="O619" s="222"/>
      <c r="P619" s="222"/>
      <c r="Q619" s="222"/>
      <c r="R619" s="223"/>
      <c r="S619" s="223"/>
      <c r="T619" s="223"/>
      <c r="U619" s="223"/>
      <c r="V619" s="223"/>
      <c r="W619" s="223"/>
      <c r="X619" s="223"/>
      <c r="Y619" s="223"/>
      <c r="Z619" s="213"/>
      <c r="AA619" s="213"/>
      <c r="AB619" s="213"/>
      <c r="AC619" s="213"/>
      <c r="AD619" s="213"/>
      <c r="AE619" s="213"/>
      <c r="AF619" s="213"/>
      <c r="AG619" s="213" t="s">
        <v>297</v>
      </c>
      <c r="AH619" s="213">
        <v>0</v>
      </c>
      <c r="AI619" s="213"/>
      <c r="AJ619" s="213"/>
      <c r="AK619" s="213"/>
      <c r="AL619" s="213"/>
      <c r="AM619" s="213"/>
      <c r="AN619" s="213"/>
      <c r="AO619" s="213"/>
      <c r="AP619" s="213"/>
      <c r="AQ619" s="213"/>
      <c r="AR619" s="213"/>
      <c r="AS619" s="213"/>
      <c r="AT619" s="213"/>
      <c r="AU619" s="213"/>
      <c r="AV619" s="213"/>
      <c r="AW619" s="213"/>
      <c r="AX619" s="213"/>
      <c r="AY619" s="213"/>
      <c r="AZ619" s="213"/>
      <c r="BA619" s="213"/>
      <c r="BB619" s="213"/>
      <c r="BC619" s="213"/>
      <c r="BD619" s="213"/>
      <c r="BE619" s="213"/>
      <c r="BF619" s="213"/>
      <c r="BG619" s="213"/>
      <c r="BH619" s="213"/>
    </row>
    <row r="620" spans="1:60" outlineLevel="3" x14ac:dyDescent="0.2">
      <c r="A620" s="220"/>
      <c r="B620" s="221"/>
      <c r="C620" s="266" t="s">
        <v>2102</v>
      </c>
      <c r="D620" s="258"/>
      <c r="E620" s="259"/>
      <c r="F620" s="223"/>
      <c r="G620" s="223"/>
      <c r="H620" s="223"/>
      <c r="I620" s="223"/>
      <c r="J620" s="223"/>
      <c r="K620" s="223"/>
      <c r="L620" s="223"/>
      <c r="M620" s="223"/>
      <c r="N620" s="222"/>
      <c r="O620" s="222"/>
      <c r="P620" s="222"/>
      <c r="Q620" s="222"/>
      <c r="R620" s="223"/>
      <c r="S620" s="223"/>
      <c r="T620" s="223"/>
      <c r="U620" s="223"/>
      <c r="V620" s="223"/>
      <c r="W620" s="223"/>
      <c r="X620" s="223"/>
      <c r="Y620" s="223"/>
      <c r="Z620" s="213"/>
      <c r="AA620" s="213"/>
      <c r="AB620" s="213"/>
      <c r="AC620" s="213"/>
      <c r="AD620" s="213"/>
      <c r="AE620" s="213"/>
      <c r="AF620" s="213"/>
      <c r="AG620" s="213" t="s">
        <v>297</v>
      </c>
      <c r="AH620" s="213">
        <v>0</v>
      </c>
      <c r="AI620" s="213"/>
      <c r="AJ620" s="213"/>
      <c r="AK620" s="213"/>
      <c r="AL620" s="213"/>
      <c r="AM620" s="213"/>
      <c r="AN620" s="213"/>
      <c r="AO620" s="213"/>
      <c r="AP620" s="213"/>
      <c r="AQ620" s="213"/>
      <c r="AR620" s="213"/>
      <c r="AS620" s="213"/>
      <c r="AT620" s="213"/>
      <c r="AU620" s="213"/>
      <c r="AV620" s="213"/>
      <c r="AW620" s="213"/>
      <c r="AX620" s="213"/>
      <c r="AY620" s="213"/>
      <c r="AZ620" s="213"/>
      <c r="BA620" s="213"/>
      <c r="BB620" s="213"/>
      <c r="BC620" s="213"/>
      <c r="BD620" s="213"/>
      <c r="BE620" s="213"/>
      <c r="BF620" s="213"/>
      <c r="BG620" s="213"/>
      <c r="BH620" s="213"/>
    </row>
    <row r="621" spans="1:60" outlineLevel="3" x14ac:dyDescent="0.2">
      <c r="A621" s="220"/>
      <c r="B621" s="221"/>
      <c r="C621" s="266" t="s">
        <v>2095</v>
      </c>
      <c r="D621" s="258"/>
      <c r="E621" s="259"/>
      <c r="F621" s="223"/>
      <c r="G621" s="223"/>
      <c r="H621" s="223"/>
      <c r="I621" s="223"/>
      <c r="J621" s="223"/>
      <c r="K621" s="223"/>
      <c r="L621" s="223"/>
      <c r="M621" s="223"/>
      <c r="N621" s="222"/>
      <c r="O621" s="222"/>
      <c r="P621" s="222"/>
      <c r="Q621" s="222"/>
      <c r="R621" s="223"/>
      <c r="S621" s="223"/>
      <c r="T621" s="223"/>
      <c r="U621" s="223"/>
      <c r="V621" s="223"/>
      <c r="W621" s="223"/>
      <c r="X621" s="223"/>
      <c r="Y621" s="223"/>
      <c r="Z621" s="213"/>
      <c r="AA621" s="213"/>
      <c r="AB621" s="213"/>
      <c r="AC621" s="213"/>
      <c r="AD621" s="213"/>
      <c r="AE621" s="213"/>
      <c r="AF621" s="213"/>
      <c r="AG621" s="213" t="s">
        <v>297</v>
      </c>
      <c r="AH621" s="213">
        <v>0</v>
      </c>
      <c r="AI621" s="213"/>
      <c r="AJ621" s="213"/>
      <c r="AK621" s="213"/>
      <c r="AL621" s="213"/>
      <c r="AM621" s="213"/>
      <c r="AN621" s="213"/>
      <c r="AO621" s="213"/>
      <c r="AP621" s="213"/>
      <c r="AQ621" s="213"/>
      <c r="AR621" s="213"/>
      <c r="AS621" s="213"/>
      <c r="AT621" s="213"/>
      <c r="AU621" s="213"/>
      <c r="AV621" s="213"/>
      <c r="AW621" s="213"/>
      <c r="AX621" s="213"/>
      <c r="AY621" s="213"/>
      <c r="AZ621" s="213"/>
      <c r="BA621" s="213"/>
      <c r="BB621" s="213"/>
      <c r="BC621" s="213"/>
      <c r="BD621" s="213"/>
      <c r="BE621" s="213"/>
      <c r="BF621" s="213"/>
      <c r="BG621" s="213"/>
      <c r="BH621" s="213"/>
    </row>
    <row r="622" spans="1:60" outlineLevel="3" x14ac:dyDescent="0.2">
      <c r="A622" s="220"/>
      <c r="B622" s="221"/>
      <c r="C622" s="266" t="s">
        <v>2103</v>
      </c>
      <c r="D622" s="258"/>
      <c r="E622" s="259">
        <v>1043.9100000000001</v>
      </c>
      <c r="F622" s="223"/>
      <c r="G622" s="223"/>
      <c r="H622" s="223"/>
      <c r="I622" s="223"/>
      <c r="J622" s="223"/>
      <c r="K622" s="223"/>
      <c r="L622" s="223"/>
      <c r="M622" s="223"/>
      <c r="N622" s="222"/>
      <c r="O622" s="222"/>
      <c r="P622" s="222"/>
      <c r="Q622" s="222"/>
      <c r="R622" s="223"/>
      <c r="S622" s="223"/>
      <c r="T622" s="223"/>
      <c r="U622" s="223"/>
      <c r="V622" s="223"/>
      <c r="W622" s="223"/>
      <c r="X622" s="223"/>
      <c r="Y622" s="223"/>
      <c r="Z622" s="213"/>
      <c r="AA622" s="213"/>
      <c r="AB622" s="213"/>
      <c r="AC622" s="213"/>
      <c r="AD622" s="213"/>
      <c r="AE622" s="213"/>
      <c r="AF622" s="213"/>
      <c r="AG622" s="213" t="s">
        <v>297</v>
      </c>
      <c r="AH622" s="213">
        <v>0</v>
      </c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</row>
    <row r="623" spans="1:60" ht="22.5" outlineLevel="1" x14ac:dyDescent="0.2">
      <c r="A623" s="235">
        <v>104</v>
      </c>
      <c r="B623" s="236" t="s">
        <v>2104</v>
      </c>
      <c r="C623" s="252" t="s">
        <v>2105</v>
      </c>
      <c r="D623" s="237" t="s">
        <v>420</v>
      </c>
      <c r="E623" s="238">
        <v>48.07</v>
      </c>
      <c r="F623" s="239"/>
      <c r="G623" s="240">
        <f>ROUND(E623*F623,2)</f>
        <v>0</v>
      </c>
      <c r="H623" s="239"/>
      <c r="I623" s="240">
        <f>ROUND(E623*H623,2)</f>
        <v>0</v>
      </c>
      <c r="J623" s="239"/>
      <c r="K623" s="240">
        <f>ROUND(E623*J623,2)</f>
        <v>0</v>
      </c>
      <c r="L623" s="240">
        <v>21</v>
      </c>
      <c r="M623" s="240">
        <f>G623*(1+L623/100)</f>
        <v>0</v>
      </c>
      <c r="N623" s="238">
        <v>7.7600000000000004E-3</v>
      </c>
      <c r="O623" s="238">
        <f>ROUND(E623*N623,2)</f>
        <v>0.37</v>
      </c>
      <c r="P623" s="238">
        <v>0</v>
      </c>
      <c r="Q623" s="238">
        <f>ROUND(E623*P623,2)</f>
        <v>0</v>
      </c>
      <c r="R623" s="240" t="s">
        <v>588</v>
      </c>
      <c r="S623" s="240" t="s">
        <v>250</v>
      </c>
      <c r="T623" s="241" t="s">
        <v>250</v>
      </c>
      <c r="U623" s="223">
        <v>0.11799999999999999</v>
      </c>
      <c r="V623" s="223">
        <f>ROUND(E623*U623,2)</f>
        <v>5.67</v>
      </c>
      <c r="W623" s="223"/>
      <c r="X623" s="223" t="s">
        <v>294</v>
      </c>
      <c r="Y623" s="223" t="s">
        <v>252</v>
      </c>
      <c r="Z623" s="213"/>
      <c r="AA623" s="213"/>
      <c r="AB623" s="213"/>
      <c r="AC623" s="213"/>
      <c r="AD623" s="213"/>
      <c r="AE623" s="213"/>
      <c r="AF623" s="213"/>
      <c r="AG623" s="213" t="s">
        <v>571</v>
      </c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</row>
    <row r="624" spans="1:60" outlineLevel="2" x14ac:dyDescent="0.2">
      <c r="A624" s="220"/>
      <c r="B624" s="221"/>
      <c r="C624" s="266" t="s">
        <v>296</v>
      </c>
      <c r="D624" s="258"/>
      <c r="E624" s="259"/>
      <c r="F624" s="223"/>
      <c r="G624" s="223"/>
      <c r="H624" s="223"/>
      <c r="I624" s="223"/>
      <c r="J624" s="223"/>
      <c r="K624" s="223"/>
      <c r="L624" s="223"/>
      <c r="M624" s="223"/>
      <c r="N624" s="222"/>
      <c r="O624" s="222"/>
      <c r="P624" s="222"/>
      <c r="Q624" s="222"/>
      <c r="R624" s="223"/>
      <c r="S624" s="223"/>
      <c r="T624" s="223"/>
      <c r="U624" s="223"/>
      <c r="V624" s="223"/>
      <c r="W624" s="223"/>
      <c r="X624" s="223"/>
      <c r="Y624" s="223"/>
      <c r="Z624" s="213"/>
      <c r="AA624" s="213"/>
      <c r="AB624" s="213"/>
      <c r="AC624" s="213"/>
      <c r="AD624" s="213"/>
      <c r="AE624" s="213"/>
      <c r="AF624" s="213"/>
      <c r="AG624" s="213" t="s">
        <v>297</v>
      </c>
      <c r="AH624" s="213">
        <v>0</v>
      </c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</row>
    <row r="625" spans="1:60" outlineLevel="3" x14ac:dyDescent="0.2">
      <c r="A625" s="220"/>
      <c r="B625" s="221"/>
      <c r="C625" s="266" t="s">
        <v>2075</v>
      </c>
      <c r="D625" s="258"/>
      <c r="E625" s="259"/>
      <c r="F625" s="223"/>
      <c r="G625" s="223"/>
      <c r="H625" s="223"/>
      <c r="I625" s="223"/>
      <c r="J625" s="223"/>
      <c r="K625" s="223"/>
      <c r="L625" s="223"/>
      <c r="M625" s="223"/>
      <c r="N625" s="222"/>
      <c r="O625" s="222"/>
      <c r="P625" s="222"/>
      <c r="Q625" s="222"/>
      <c r="R625" s="223"/>
      <c r="S625" s="223"/>
      <c r="T625" s="223"/>
      <c r="U625" s="223"/>
      <c r="V625" s="223"/>
      <c r="W625" s="223"/>
      <c r="X625" s="223"/>
      <c r="Y625" s="223"/>
      <c r="Z625" s="213"/>
      <c r="AA625" s="213"/>
      <c r="AB625" s="213"/>
      <c r="AC625" s="213"/>
      <c r="AD625" s="213"/>
      <c r="AE625" s="213"/>
      <c r="AF625" s="213"/>
      <c r="AG625" s="213" t="s">
        <v>297</v>
      </c>
      <c r="AH625" s="213">
        <v>0</v>
      </c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</row>
    <row r="626" spans="1:60" outlineLevel="3" x14ac:dyDescent="0.2">
      <c r="A626" s="220"/>
      <c r="B626" s="221"/>
      <c r="C626" s="266" t="s">
        <v>413</v>
      </c>
      <c r="D626" s="258"/>
      <c r="E626" s="259"/>
      <c r="F626" s="223"/>
      <c r="G626" s="223"/>
      <c r="H626" s="223"/>
      <c r="I626" s="223"/>
      <c r="J626" s="223"/>
      <c r="K626" s="223"/>
      <c r="L626" s="223"/>
      <c r="M626" s="223"/>
      <c r="N626" s="222"/>
      <c r="O626" s="222"/>
      <c r="P626" s="222"/>
      <c r="Q626" s="222"/>
      <c r="R626" s="223"/>
      <c r="S626" s="223"/>
      <c r="T626" s="223"/>
      <c r="U626" s="223"/>
      <c r="V626" s="223"/>
      <c r="W626" s="223"/>
      <c r="X626" s="223"/>
      <c r="Y626" s="223"/>
      <c r="Z626" s="213"/>
      <c r="AA626" s="213"/>
      <c r="AB626" s="213"/>
      <c r="AC626" s="213"/>
      <c r="AD626" s="213"/>
      <c r="AE626" s="213"/>
      <c r="AF626" s="213"/>
      <c r="AG626" s="213" t="s">
        <v>297</v>
      </c>
      <c r="AH626" s="213">
        <v>0</v>
      </c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</row>
    <row r="627" spans="1:60" outlineLevel="3" x14ac:dyDescent="0.2">
      <c r="A627" s="220"/>
      <c r="B627" s="221"/>
      <c r="C627" s="266" t="s">
        <v>2106</v>
      </c>
      <c r="D627" s="258"/>
      <c r="E627" s="259"/>
      <c r="F627" s="223"/>
      <c r="G627" s="223"/>
      <c r="H627" s="223"/>
      <c r="I627" s="223"/>
      <c r="J627" s="223"/>
      <c r="K627" s="223"/>
      <c r="L627" s="223"/>
      <c r="M627" s="223"/>
      <c r="N627" s="222"/>
      <c r="O627" s="222"/>
      <c r="P627" s="222"/>
      <c r="Q627" s="222"/>
      <c r="R627" s="223"/>
      <c r="S627" s="223"/>
      <c r="T627" s="223"/>
      <c r="U627" s="223"/>
      <c r="V627" s="223"/>
      <c r="W627" s="223"/>
      <c r="X627" s="223"/>
      <c r="Y627" s="223"/>
      <c r="Z627" s="213"/>
      <c r="AA627" s="213"/>
      <c r="AB627" s="213"/>
      <c r="AC627" s="213"/>
      <c r="AD627" s="213"/>
      <c r="AE627" s="213"/>
      <c r="AF627" s="213"/>
      <c r="AG627" s="213" t="s">
        <v>297</v>
      </c>
      <c r="AH627" s="213">
        <v>0</v>
      </c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</row>
    <row r="628" spans="1:60" outlineLevel="3" x14ac:dyDescent="0.2">
      <c r="A628" s="220"/>
      <c r="B628" s="221"/>
      <c r="C628" s="266" t="s">
        <v>414</v>
      </c>
      <c r="D628" s="258"/>
      <c r="E628" s="259"/>
      <c r="F628" s="223"/>
      <c r="G628" s="223"/>
      <c r="H628" s="223"/>
      <c r="I628" s="223"/>
      <c r="J628" s="223"/>
      <c r="K628" s="223"/>
      <c r="L628" s="223"/>
      <c r="M628" s="223"/>
      <c r="N628" s="222"/>
      <c r="O628" s="222"/>
      <c r="P628" s="222"/>
      <c r="Q628" s="222"/>
      <c r="R628" s="223"/>
      <c r="S628" s="223"/>
      <c r="T628" s="223"/>
      <c r="U628" s="223"/>
      <c r="V628" s="223"/>
      <c r="W628" s="223"/>
      <c r="X628" s="223"/>
      <c r="Y628" s="223"/>
      <c r="Z628" s="213"/>
      <c r="AA628" s="213"/>
      <c r="AB628" s="213"/>
      <c r="AC628" s="213"/>
      <c r="AD628" s="213"/>
      <c r="AE628" s="213"/>
      <c r="AF628" s="213"/>
      <c r="AG628" s="213" t="s">
        <v>297</v>
      </c>
      <c r="AH628" s="213">
        <v>0</v>
      </c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</row>
    <row r="629" spans="1:60" outlineLevel="3" x14ac:dyDescent="0.2">
      <c r="A629" s="220"/>
      <c r="B629" s="221"/>
      <c r="C629" s="266" t="s">
        <v>2107</v>
      </c>
      <c r="D629" s="258"/>
      <c r="E629" s="259"/>
      <c r="F629" s="223"/>
      <c r="G629" s="223"/>
      <c r="H629" s="223"/>
      <c r="I629" s="223"/>
      <c r="J629" s="223"/>
      <c r="K629" s="223"/>
      <c r="L629" s="223"/>
      <c r="M629" s="223"/>
      <c r="N629" s="222"/>
      <c r="O629" s="222"/>
      <c r="P629" s="222"/>
      <c r="Q629" s="222"/>
      <c r="R629" s="223"/>
      <c r="S629" s="223"/>
      <c r="T629" s="223"/>
      <c r="U629" s="223"/>
      <c r="V629" s="223"/>
      <c r="W629" s="223"/>
      <c r="X629" s="223"/>
      <c r="Y629" s="223"/>
      <c r="Z629" s="213"/>
      <c r="AA629" s="213"/>
      <c r="AB629" s="213"/>
      <c r="AC629" s="213"/>
      <c r="AD629" s="213"/>
      <c r="AE629" s="213"/>
      <c r="AF629" s="213"/>
      <c r="AG629" s="213" t="s">
        <v>297</v>
      </c>
      <c r="AH629" s="213">
        <v>0</v>
      </c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</row>
    <row r="630" spans="1:60" outlineLevel="3" x14ac:dyDescent="0.2">
      <c r="A630" s="220"/>
      <c r="B630" s="221"/>
      <c r="C630" s="266" t="s">
        <v>2108</v>
      </c>
      <c r="D630" s="258"/>
      <c r="E630" s="259"/>
      <c r="F630" s="223"/>
      <c r="G630" s="223"/>
      <c r="H630" s="223"/>
      <c r="I630" s="223"/>
      <c r="J630" s="223"/>
      <c r="K630" s="223"/>
      <c r="L630" s="223"/>
      <c r="M630" s="223"/>
      <c r="N630" s="222"/>
      <c r="O630" s="222"/>
      <c r="P630" s="222"/>
      <c r="Q630" s="222"/>
      <c r="R630" s="223"/>
      <c r="S630" s="223"/>
      <c r="T630" s="223"/>
      <c r="U630" s="223"/>
      <c r="V630" s="223"/>
      <c r="W630" s="223"/>
      <c r="X630" s="223"/>
      <c r="Y630" s="223"/>
      <c r="Z630" s="213"/>
      <c r="AA630" s="213"/>
      <c r="AB630" s="213"/>
      <c r="AC630" s="213"/>
      <c r="AD630" s="213"/>
      <c r="AE630" s="213"/>
      <c r="AF630" s="213"/>
      <c r="AG630" s="213" t="s">
        <v>297</v>
      </c>
      <c r="AH630" s="213">
        <v>0</v>
      </c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</row>
    <row r="631" spans="1:60" outlineLevel="3" x14ac:dyDescent="0.2">
      <c r="A631" s="220"/>
      <c r="B631" s="221"/>
      <c r="C631" s="266" t="s">
        <v>2109</v>
      </c>
      <c r="D631" s="258"/>
      <c r="E631" s="259">
        <v>48.07</v>
      </c>
      <c r="F631" s="223"/>
      <c r="G631" s="223"/>
      <c r="H631" s="223"/>
      <c r="I631" s="223"/>
      <c r="J631" s="223"/>
      <c r="K631" s="223"/>
      <c r="L631" s="223"/>
      <c r="M631" s="223"/>
      <c r="N631" s="222"/>
      <c r="O631" s="222"/>
      <c r="P631" s="222"/>
      <c r="Q631" s="222"/>
      <c r="R631" s="223"/>
      <c r="S631" s="223"/>
      <c r="T631" s="223"/>
      <c r="U631" s="223"/>
      <c r="V631" s="223"/>
      <c r="W631" s="223"/>
      <c r="X631" s="223"/>
      <c r="Y631" s="223"/>
      <c r="Z631" s="213"/>
      <c r="AA631" s="213"/>
      <c r="AB631" s="213"/>
      <c r="AC631" s="213"/>
      <c r="AD631" s="213"/>
      <c r="AE631" s="213"/>
      <c r="AF631" s="213"/>
      <c r="AG631" s="213" t="s">
        <v>297</v>
      </c>
      <c r="AH631" s="213">
        <v>0</v>
      </c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</row>
    <row r="632" spans="1:60" ht="22.5" outlineLevel="1" x14ac:dyDescent="0.2">
      <c r="A632" s="235">
        <v>105</v>
      </c>
      <c r="B632" s="236" t="s">
        <v>2110</v>
      </c>
      <c r="C632" s="252" t="s">
        <v>2111</v>
      </c>
      <c r="D632" s="237" t="s">
        <v>292</v>
      </c>
      <c r="E632" s="238">
        <v>8.3375000000000004</v>
      </c>
      <c r="F632" s="239"/>
      <c r="G632" s="240">
        <f>ROUND(E632*F632,2)</f>
        <v>0</v>
      </c>
      <c r="H632" s="239"/>
      <c r="I632" s="240">
        <f>ROUND(E632*H632,2)</f>
        <v>0</v>
      </c>
      <c r="J632" s="239"/>
      <c r="K632" s="240">
        <f>ROUND(E632*J632,2)</f>
        <v>0</v>
      </c>
      <c r="L632" s="240">
        <v>21</v>
      </c>
      <c r="M632" s="240">
        <f>G632*(1+L632/100)</f>
        <v>0</v>
      </c>
      <c r="N632" s="238">
        <v>1.0500000000000001E-2</v>
      </c>
      <c r="O632" s="238">
        <f>ROUND(E632*N632,2)</f>
        <v>0.09</v>
      </c>
      <c r="P632" s="238">
        <v>0</v>
      </c>
      <c r="Q632" s="238">
        <f>ROUND(E632*P632,2)</f>
        <v>0</v>
      </c>
      <c r="R632" s="240" t="s">
        <v>870</v>
      </c>
      <c r="S632" s="240" t="s">
        <v>250</v>
      </c>
      <c r="T632" s="241" t="s">
        <v>250</v>
      </c>
      <c r="U632" s="223">
        <v>0</v>
      </c>
      <c r="V632" s="223">
        <f>ROUND(E632*U632,2)</f>
        <v>0</v>
      </c>
      <c r="W632" s="223"/>
      <c r="X632" s="223" t="s">
        <v>871</v>
      </c>
      <c r="Y632" s="223" t="s">
        <v>252</v>
      </c>
      <c r="Z632" s="213"/>
      <c r="AA632" s="213"/>
      <c r="AB632" s="213"/>
      <c r="AC632" s="213"/>
      <c r="AD632" s="213"/>
      <c r="AE632" s="213"/>
      <c r="AF632" s="213"/>
      <c r="AG632" s="213" t="s">
        <v>872</v>
      </c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</row>
    <row r="633" spans="1:60" outlineLevel="2" x14ac:dyDescent="0.2">
      <c r="A633" s="220"/>
      <c r="B633" s="221"/>
      <c r="C633" s="266" t="s">
        <v>296</v>
      </c>
      <c r="D633" s="258"/>
      <c r="E633" s="259"/>
      <c r="F633" s="223"/>
      <c r="G633" s="223"/>
      <c r="H633" s="223"/>
      <c r="I633" s="223"/>
      <c r="J633" s="223"/>
      <c r="K633" s="223"/>
      <c r="L633" s="223"/>
      <c r="M633" s="223"/>
      <c r="N633" s="222"/>
      <c r="O633" s="222"/>
      <c r="P633" s="222"/>
      <c r="Q633" s="222"/>
      <c r="R633" s="223"/>
      <c r="S633" s="223"/>
      <c r="T633" s="223"/>
      <c r="U633" s="223"/>
      <c r="V633" s="223"/>
      <c r="W633" s="223"/>
      <c r="X633" s="223"/>
      <c r="Y633" s="223"/>
      <c r="Z633" s="213"/>
      <c r="AA633" s="213"/>
      <c r="AB633" s="213"/>
      <c r="AC633" s="213"/>
      <c r="AD633" s="213"/>
      <c r="AE633" s="213"/>
      <c r="AF633" s="213"/>
      <c r="AG633" s="213" t="s">
        <v>297</v>
      </c>
      <c r="AH633" s="213">
        <v>0</v>
      </c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</row>
    <row r="634" spans="1:60" outlineLevel="3" x14ac:dyDescent="0.2">
      <c r="A634" s="220"/>
      <c r="B634" s="221"/>
      <c r="C634" s="266" t="s">
        <v>1975</v>
      </c>
      <c r="D634" s="258"/>
      <c r="E634" s="259"/>
      <c r="F634" s="223"/>
      <c r="G634" s="223"/>
      <c r="H634" s="223"/>
      <c r="I634" s="223"/>
      <c r="J634" s="223"/>
      <c r="K634" s="223"/>
      <c r="L634" s="223"/>
      <c r="M634" s="223"/>
      <c r="N634" s="222"/>
      <c r="O634" s="222"/>
      <c r="P634" s="222"/>
      <c r="Q634" s="222"/>
      <c r="R634" s="223"/>
      <c r="S634" s="223"/>
      <c r="T634" s="223"/>
      <c r="U634" s="223"/>
      <c r="V634" s="223"/>
      <c r="W634" s="223"/>
      <c r="X634" s="223"/>
      <c r="Y634" s="223"/>
      <c r="Z634" s="213"/>
      <c r="AA634" s="213"/>
      <c r="AB634" s="213"/>
      <c r="AC634" s="213"/>
      <c r="AD634" s="213"/>
      <c r="AE634" s="213"/>
      <c r="AF634" s="213"/>
      <c r="AG634" s="213" t="s">
        <v>297</v>
      </c>
      <c r="AH634" s="213">
        <v>0</v>
      </c>
      <c r="AI634" s="213"/>
      <c r="AJ634" s="213"/>
      <c r="AK634" s="213"/>
      <c r="AL634" s="213"/>
      <c r="AM634" s="213"/>
      <c r="AN634" s="213"/>
      <c r="AO634" s="213"/>
      <c r="AP634" s="213"/>
      <c r="AQ634" s="213"/>
      <c r="AR634" s="213"/>
      <c r="AS634" s="213"/>
      <c r="AT634" s="213"/>
      <c r="AU634" s="213"/>
      <c r="AV634" s="213"/>
      <c r="AW634" s="213"/>
      <c r="AX634" s="213"/>
      <c r="AY634" s="213"/>
      <c r="AZ634" s="213"/>
      <c r="BA634" s="213"/>
      <c r="BB634" s="213"/>
      <c r="BC634" s="213"/>
      <c r="BD634" s="213"/>
      <c r="BE634" s="213"/>
      <c r="BF634" s="213"/>
      <c r="BG634" s="213"/>
      <c r="BH634" s="213"/>
    </row>
    <row r="635" spans="1:60" outlineLevel="3" x14ac:dyDescent="0.2">
      <c r="A635" s="220"/>
      <c r="B635" s="221"/>
      <c r="C635" s="266" t="s">
        <v>874</v>
      </c>
      <c r="D635" s="258"/>
      <c r="E635" s="259"/>
      <c r="F635" s="223"/>
      <c r="G635" s="223"/>
      <c r="H635" s="223"/>
      <c r="I635" s="223"/>
      <c r="J635" s="223"/>
      <c r="K635" s="223"/>
      <c r="L635" s="223"/>
      <c r="M635" s="223"/>
      <c r="N635" s="222"/>
      <c r="O635" s="222"/>
      <c r="P635" s="222"/>
      <c r="Q635" s="222"/>
      <c r="R635" s="223"/>
      <c r="S635" s="223"/>
      <c r="T635" s="223"/>
      <c r="U635" s="223"/>
      <c r="V635" s="223"/>
      <c r="W635" s="223"/>
      <c r="X635" s="223"/>
      <c r="Y635" s="223"/>
      <c r="Z635" s="213"/>
      <c r="AA635" s="213"/>
      <c r="AB635" s="213"/>
      <c r="AC635" s="213"/>
      <c r="AD635" s="213"/>
      <c r="AE635" s="213"/>
      <c r="AF635" s="213"/>
      <c r="AG635" s="213" t="s">
        <v>297</v>
      </c>
      <c r="AH635" s="213">
        <v>0</v>
      </c>
      <c r="AI635" s="213"/>
      <c r="AJ635" s="213"/>
      <c r="AK635" s="213"/>
      <c r="AL635" s="213"/>
      <c r="AM635" s="213"/>
      <c r="AN635" s="213"/>
      <c r="AO635" s="213"/>
      <c r="AP635" s="213"/>
      <c r="AQ635" s="213"/>
      <c r="AR635" s="213"/>
      <c r="AS635" s="213"/>
      <c r="AT635" s="213"/>
      <c r="AU635" s="213"/>
      <c r="AV635" s="213"/>
      <c r="AW635" s="213"/>
      <c r="AX635" s="213"/>
      <c r="AY635" s="213"/>
      <c r="AZ635" s="213"/>
      <c r="BA635" s="213"/>
      <c r="BB635" s="213"/>
      <c r="BC635" s="213"/>
      <c r="BD635" s="213"/>
      <c r="BE635" s="213"/>
      <c r="BF635" s="213"/>
      <c r="BG635" s="213"/>
      <c r="BH635" s="213"/>
    </row>
    <row r="636" spans="1:60" outlineLevel="3" x14ac:dyDescent="0.2">
      <c r="A636" s="220"/>
      <c r="B636" s="221"/>
      <c r="C636" s="266" t="s">
        <v>2015</v>
      </c>
      <c r="D636" s="258"/>
      <c r="E636" s="259">
        <v>8.3375000000000004</v>
      </c>
      <c r="F636" s="223"/>
      <c r="G636" s="223"/>
      <c r="H636" s="223"/>
      <c r="I636" s="223"/>
      <c r="J636" s="223"/>
      <c r="K636" s="223"/>
      <c r="L636" s="223"/>
      <c r="M636" s="223"/>
      <c r="N636" s="222"/>
      <c r="O636" s="222"/>
      <c r="P636" s="222"/>
      <c r="Q636" s="222"/>
      <c r="R636" s="223"/>
      <c r="S636" s="223"/>
      <c r="T636" s="223"/>
      <c r="U636" s="223"/>
      <c r="V636" s="223"/>
      <c r="W636" s="223"/>
      <c r="X636" s="223"/>
      <c r="Y636" s="223"/>
      <c r="Z636" s="213"/>
      <c r="AA636" s="213"/>
      <c r="AB636" s="213"/>
      <c r="AC636" s="213"/>
      <c r="AD636" s="213"/>
      <c r="AE636" s="213"/>
      <c r="AF636" s="213"/>
      <c r="AG636" s="213" t="s">
        <v>297</v>
      </c>
      <c r="AH636" s="213">
        <v>0</v>
      </c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</row>
    <row r="637" spans="1:60" outlineLevel="1" x14ac:dyDescent="0.2">
      <c r="A637" s="235">
        <v>106</v>
      </c>
      <c r="B637" s="236" t="s">
        <v>2112</v>
      </c>
      <c r="C637" s="252" t="s">
        <v>2113</v>
      </c>
      <c r="D637" s="237" t="s">
        <v>562</v>
      </c>
      <c r="E637" s="238">
        <v>12.414440000000001</v>
      </c>
      <c r="F637" s="239"/>
      <c r="G637" s="240">
        <f>ROUND(E637*F637,2)</f>
        <v>0</v>
      </c>
      <c r="H637" s="239"/>
      <c r="I637" s="240">
        <f>ROUND(E637*H637,2)</f>
        <v>0</v>
      </c>
      <c r="J637" s="239"/>
      <c r="K637" s="240">
        <f>ROUND(E637*J637,2)</f>
        <v>0</v>
      </c>
      <c r="L637" s="240">
        <v>21</v>
      </c>
      <c r="M637" s="240">
        <f>G637*(1+L637/100)</f>
        <v>0</v>
      </c>
      <c r="N637" s="238">
        <v>0</v>
      </c>
      <c r="O637" s="238">
        <f>ROUND(E637*N637,2)</f>
        <v>0</v>
      </c>
      <c r="P637" s="238">
        <v>0</v>
      </c>
      <c r="Q637" s="238">
        <f>ROUND(E637*P637,2)</f>
        <v>0</v>
      </c>
      <c r="R637" s="240" t="s">
        <v>588</v>
      </c>
      <c r="S637" s="240" t="s">
        <v>250</v>
      </c>
      <c r="T637" s="241" t="s">
        <v>250</v>
      </c>
      <c r="U637" s="223">
        <v>1.7509999999999999</v>
      </c>
      <c r="V637" s="223">
        <f>ROUND(E637*U637,2)</f>
        <v>21.74</v>
      </c>
      <c r="W637" s="223"/>
      <c r="X637" s="223" t="s">
        <v>564</v>
      </c>
      <c r="Y637" s="223" t="s">
        <v>252</v>
      </c>
      <c r="Z637" s="213"/>
      <c r="AA637" s="213"/>
      <c r="AB637" s="213"/>
      <c r="AC637" s="213"/>
      <c r="AD637" s="213"/>
      <c r="AE637" s="213"/>
      <c r="AF637" s="213"/>
      <c r="AG637" s="213" t="s">
        <v>565</v>
      </c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</row>
    <row r="638" spans="1:60" outlineLevel="2" x14ac:dyDescent="0.2">
      <c r="A638" s="220"/>
      <c r="B638" s="221"/>
      <c r="C638" s="267" t="s">
        <v>1348</v>
      </c>
      <c r="D638" s="264"/>
      <c r="E638" s="264"/>
      <c r="F638" s="264"/>
      <c r="G638" s="264"/>
      <c r="H638" s="223"/>
      <c r="I638" s="223"/>
      <c r="J638" s="223"/>
      <c r="K638" s="223"/>
      <c r="L638" s="223"/>
      <c r="M638" s="223"/>
      <c r="N638" s="222"/>
      <c r="O638" s="222"/>
      <c r="P638" s="222"/>
      <c r="Q638" s="222"/>
      <c r="R638" s="223"/>
      <c r="S638" s="223"/>
      <c r="T638" s="223"/>
      <c r="U638" s="223"/>
      <c r="V638" s="223"/>
      <c r="W638" s="223"/>
      <c r="X638" s="223"/>
      <c r="Y638" s="223"/>
      <c r="Z638" s="213"/>
      <c r="AA638" s="213"/>
      <c r="AB638" s="213"/>
      <c r="AC638" s="213"/>
      <c r="AD638" s="213"/>
      <c r="AE638" s="213"/>
      <c r="AF638" s="213"/>
      <c r="AG638" s="213" t="s">
        <v>305</v>
      </c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</row>
    <row r="639" spans="1:60" x14ac:dyDescent="0.2">
      <c r="A639" s="228" t="s">
        <v>245</v>
      </c>
      <c r="B639" s="229" t="s">
        <v>168</v>
      </c>
      <c r="C639" s="251" t="s">
        <v>169</v>
      </c>
      <c r="D639" s="230"/>
      <c r="E639" s="231"/>
      <c r="F639" s="232"/>
      <c r="G639" s="232">
        <f>SUMIF(AG640:AG651,"&lt;&gt;NOR",G640:G651)</f>
        <v>0</v>
      </c>
      <c r="H639" s="232"/>
      <c r="I639" s="232">
        <f>SUM(I640:I651)</f>
        <v>0</v>
      </c>
      <c r="J639" s="232"/>
      <c r="K639" s="232">
        <f>SUM(K640:K651)</f>
        <v>0</v>
      </c>
      <c r="L639" s="232"/>
      <c r="M639" s="232">
        <f>SUM(M640:M651)</f>
        <v>0</v>
      </c>
      <c r="N639" s="231"/>
      <c r="O639" s="231">
        <f>SUM(O640:O651)</f>
        <v>0.43</v>
      </c>
      <c r="P639" s="231"/>
      <c r="Q639" s="231">
        <f>SUM(Q640:Q651)</f>
        <v>0</v>
      </c>
      <c r="R639" s="232"/>
      <c r="S639" s="232"/>
      <c r="T639" s="233"/>
      <c r="U639" s="227"/>
      <c r="V639" s="227">
        <f>SUM(V640:V651)</f>
        <v>7.08</v>
      </c>
      <c r="W639" s="227"/>
      <c r="X639" s="227"/>
      <c r="Y639" s="227"/>
      <c r="AG639" t="s">
        <v>246</v>
      </c>
    </row>
    <row r="640" spans="1:60" outlineLevel="1" x14ac:dyDescent="0.2">
      <c r="A640" s="235">
        <v>107</v>
      </c>
      <c r="B640" s="236" t="s">
        <v>2114</v>
      </c>
      <c r="C640" s="252" t="s">
        <v>2115</v>
      </c>
      <c r="D640" s="237" t="s">
        <v>292</v>
      </c>
      <c r="E640" s="238">
        <v>25.305</v>
      </c>
      <c r="F640" s="239"/>
      <c r="G640" s="240">
        <f>ROUND(E640*F640,2)</f>
        <v>0</v>
      </c>
      <c r="H640" s="239"/>
      <c r="I640" s="240">
        <f>ROUND(E640*H640,2)</f>
        <v>0</v>
      </c>
      <c r="J640" s="239"/>
      <c r="K640" s="240">
        <f>ROUND(E640*J640,2)</f>
        <v>0</v>
      </c>
      <c r="L640" s="240">
        <v>21</v>
      </c>
      <c r="M640" s="240">
        <f>G640*(1+L640/100)</f>
        <v>0</v>
      </c>
      <c r="N640" s="238">
        <v>8.0000000000000007E-5</v>
      </c>
      <c r="O640" s="238">
        <f>ROUND(E640*N640,2)</f>
        <v>0</v>
      </c>
      <c r="P640" s="238">
        <v>0</v>
      </c>
      <c r="Q640" s="238">
        <f>ROUND(E640*P640,2)</f>
        <v>0</v>
      </c>
      <c r="R640" s="240" t="s">
        <v>2116</v>
      </c>
      <c r="S640" s="240" t="s">
        <v>250</v>
      </c>
      <c r="T640" s="241" t="s">
        <v>250</v>
      </c>
      <c r="U640" s="223">
        <v>0.25990000000000002</v>
      </c>
      <c r="V640" s="223">
        <f>ROUND(E640*U640,2)</f>
        <v>6.58</v>
      </c>
      <c r="W640" s="223"/>
      <c r="X640" s="223" t="s">
        <v>294</v>
      </c>
      <c r="Y640" s="223" t="s">
        <v>252</v>
      </c>
      <c r="Z640" s="213"/>
      <c r="AA640" s="213"/>
      <c r="AB640" s="213"/>
      <c r="AC640" s="213"/>
      <c r="AD640" s="213"/>
      <c r="AE640" s="213"/>
      <c r="AF640" s="213"/>
      <c r="AG640" s="213" t="s">
        <v>571</v>
      </c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</row>
    <row r="641" spans="1:60" outlineLevel="2" x14ac:dyDescent="0.2">
      <c r="A641" s="220"/>
      <c r="B641" s="221"/>
      <c r="C641" s="267" t="s">
        <v>2117</v>
      </c>
      <c r="D641" s="264"/>
      <c r="E641" s="264"/>
      <c r="F641" s="264"/>
      <c r="G641" s="264"/>
      <c r="H641" s="223"/>
      <c r="I641" s="223"/>
      <c r="J641" s="223"/>
      <c r="K641" s="223"/>
      <c r="L641" s="223"/>
      <c r="M641" s="223"/>
      <c r="N641" s="222"/>
      <c r="O641" s="222"/>
      <c r="P641" s="222"/>
      <c r="Q641" s="222"/>
      <c r="R641" s="223"/>
      <c r="S641" s="223"/>
      <c r="T641" s="223"/>
      <c r="U641" s="223"/>
      <c r="V641" s="223"/>
      <c r="W641" s="223"/>
      <c r="X641" s="223"/>
      <c r="Y641" s="223"/>
      <c r="Z641" s="213"/>
      <c r="AA641" s="213"/>
      <c r="AB641" s="213"/>
      <c r="AC641" s="213"/>
      <c r="AD641" s="213"/>
      <c r="AE641" s="213"/>
      <c r="AF641" s="213"/>
      <c r="AG641" s="213" t="s">
        <v>305</v>
      </c>
      <c r="AH641" s="213"/>
      <c r="AI641" s="213"/>
      <c r="AJ641" s="213"/>
      <c r="AK641" s="213"/>
      <c r="AL641" s="213"/>
      <c r="AM641" s="213"/>
      <c r="AN641" s="213"/>
      <c r="AO641" s="213"/>
      <c r="AP641" s="213"/>
      <c r="AQ641" s="213"/>
      <c r="AR641" s="213"/>
      <c r="AS641" s="213"/>
      <c r="AT641" s="213"/>
      <c r="AU641" s="213"/>
      <c r="AV641" s="213"/>
      <c r="AW641" s="213"/>
      <c r="AX641" s="213"/>
      <c r="AY641" s="213"/>
      <c r="AZ641" s="213"/>
      <c r="BA641" s="213"/>
      <c r="BB641" s="213"/>
      <c r="BC641" s="213"/>
      <c r="BD641" s="213"/>
      <c r="BE641" s="213"/>
      <c r="BF641" s="213"/>
      <c r="BG641" s="213"/>
      <c r="BH641" s="213"/>
    </row>
    <row r="642" spans="1:60" outlineLevel="2" x14ac:dyDescent="0.2">
      <c r="A642" s="220"/>
      <c r="B642" s="221"/>
      <c r="C642" s="266" t="s">
        <v>296</v>
      </c>
      <c r="D642" s="258"/>
      <c r="E642" s="259"/>
      <c r="F642" s="223"/>
      <c r="G642" s="223"/>
      <c r="H642" s="223"/>
      <c r="I642" s="223"/>
      <c r="J642" s="223"/>
      <c r="K642" s="223"/>
      <c r="L642" s="223"/>
      <c r="M642" s="223"/>
      <c r="N642" s="222"/>
      <c r="O642" s="222"/>
      <c r="P642" s="222"/>
      <c r="Q642" s="222"/>
      <c r="R642" s="223"/>
      <c r="S642" s="223"/>
      <c r="T642" s="223"/>
      <c r="U642" s="223"/>
      <c r="V642" s="223"/>
      <c r="W642" s="223"/>
      <c r="X642" s="223"/>
      <c r="Y642" s="223"/>
      <c r="Z642" s="213"/>
      <c r="AA642" s="213"/>
      <c r="AB642" s="213"/>
      <c r="AC642" s="213"/>
      <c r="AD642" s="213"/>
      <c r="AE642" s="213"/>
      <c r="AF642" s="213"/>
      <c r="AG642" s="213" t="s">
        <v>297</v>
      </c>
      <c r="AH642" s="213">
        <v>0</v>
      </c>
      <c r="AI642" s="213"/>
      <c r="AJ642" s="213"/>
      <c r="AK642" s="213"/>
      <c r="AL642" s="213"/>
      <c r="AM642" s="213"/>
      <c r="AN642" s="213"/>
      <c r="AO642" s="213"/>
      <c r="AP642" s="213"/>
      <c r="AQ642" s="213"/>
      <c r="AR642" s="213"/>
      <c r="AS642" s="213"/>
      <c r="AT642" s="213"/>
      <c r="AU642" s="213"/>
      <c r="AV642" s="213"/>
      <c r="AW642" s="213"/>
      <c r="AX642" s="213"/>
      <c r="AY642" s="213"/>
      <c r="AZ642" s="213"/>
      <c r="BA642" s="213"/>
      <c r="BB642" s="213"/>
      <c r="BC642" s="213"/>
      <c r="BD642" s="213"/>
      <c r="BE642" s="213"/>
      <c r="BF642" s="213"/>
      <c r="BG642" s="213"/>
      <c r="BH642" s="213"/>
    </row>
    <row r="643" spans="1:60" outlineLevel="3" x14ac:dyDescent="0.2">
      <c r="A643" s="220"/>
      <c r="B643" s="221"/>
      <c r="C643" s="266" t="s">
        <v>2118</v>
      </c>
      <c r="D643" s="258"/>
      <c r="E643" s="259"/>
      <c r="F643" s="223"/>
      <c r="G643" s="223"/>
      <c r="H643" s="223"/>
      <c r="I643" s="223"/>
      <c r="J643" s="223"/>
      <c r="K643" s="223"/>
      <c r="L643" s="223"/>
      <c r="M643" s="223"/>
      <c r="N643" s="222"/>
      <c r="O643" s="222"/>
      <c r="P643" s="222"/>
      <c r="Q643" s="222"/>
      <c r="R643" s="223"/>
      <c r="S643" s="223"/>
      <c r="T643" s="223"/>
      <c r="U643" s="223"/>
      <c r="V643" s="223"/>
      <c r="W643" s="223"/>
      <c r="X643" s="223"/>
      <c r="Y643" s="223"/>
      <c r="Z643" s="213"/>
      <c r="AA643" s="213"/>
      <c r="AB643" s="213"/>
      <c r="AC643" s="213"/>
      <c r="AD643" s="213"/>
      <c r="AE643" s="213"/>
      <c r="AF643" s="213"/>
      <c r="AG643" s="213" t="s">
        <v>297</v>
      </c>
      <c r="AH643" s="213">
        <v>0</v>
      </c>
      <c r="AI643" s="213"/>
      <c r="AJ643" s="213"/>
      <c r="AK643" s="213"/>
      <c r="AL643" s="213"/>
      <c r="AM643" s="213"/>
      <c r="AN643" s="213"/>
      <c r="AO643" s="213"/>
      <c r="AP643" s="213"/>
      <c r="AQ643" s="213"/>
      <c r="AR643" s="213"/>
      <c r="AS643" s="213"/>
      <c r="AT643" s="213"/>
      <c r="AU643" s="213"/>
      <c r="AV643" s="213"/>
      <c r="AW643" s="213"/>
      <c r="AX643" s="213"/>
      <c r="AY643" s="213"/>
      <c r="AZ643" s="213"/>
      <c r="BA643" s="213"/>
      <c r="BB643" s="213"/>
      <c r="BC643" s="213"/>
      <c r="BD643" s="213"/>
      <c r="BE643" s="213"/>
      <c r="BF643" s="213"/>
      <c r="BG643" s="213"/>
      <c r="BH643" s="213"/>
    </row>
    <row r="644" spans="1:60" outlineLevel="3" x14ac:dyDescent="0.2">
      <c r="A644" s="220"/>
      <c r="B644" s="221"/>
      <c r="C644" s="266" t="s">
        <v>2058</v>
      </c>
      <c r="D644" s="258"/>
      <c r="E644" s="259">
        <v>25.305</v>
      </c>
      <c r="F644" s="223"/>
      <c r="G644" s="223"/>
      <c r="H644" s="223"/>
      <c r="I644" s="223"/>
      <c r="J644" s="223"/>
      <c r="K644" s="223"/>
      <c r="L644" s="223"/>
      <c r="M644" s="223"/>
      <c r="N644" s="222"/>
      <c r="O644" s="222"/>
      <c r="P644" s="222"/>
      <c r="Q644" s="222"/>
      <c r="R644" s="223"/>
      <c r="S644" s="223"/>
      <c r="T644" s="223"/>
      <c r="U644" s="223"/>
      <c r="V644" s="223"/>
      <c r="W644" s="223"/>
      <c r="X644" s="223"/>
      <c r="Y644" s="223"/>
      <c r="Z644" s="213"/>
      <c r="AA644" s="213"/>
      <c r="AB644" s="213"/>
      <c r="AC644" s="213"/>
      <c r="AD644" s="213"/>
      <c r="AE644" s="213"/>
      <c r="AF644" s="213"/>
      <c r="AG644" s="213" t="s">
        <v>297</v>
      </c>
      <c r="AH644" s="213">
        <v>0</v>
      </c>
      <c r="AI644" s="213"/>
      <c r="AJ644" s="213"/>
      <c r="AK644" s="213"/>
      <c r="AL644" s="213"/>
      <c r="AM644" s="213"/>
      <c r="AN644" s="213"/>
      <c r="AO644" s="213"/>
      <c r="AP644" s="213"/>
      <c r="AQ644" s="213"/>
      <c r="AR644" s="213"/>
      <c r="AS644" s="213"/>
      <c r="AT644" s="213"/>
      <c r="AU644" s="213"/>
      <c r="AV644" s="213"/>
      <c r="AW644" s="213"/>
      <c r="AX644" s="213"/>
      <c r="AY644" s="213"/>
      <c r="AZ644" s="213"/>
      <c r="BA644" s="213"/>
      <c r="BB644" s="213"/>
      <c r="BC644" s="213"/>
      <c r="BD644" s="213"/>
      <c r="BE644" s="213"/>
      <c r="BF644" s="213"/>
      <c r="BG644" s="213"/>
      <c r="BH644" s="213"/>
    </row>
    <row r="645" spans="1:60" outlineLevel="1" x14ac:dyDescent="0.2">
      <c r="A645" s="235">
        <v>108</v>
      </c>
      <c r="B645" s="236" t="s">
        <v>2119</v>
      </c>
      <c r="C645" s="252" t="s">
        <v>2120</v>
      </c>
      <c r="D645" s="237" t="s">
        <v>292</v>
      </c>
      <c r="E645" s="238">
        <v>29.100750000000001</v>
      </c>
      <c r="F645" s="239"/>
      <c r="G645" s="240">
        <f>ROUND(E645*F645,2)</f>
        <v>0</v>
      </c>
      <c r="H645" s="239"/>
      <c r="I645" s="240">
        <f>ROUND(E645*H645,2)</f>
        <v>0</v>
      </c>
      <c r="J645" s="239"/>
      <c r="K645" s="240">
        <f>ROUND(E645*J645,2)</f>
        <v>0</v>
      </c>
      <c r="L645" s="240">
        <v>21</v>
      </c>
      <c r="M645" s="240">
        <f>G645*(1+L645/100)</f>
        <v>0</v>
      </c>
      <c r="N645" s="238">
        <v>1.4800000000000001E-2</v>
      </c>
      <c r="O645" s="238">
        <f>ROUND(E645*N645,2)</f>
        <v>0.43</v>
      </c>
      <c r="P645" s="238">
        <v>0</v>
      </c>
      <c r="Q645" s="238">
        <f>ROUND(E645*P645,2)</f>
        <v>0</v>
      </c>
      <c r="R645" s="240" t="s">
        <v>870</v>
      </c>
      <c r="S645" s="240" t="s">
        <v>250</v>
      </c>
      <c r="T645" s="241" t="s">
        <v>250</v>
      </c>
      <c r="U645" s="223">
        <v>0</v>
      </c>
      <c r="V645" s="223">
        <f>ROUND(E645*U645,2)</f>
        <v>0</v>
      </c>
      <c r="W645" s="223"/>
      <c r="X645" s="223" t="s">
        <v>871</v>
      </c>
      <c r="Y645" s="223" t="s">
        <v>252</v>
      </c>
      <c r="Z645" s="213"/>
      <c r="AA645" s="213"/>
      <c r="AB645" s="213"/>
      <c r="AC645" s="213"/>
      <c r="AD645" s="213"/>
      <c r="AE645" s="213"/>
      <c r="AF645" s="213"/>
      <c r="AG645" s="213" t="s">
        <v>872</v>
      </c>
      <c r="AH645" s="213"/>
      <c r="AI645" s="213"/>
      <c r="AJ645" s="213"/>
      <c r="AK645" s="213"/>
      <c r="AL645" s="213"/>
      <c r="AM645" s="213"/>
      <c r="AN645" s="213"/>
      <c r="AO645" s="213"/>
      <c r="AP645" s="213"/>
      <c r="AQ645" s="213"/>
      <c r="AR645" s="213"/>
      <c r="AS645" s="213"/>
      <c r="AT645" s="213"/>
      <c r="AU645" s="213"/>
      <c r="AV645" s="213"/>
      <c r="AW645" s="213"/>
      <c r="AX645" s="213"/>
      <c r="AY645" s="213"/>
      <c r="AZ645" s="213"/>
      <c r="BA645" s="213"/>
      <c r="BB645" s="213"/>
      <c r="BC645" s="213"/>
      <c r="BD645" s="213"/>
      <c r="BE645" s="213"/>
      <c r="BF645" s="213"/>
      <c r="BG645" s="213"/>
      <c r="BH645" s="213"/>
    </row>
    <row r="646" spans="1:60" outlineLevel="2" x14ac:dyDescent="0.2">
      <c r="A646" s="220"/>
      <c r="B646" s="221"/>
      <c r="C646" s="266" t="s">
        <v>296</v>
      </c>
      <c r="D646" s="258"/>
      <c r="E646" s="259"/>
      <c r="F646" s="223"/>
      <c r="G646" s="223"/>
      <c r="H646" s="223"/>
      <c r="I646" s="223"/>
      <c r="J646" s="223"/>
      <c r="K646" s="223"/>
      <c r="L646" s="223"/>
      <c r="M646" s="223"/>
      <c r="N646" s="222"/>
      <c r="O646" s="222"/>
      <c r="P646" s="222"/>
      <c r="Q646" s="222"/>
      <c r="R646" s="223"/>
      <c r="S646" s="223"/>
      <c r="T646" s="223"/>
      <c r="U646" s="223"/>
      <c r="V646" s="223"/>
      <c r="W646" s="223"/>
      <c r="X646" s="223"/>
      <c r="Y646" s="223"/>
      <c r="Z646" s="213"/>
      <c r="AA646" s="213"/>
      <c r="AB646" s="213"/>
      <c r="AC646" s="213"/>
      <c r="AD646" s="213"/>
      <c r="AE646" s="213"/>
      <c r="AF646" s="213"/>
      <c r="AG646" s="213" t="s">
        <v>297</v>
      </c>
      <c r="AH646" s="213">
        <v>0</v>
      </c>
      <c r="AI646" s="213"/>
      <c r="AJ646" s="213"/>
      <c r="AK646" s="213"/>
      <c r="AL646" s="213"/>
      <c r="AM646" s="213"/>
      <c r="AN646" s="213"/>
      <c r="AO646" s="213"/>
      <c r="AP646" s="213"/>
      <c r="AQ646" s="213"/>
      <c r="AR646" s="213"/>
      <c r="AS646" s="213"/>
      <c r="AT646" s="213"/>
      <c r="AU646" s="213"/>
      <c r="AV646" s="213"/>
      <c r="AW646" s="213"/>
      <c r="AX646" s="213"/>
      <c r="AY646" s="213"/>
      <c r="AZ646" s="213"/>
      <c r="BA646" s="213"/>
      <c r="BB646" s="213"/>
      <c r="BC646" s="213"/>
      <c r="BD646" s="213"/>
      <c r="BE646" s="213"/>
      <c r="BF646" s="213"/>
      <c r="BG646" s="213"/>
      <c r="BH646" s="213"/>
    </row>
    <row r="647" spans="1:60" outlineLevel="3" x14ac:dyDescent="0.2">
      <c r="A647" s="220"/>
      <c r="B647" s="221"/>
      <c r="C647" s="266" t="s">
        <v>2057</v>
      </c>
      <c r="D647" s="258"/>
      <c r="E647" s="259"/>
      <c r="F647" s="223"/>
      <c r="G647" s="223"/>
      <c r="H647" s="223"/>
      <c r="I647" s="223"/>
      <c r="J647" s="223"/>
      <c r="K647" s="223"/>
      <c r="L647" s="223"/>
      <c r="M647" s="223"/>
      <c r="N647" s="222"/>
      <c r="O647" s="222"/>
      <c r="P647" s="222"/>
      <c r="Q647" s="222"/>
      <c r="R647" s="223"/>
      <c r="S647" s="223"/>
      <c r="T647" s="223"/>
      <c r="U647" s="223"/>
      <c r="V647" s="223"/>
      <c r="W647" s="223"/>
      <c r="X647" s="223"/>
      <c r="Y647" s="223"/>
      <c r="Z647" s="213"/>
      <c r="AA647" s="213"/>
      <c r="AB647" s="213"/>
      <c r="AC647" s="213"/>
      <c r="AD647" s="213"/>
      <c r="AE647" s="213"/>
      <c r="AF647" s="213"/>
      <c r="AG647" s="213" t="s">
        <v>297</v>
      </c>
      <c r="AH647" s="213">
        <v>0</v>
      </c>
      <c r="AI647" s="213"/>
      <c r="AJ647" s="213"/>
      <c r="AK647" s="213"/>
      <c r="AL647" s="213"/>
      <c r="AM647" s="213"/>
      <c r="AN647" s="213"/>
      <c r="AO647" s="213"/>
      <c r="AP647" s="213"/>
      <c r="AQ647" s="213"/>
      <c r="AR647" s="213"/>
      <c r="AS647" s="213"/>
      <c r="AT647" s="213"/>
      <c r="AU647" s="213"/>
      <c r="AV647" s="213"/>
      <c r="AW647" s="213"/>
      <c r="AX647" s="213"/>
      <c r="AY647" s="213"/>
      <c r="AZ647" s="213"/>
      <c r="BA647" s="213"/>
      <c r="BB647" s="213"/>
      <c r="BC647" s="213"/>
      <c r="BD647" s="213"/>
      <c r="BE647" s="213"/>
      <c r="BF647" s="213"/>
      <c r="BG647" s="213"/>
      <c r="BH647" s="213"/>
    </row>
    <row r="648" spans="1:60" outlineLevel="3" x14ac:dyDescent="0.2">
      <c r="A648" s="220"/>
      <c r="B648" s="221"/>
      <c r="C648" s="266" t="s">
        <v>874</v>
      </c>
      <c r="D648" s="258"/>
      <c r="E648" s="259"/>
      <c r="F648" s="223"/>
      <c r="G648" s="223"/>
      <c r="H648" s="223"/>
      <c r="I648" s="223"/>
      <c r="J648" s="223"/>
      <c r="K648" s="223"/>
      <c r="L648" s="223"/>
      <c r="M648" s="223"/>
      <c r="N648" s="222"/>
      <c r="O648" s="222"/>
      <c r="P648" s="222"/>
      <c r="Q648" s="222"/>
      <c r="R648" s="223"/>
      <c r="S648" s="223"/>
      <c r="T648" s="223"/>
      <c r="U648" s="223"/>
      <c r="V648" s="223"/>
      <c r="W648" s="223"/>
      <c r="X648" s="223"/>
      <c r="Y648" s="223"/>
      <c r="Z648" s="213"/>
      <c r="AA648" s="213"/>
      <c r="AB648" s="213"/>
      <c r="AC648" s="213"/>
      <c r="AD648" s="213"/>
      <c r="AE648" s="213"/>
      <c r="AF648" s="213"/>
      <c r="AG648" s="213" t="s">
        <v>297</v>
      </c>
      <c r="AH648" s="213">
        <v>0</v>
      </c>
      <c r="AI648" s="213"/>
      <c r="AJ648" s="213"/>
      <c r="AK648" s="213"/>
      <c r="AL648" s="213"/>
      <c r="AM648" s="213"/>
      <c r="AN648" s="213"/>
      <c r="AO648" s="213"/>
      <c r="AP648" s="213"/>
      <c r="AQ648" s="213"/>
      <c r="AR648" s="213"/>
      <c r="AS648" s="213"/>
      <c r="AT648" s="213"/>
      <c r="AU648" s="213"/>
      <c r="AV648" s="213"/>
      <c r="AW648" s="213"/>
      <c r="AX648" s="213"/>
      <c r="AY648" s="213"/>
      <c r="AZ648" s="213"/>
      <c r="BA648" s="213"/>
      <c r="BB648" s="213"/>
      <c r="BC648" s="213"/>
      <c r="BD648" s="213"/>
      <c r="BE648" s="213"/>
      <c r="BF648" s="213"/>
      <c r="BG648" s="213"/>
      <c r="BH648" s="213"/>
    </row>
    <row r="649" spans="1:60" outlineLevel="3" x14ac:dyDescent="0.2">
      <c r="A649" s="220"/>
      <c r="B649" s="221"/>
      <c r="C649" s="266" t="s">
        <v>2121</v>
      </c>
      <c r="D649" s="258"/>
      <c r="E649" s="259">
        <v>29.100750000000001</v>
      </c>
      <c r="F649" s="223"/>
      <c r="G649" s="223"/>
      <c r="H649" s="223"/>
      <c r="I649" s="223"/>
      <c r="J649" s="223"/>
      <c r="K649" s="223"/>
      <c r="L649" s="223"/>
      <c r="M649" s="223"/>
      <c r="N649" s="222"/>
      <c r="O649" s="222"/>
      <c r="P649" s="222"/>
      <c r="Q649" s="222"/>
      <c r="R649" s="223"/>
      <c r="S649" s="223"/>
      <c r="T649" s="223"/>
      <c r="U649" s="223"/>
      <c r="V649" s="223"/>
      <c r="W649" s="223"/>
      <c r="X649" s="223"/>
      <c r="Y649" s="223"/>
      <c r="Z649" s="213"/>
      <c r="AA649" s="213"/>
      <c r="AB649" s="213"/>
      <c r="AC649" s="213"/>
      <c r="AD649" s="213"/>
      <c r="AE649" s="213"/>
      <c r="AF649" s="213"/>
      <c r="AG649" s="213" t="s">
        <v>297</v>
      </c>
      <c r="AH649" s="213">
        <v>0</v>
      </c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</row>
    <row r="650" spans="1:60" outlineLevel="1" x14ac:dyDescent="0.2">
      <c r="A650" s="235">
        <v>109</v>
      </c>
      <c r="B650" s="236" t="s">
        <v>2122</v>
      </c>
      <c r="C650" s="252" t="s">
        <v>2123</v>
      </c>
      <c r="D650" s="237" t="s">
        <v>562</v>
      </c>
      <c r="E650" s="238">
        <v>0.43271999999999999</v>
      </c>
      <c r="F650" s="239"/>
      <c r="G650" s="240">
        <f>ROUND(E650*F650,2)</f>
        <v>0</v>
      </c>
      <c r="H650" s="239"/>
      <c r="I650" s="240">
        <f>ROUND(E650*H650,2)</f>
        <v>0</v>
      </c>
      <c r="J650" s="239"/>
      <c r="K650" s="240">
        <f>ROUND(E650*J650,2)</f>
        <v>0</v>
      </c>
      <c r="L650" s="240">
        <v>21</v>
      </c>
      <c r="M650" s="240">
        <f>G650*(1+L650/100)</f>
        <v>0</v>
      </c>
      <c r="N650" s="238">
        <v>0</v>
      </c>
      <c r="O650" s="238">
        <f>ROUND(E650*N650,2)</f>
        <v>0</v>
      </c>
      <c r="P650" s="238">
        <v>0</v>
      </c>
      <c r="Q650" s="238">
        <f>ROUND(E650*P650,2)</f>
        <v>0</v>
      </c>
      <c r="R650" s="240" t="s">
        <v>2116</v>
      </c>
      <c r="S650" s="240" t="s">
        <v>250</v>
      </c>
      <c r="T650" s="241" t="s">
        <v>250</v>
      </c>
      <c r="U650" s="223">
        <v>1.1559999999999999</v>
      </c>
      <c r="V650" s="223">
        <f>ROUND(E650*U650,2)</f>
        <v>0.5</v>
      </c>
      <c r="W650" s="223"/>
      <c r="X650" s="223" t="s">
        <v>564</v>
      </c>
      <c r="Y650" s="223" t="s">
        <v>252</v>
      </c>
      <c r="Z650" s="213"/>
      <c r="AA650" s="213"/>
      <c r="AB650" s="213"/>
      <c r="AC650" s="213"/>
      <c r="AD650" s="213"/>
      <c r="AE650" s="213"/>
      <c r="AF650" s="213"/>
      <c r="AG650" s="213" t="s">
        <v>565</v>
      </c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</row>
    <row r="651" spans="1:60" outlineLevel="2" x14ac:dyDescent="0.2">
      <c r="A651" s="220"/>
      <c r="B651" s="221"/>
      <c r="C651" s="267" t="s">
        <v>1348</v>
      </c>
      <c r="D651" s="264"/>
      <c r="E651" s="264"/>
      <c r="F651" s="264"/>
      <c r="G651" s="264"/>
      <c r="H651" s="223"/>
      <c r="I651" s="223"/>
      <c r="J651" s="223"/>
      <c r="K651" s="223"/>
      <c r="L651" s="223"/>
      <c r="M651" s="223"/>
      <c r="N651" s="222"/>
      <c r="O651" s="222"/>
      <c r="P651" s="222"/>
      <c r="Q651" s="222"/>
      <c r="R651" s="223"/>
      <c r="S651" s="223"/>
      <c r="T651" s="223"/>
      <c r="U651" s="223"/>
      <c r="V651" s="223"/>
      <c r="W651" s="223"/>
      <c r="X651" s="223"/>
      <c r="Y651" s="223"/>
      <c r="Z651" s="213"/>
      <c r="AA651" s="213"/>
      <c r="AB651" s="213"/>
      <c r="AC651" s="213"/>
      <c r="AD651" s="213"/>
      <c r="AE651" s="213"/>
      <c r="AF651" s="213"/>
      <c r="AG651" s="213" t="s">
        <v>305</v>
      </c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</row>
    <row r="652" spans="1:60" x14ac:dyDescent="0.2">
      <c r="A652" s="228" t="s">
        <v>245</v>
      </c>
      <c r="B652" s="229" t="s">
        <v>170</v>
      </c>
      <c r="C652" s="251" t="s">
        <v>171</v>
      </c>
      <c r="D652" s="230"/>
      <c r="E652" s="231"/>
      <c r="F652" s="232"/>
      <c r="G652" s="232">
        <f>SUMIF(AG653:AG699,"&lt;&gt;NOR",G653:G699)</f>
        <v>0</v>
      </c>
      <c r="H652" s="232"/>
      <c r="I652" s="232">
        <f>SUM(I653:I699)</f>
        <v>0</v>
      </c>
      <c r="J652" s="232"/>
      <c r="K652" s="232">
        <f>SUM(K653:K699)</f>
        <v>0</v>
      </c>
      <c r="L652" s="232"/>
      <c r="M652" s="232">
        <f>SUM(M653:M699)</f>
        <v>0</v>
      </c>
      <c r="N652" s="231"/>
      <c r="O652" s="231">
        <f>SUM(O653:O699)</f>
        <v>0.29000000000000004</v>
      </c>
      <c r="P652" s="231"/>
      <c r="Q652" s="231">
        <f>SUM(Q653:Q699)</f>
        <v>0</v>
      </c>
      <c r="R652" s="232"/>
      <c r="S652" s="232"/>
      <c r="T652" s="233"/>
      <c r="U652" s="227"/>
      <c r="V652" s="227">
        <f>SUM(V653:V699)</f>
        <v>54.120000000000005</v>
      </c>
      <c r="W652" s="227"/>
      <c r="X652" s="227"/>
      <c r="Y652" s="227"/>
      <c r="AG652" t="s">
        <v>246</v>
      </c>
    </row>
    <row r="653" spans="1:60" ht="22.5" outlineLevel="1" x14ac:dyDescent="0.2">
      <c r="A653" s="235">
        <v>110</v>
      </c>
      <c r="B653" s="236" t="s">
        <v>2124</v>
      </c>
      <c r="C653" s="252" t="s">
        <v>2125</v>
      </c>
      <c r="D653" s="237" t="s">
        <v>292</v>
      </c>
      <c r="E653" s="238">
        <v>25.305</v>
      </c>
      <c r="F653" s="239"/>
      <c r="G653" s="240">
        <f>ROUND(E653*F653,2)</f>
        <v>0</v>
      </c>
      <c r="H653" s="239"/>
      <c r="I653" s="240">
        <f>ROUND(E653*H653,2)</f>
        <v>0</v>
      </c>
      <c r="J653" s="239"/>
      <c r="K653" s="240">
        <f>ROUND(E653*J653,2)</f>
        <v>0</v>
      </c>
      <c r="L653" s="240">
        <v>21</v>
      </c>
      <c r="M653" s="240">
        <f>G653*(1+L653/100)</f>
        <v>0</v>
      </c>
      <c r="N653" s="238">
        <v>6.7299999999999999E-3</v>
      </c>
      <c r="O653" s="238">
        <f>ROUND(E653*N653,2)</f>
        <v>0.17</v>
      </c>
      <c r="P653" s="238">
        <v>0</v>
      </c>
      <c r="Q653" s="238">
        <f>ROUND(E653*P653,2)</f>
        <v>0</v>
      </c>
      <c r="R653" s="240" t="s">
        <v>604</v>
      </c>
      <c r="S653" s="240" t="s">
        <v>250</v>
      </c>
      <c r="T653" s="241" t="s">
        <v>250</v>
      </c>
      <c r="U653" s="223">
        <v>1.2765</v>
      </c>
      <c r="V653" s="223">
        <f>ROUND(E653*U653,2)</f>
        <v>32.299999999999997</v>
      </c>
      <c r="W653" s="223"/>
      <c r="X653" s="223" t="s">
        <v>294</v>
      </c>
      <c r="Y653" s="223" t="s">
        <v>252</v>
      </c>
      <c r="Z653" s="213"/>
      <c r="AA653" s="213"/>
      <c r="AB653" s="213"/>
      <c r="AC653" s="213"/>
      <c r="AD653" s="213"/>
      <c r="AE653" s="213"/>
      <c r="AF653" s="213"/>
      <c r="AG653" s="213" t="s">
        <v>571</v>
      </c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</row>
    <row r="654" spans="1:60" outlineLevel="2" x14ac:dyDescent="0.2">
      <c r="A654" s="220"/>
      <c r="B654" s="221"/>
      <c r="C654" s="267" t="s">
        <v>2126</v>
      </c>
      <c r="D654" s="264"/>
      <c r="E654" s="264"/>
      <c r="F654" s="264"/>
      <c r="G654" s="264"/>
      <c r="H654" s="223"/>
      <c r="I654" s="223"/>
      <c r="J654" s="223"/>
      <c r="K654" s="223"/>
      <c r="L654" s="223"/>
      <c r="M654" s="223"/>
      <c r="N654" s="222"/>
      <c r="O654" s="222"/>
      <c r="P654" s="222"/>
      <c r="Q654" s="222"/>
      <c r="R654" s="223"/>
      <c r="S654" s="223"/>
      <c r="T654" s="223"/>
      <c r="U654" s="223"/>
      <c r="V654" s="223"/>
      <c r="W654" s="223"/>
      <c r="X654" s="223"/>
      <c r="Y654" s="223"/>
      <c r="Z654" s="213"/>
      <c r="AA654" s="213"/>
      <c r="AB654" s="213"/>
      <c r="AC654" s="213"/>
      <c r="AD654" s="213"/>
      <c r="AE654" s="213"/>
      <c r="AF654" s="213"/>
      <c r="AG654" s="213" t="s">
        <v>305</v>
      </c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</row>
    <row r="655" spans="1:60" outlineLevel="2" x14ac:dyDescent="0.2">
      <c r="A655" s="220"/>
      <c r="B655" s="221"/>
      <c r="C655" s="268" t="s">
        <v>2127</v>
      </c>
      <c r="D655" s="265"/>
      <c r="E655" s="265"/>
      <c r="F655" s="265"/>
      <c r="G655" s="265"/>
      <c r="H655" s="223"/>
      <c r="I655" s="223"/>
      <c r="J655" s="223"/>
      <c r="K655" s="223"/>
      <c r="L655" s="223"/>
      <c r="M655" s="223"/>
      <c r="N655" s="222"/>
      <c r="O655" s="222"/>
      <c r="P655" s="222"/>
      <c r="Q655" s="222"/>
      <c r="R655" s="223"/>
      <c r="S655" s="223"/>
      <c r="T655" s="223"/>
      <c r="U655" s="223"/>
      <c r="V655" s="223"/>
      <c r="W655" s="223"/>
      <c r="X655" s="223"/>
      <c r="Y655" s="223"/>
      <c r="Z655" s="213"/>
      <c r="AA655" s="213"/>
      <c r="AB655" s="213"/>
      <c r="AC655" s="213"/>
      <c r="AD655" s="213"/>
      <c r="AE655" s="213"/>
      <c r="AF655" s="213"/>
      <c r="AG655" s="213" t="s">
        <v>255</v>
      </c>
      <c r="AH655" s="213"/>
      <c r="AI655" s="213"/>
      <c r="AJ655" s="213"/>
      <c r="AK655" s="213"/>
      <c r="AL655" s="213"/>
      <c r="AM655" s="213"/>
      <c r="AN655" s="213"/>
      <c r="AO655" s="213"/>
      <c r="AP655" s="213"/>
      <c r="AQ655" s="213"/>
      <c r="AR655" s="213"/>
      <c r="AS655" s="213"/>
      <c r="AT655" s="213"/>
      <c r="AU655" s="213"/>
      <c r="AV655" s="213"/>
      <c r="AW655" s="213"/>
      <c r="AX655" s="213"/>
      <c r="AY655" s="213"/>
      <c r="AZ655" s="213"/>
      <c r="BA655" s="213"/>
      <c r="BB655" s="213"/>
      <c r="BC655" s="213"/>
      <c r="BD655" s="213"/>
      <c r="BE655" s="213"/>
      <c r="BF655" s="213"/>
      <c r="BG655" s="213"/>
      <c r="BH655" s="213"/>
    </row>
    <row r="656" spans="1:60" outlineLevel="2" x14ac:dyDescent="0.2">
      <c r="A656" s="220"/>
      <c r="B656" s="221"/>
      <c r="C656" s="266" t="s">
        <v>296</v>
      </c>
      <c r="D656" s="258"/>
      <c r="E656" s="259"/>
      <c r="F656" s="223"/>
      <c r="G656" s="223"/>
      <c r="H656" s="223"/>
      <c r="I656" s="223"/>
      <c r="J656" s="223"/>
      <c r="K656" s="223"/>
      <c r="L656" s="223"/>
      <c r="M656" s="223"/>
      <c r="N656" s="222"/>
      <c r="O656" s="222"/>
      <c r="P656" s="222"/>
      <c r="Q656" s="222"/>
      <c r="R656" s="223"/>
      <c r="S656" s="223"/>
      <c r="T656" s="223"/>
      <c r="U656" s="223"/>
      <c r="V656" s="223"/>
      <c r="W656" s="223"/>
      <c r="X656" s="223"/>
      <c r="Y656" s="223"/>
      <c r="Z656" s="213"/>
      <c r="AA656" s="213"/>
      <c r="AB656" s="213"/>
      <c r="AC656" s="213"/>
      <c r="AD656" s="213"/>
      <c r="AE656" s="213"/>
      <c r="AF656" s="213"/>
      <c r="AG656" s="213" t="s">
        <v>297</v>
      </c>
      <c r="AH656" s="213">
        <v>0</v>
      </c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</row>
    <row r="657" spans="1:60" outlineLevel="3" x14ac:dyDescent="0.2">
      <c r="A657" s="220"/>
      <c r="B657" s="221"/>
      <c r="C657" s="266" t="s">
        <v>2128</v>
      </c>
      <c r="D657" s="258"/>
      <c r="E657" s="259"/>
      <c r="F657" s="223"/>
      <c r="G657" s="223"/>
      <c r="H657" s="223"/>
      <c r="I657" s="223"/>
      <c r="J657" s="223"/>
      <c r="K657" s="223"/>
      <c r="L657" s="223"/>
      <c r="M657" s="223"/>
      <c r="N657" s="222"/>
      <c r="O657" s="222"/>
      <c r="P657" s="222"/>
      <c r="Q657" s="222"/>
      <c r="R657" s="223"/>
      <c r="S657" s="223"/>
      <c r="T657" s="223"/>
      <c r="U657" s="223"/>
      <c r="V657" s="223"/>
      <c r="W657" s="223"/>
      <c r="X657" s="223"/>
      <c r="Y657" s="223"/>
      <c r="Z657" s="213"/>
      <c r="AA657" s="213"/>
      <c r="AB657" s="213"/>
      <c r="AC657" s="213"/>
      <c r="AD657" s="213"/>
      <c r="AE657" s="213"/>
      <c r="AF657" s="213"/>
      <c r="AG657" s="213" t="s">
        <v>297</v>
      </c>
      <c r="AH657" s="213">
        <v>0</v>
      </c>
      <c r="AI657" s="213"/>
      <c r="AJ657" s="213"/>
      <c r="AK657" s="213"/>
      <c r="AL657" s="213"/>
      <c r="AM657" s="213"/>
      <c r="AN657" s="213"/>
      <c r="AO657" s="213"/>
      <c r="AP657" s="213"/>
      <c r="AQ657" s="213"/>
      <c r="AR657" s="213"/>
      <c r="AS657" s="213"/>
      <c r="AT657" s="213"/>
      <c r="AU657" s="213"/>
      <c r="AV657" s="213"/>
      <c r="AW657" s="213"/>
      <c r="AX657" s="213"/>
      <c r="AY657" s="213"/>
      <c r="AZ657" s="213"/>
      <c r="BA657" s="213"/>
      <c r="BB657" s="213"/>
      <c r="BC657" s="213"/>
      <c r="BD657" s="213"/>
      <c r="BE657" s="213"/>
      <c r="BF657" s="213"/>
      <c r="BG657" s="213"/>
      <c r="BH657" s="213"/>
    </row>
    <row r="658" spans="1:60" outlineLevel="3" x14ac:dyDescent="0.2">
      <c r="A658" s="220"/>
      <c r="B658" s="221"/>
      <c r="C658" s="266" t="s">
        <v>2057</v>
      </c>
      <c r="D658" s="258"/>
      <c r="E658" s="259"/>
      <c r="F658" s="223"/>
      <c r="G658" s="223"/>
      <c r="H658" s="223"/>
      <c r="I658" s="223"/>
      <c r="J658" s="223"/>
      <c r="K658" s="223"/>
      <c r="L658" s="223"/>
      <c r="M658" s="223"/>
      <c r="N658" s="222"/>
      <c r="O658" s="222"/>
      <c r="P658" s="222"/>
      <c r="Q658" s="222"/>
      <c r="R658" s="223"/>
      <c r="S658" s="223"/>
      <c r="T658" s="223"/>
      <c r="U658" s="223"/>
      <c r="V658" s="223"/>
      <c r="W658" s="223"/>
      <c r="X658" s="223"/>
      <c r="Y658" s="223"/>
      <c r="Z658" s="213"/>
      <c r="AA658" s="213"/>
      <c r="AB658" s="213"/>
      <c r="AC658" s="213"/>
      <c r="AD658" s="213"/>
      <c r="AE658" s="213"/>
      <c r="AF658" s="213"/>
      <c r="AG658" s="213" t="s">
        <v>297</v>
      </c>
      <c r="AH658" s="213">
        <v>0</v>
      </c>
      <c r="AI658" s="213"/>
      <c r="AJ658" s="213"/>
      <c r="AK658" s="213"/>
      <c r="AL658" s="213"/>
      <c r="AM658" s="213"/>
      <c r="AN658" s="213"/>
      <c r="AO658" s="213"/>
      <c r="AP658" s="213"/>
      <c r="AQ658" s="213"/>
      <c r="AR658" s="213"/>
      <c r="AS658" s="213"/>
      <c r="AT658" s="213"/>
      <c r="AU658" s="213"/>
      <c r="AV658" s="213"/>
      <c r="AW658" s="213"/>
      <c r="AX658" s="213"/>
      <c r="AY658" s="213"/>
      <c r="AZ658" s="213"/>
      <c r="BA658" s="213"/>
      <c r="BB658" s="213"/>
      <c r="BC658" s="213"/>
      <c r="BD658" s="213"/>
      <c r="BE658" s="213"/>
      <c r="BF658" s="213"/>
      <c r="BG658" s="213"/>
      <c r="BH658" s="213"/>
    </row>
    <row r="659" spans="1:60" outlineLevel="3" x14ac:dyDescent="0.2">
      <c r="A659" s="220"/>
      <c r="B659" s="221"/>
      <c r="C659" s="266" t="s">
        <v>2058</v>
      </c>
      <c r="D659" s="258"/>
      <c r="E659" s="259">
        <v>25.305</v>
      </c>
      <c r="F659" s="223"/>
      <c r="G659" s="223"/>
      <c r="H659" s="223"/>
      <c r="I659" s="223"/>
      <c r="J659" s="223"/>
      <c r="K659" s="223"/>
      <c r="L659" s="223"/>
      <c r="M659" s="223"/>
      <c r="N659" s="222"/>
      <c r="O659" s="222"/>
      <c r="P659" s="222"/>
      <c r="Q659" s="222"/>
      <c r="R659" s="223"/>
      <c r="S659" s="223"/>
      <c r="T659" s="223"/>
      <c r="U659" s="223"/>
      <c r="V659" s="223"/>
      <c r="W659" s="223"/>
      <c r="X659" s="223"/>
      <c r="Y659" s="223"/>
      <c r="Z659" s="213"/>
      <c r="AA659" s="213"/>
      <c r="AB659" s="213"/>
      <c r="AC659" s="213"/>
      <c r="AD659" s="213"/>
      <c r="AE659" s="213"/>
      <c r="AF659" s="213"/>
      <c r="AG659" s="213" t="s">
        <v>297</v>
      </c>
      <c r="AH659" s="213">
        <v>0</v>
      </c>
      <c r="AI659" s="213"/>
      <c r="AJ659" s="213"/>
      <c r="AK659" s="213"/>
      <c r="AL659" s="213"/>
      <c r="AM659" s="213"/>
      <c r="AN659" s="213"/>
      <c r="AO659" s="213"/>
      <c r="AP659" s="213"/>
      <c r="AQ659" s="213"/>
      <c r="AR659" s="213"/>
      <c r="AS659" s="213"/>
      <c r="AT659" s="213"/>
      <c r="AU659" s="213"/>
      <c r="AV659" s="213"/>
      <c r="AW659" s="213"/>
      <c r="AX659" s="213"/>
      <c r="AY659" s="213"/>
      <c r="AZ659" s="213"/>
      <c r="BA659" s="213"/>
      <c r="BB659" s="213"/>
      <c r="BC659" s="213"/>
      <c r="BD659" s="213"/>
      <c r="BE659" s="213"/>
      <c r="BF659" s="213"/>
      <c r="BG659" s="213"/>
      <c r="BH659" s="213"/>
    </row>
    <row r="660" spans="1:60" outlineLevel="1" x14ac:dyDescent="0.2">
      <c r="A660" s="235">
        <v>111</v>
      </c>
      <c r="B660" s="236" t="s">
        <v>2129</v>
      </c>
      <c r="C660" s="252" t="s">
        <v>2130</v>
      </c>
      <c r="D660" s="237" t="s">
        <v>420</v>
      </c>
      <c r="E660" s="238">
        <v>14.5</v>
      </c>
      <c r="F660" s="239"/>
      <c r="G660" s="240">
        <f>ROUND(E660*F660,2)</f>
        <v>0</v>
      </c>
      <c r="H660" s="239"/>
      <c r="I660" s="240">
        <f>ROUND(E660*H660,2)</f>
        <v>0</v>
      </c>
      <c r="J660" s="239"/>
      <c r="K660" s="240">
        <f>ROUND(E660*J660,2)</f>
        <v>0</v>
      </c>
      <c r="L660" s="240">
        <v>21</v>
      </c>
      <c r="M660" s="240">
        <f>G660*(1+L660/100)</f>
        <v>0</v>
      </c>
      <c r="N660" s="238">
        <v>1.91E-3</v>
      </c>
      <c r="O660" s="238">
        <f>ROUND(E660*N660,2)</f>
        <v>0.03</v>
      </c>
      <c r="P660" s="238">
        <v>0</v>
      </c>
      <c r="Q660" s="238">
        <f>ROUND(E660*P660,2)</f>
        <v>0</v>
      </c>
      <c r="R660" s="240" t="s">
        <v>604</v>
      </c>
      <c r="S660" s="240" t="s">
        <v>250</v>
      </c>
      <c r="T660" s="241" t="s">
        <v>250</v>
      </c>
      <c r="U660" s="223">
        <v>0.25</v>
      </c>
      <c r="V660" s="223">
        <f>ROUND(E660*U660,2)</f>
        <v>3.63</v>
      </c>
      <c r="W660" s="223"/>
      <c r="X660" s="223" t="s">
        <v>294</v>
      </c>
      <c r="Y660" s="223" t="s">
        <v>252</v>
      </c>
      <c r="Z660" s="213"/>
      <c r="AA660" s="213"/>
      <c r="AB660" s="213"/>
      <c r="AC660" s="213"/>
      <c r="AD660" s="213"/>
      <c r="AE660" s="213"/>
      <c r="AF660" s="213"/>
      <c r="AG660" s="213" t="s">
        <v>571</v>
      </c>
      <c r="AH660" s="213"/>
      <c r="AI660" s="213"/>
      <c r="AJ660" s="213"/>
      <c r="AK660" s="213"/>
      <c r="AL660" s="213"/>
      <c r="AM660" s="213"/>
      <c r="AN660" s="213"/>
      <c r="AO660" s="213"/>
      <c r="AP660" s="213"/>
      <c r="AQ660" s="213"/>
      <c r="AR660" s="213"/>
      <c r="AS660" s="213"/>
      <c r="AT660" s="213"/>
      <c r="AU660" s="213"/>
      <c r="AV660" s="213"/>
      <c r="AW660" s="213"/>
      <c r="AX660" s="213"/>
      <c r="AY660" s="213"/>
      <c r="AZ660" s="213"/>
      <c r="BA660" s="213"/>
      <c r="BB660" s="213"/>
      <c r="BC660" s="213"/>
      <c r="BD660" s="213"/>
      <c r="BE660" s="213"/>
      <c r="BF660" s="213"/>
      <c r="BG660" s="213"/>
      <c r="BH660" s="213"/>
    </row>
    <row r="661" spans="1:60" outlineLevel="2" x14ac:dyDescent="0.2">
      <c r="A661" s="220"/>
      <c r="B661" s="221"/>
      <c r="C661" s="253" t="s">
        <v>2131</v>
      </c>
      <c r="D661" s="243"/>
      <c r="E661" s="243"/>
      <c r="F661" s="243"/>
      <c r="G661" s="243"/>
      <c r="H661" s="223"/>
      <c r="I661" s="223"/>
      <c r="J661" s="223"/>
      <c r="K661" s="223"/>
      <c r="L661" s="223"/>
      <c r="M661" s="223"/>
      <c r="N661" s="222"/>
      <c r="O661" s="222"/>
      <c r="P661" s="222"/>
      <c r="Q661" s="222"/>
      <c r="R661" s="223"/>
      <c r="S661" s="223"/>
      <c r="T661" s="223"/>
      <c r="U661" s="223"/>
      <c r="V661" s="223"/>
      <c r="W661" s="223"/>
      <c r="X661" s="223"/>
      <c r="Y661" s="223"/>
      <c r="Z661" s="213"/>
      <c r="AA661" s="213"/>
      <c r="AB661" s="213"/>
      <c r="AC661" s="213"/>
      <c r="AD661" s="213"/>
      <c r="AE661" s="213"/>
      <c r="AF661" s="213"/>
      <c r="AG661" s="213" t="s">
        <v>255</v>
      </c>
      <c r="AH661" s="213"/>
      <c r="AI661" s="213"/>
      <c r="AJ661" s="213"/>
      <c r="AK661" s="213"/>
      <c r="AL661" s="213"/>
      <c r="AM661" s="213"/>
      <c r="AN661" s="213"/>
      <c r="AO661" s="213"/>
      <c r="AP661" s="213"/>
      <c r="AQ661" s="213"/>
      <c r="AR661" s="213"/>
      <c r="AS661" s="213"/>
      <c r="AT661" s="213"/>
      <c r="AU661" s="213"/>
      <c r="AV661" s="213"/>
      <c r="AW661" s="213"/>
      <c r="AX661" s="213"/>
      <c r="AY661" s="213"/>
      <c r="AZ661" s="213"/>
      <c r="BA661" s="213"/>
      <c r="BB661" s="213"/>
      <c r="BC661" s="213"/>
      <c r="BD661" s="213"/>
      <c r="BE661" s="213"/>
      <c r="BF661" s="213"/>
      <c r="BG661" s="213"/>
      <c r="BH661" s="213"/>
    </row>
    <row r="662" spans="1:60" outlineLevel="2" x14ac:dyDescent="0.2">
      <c r="A662" s="220"/>
      <c r="B662" s="221"/>
      <c r="C662" s="266" t="s">
        <v>296</v>
      </c>
      <c r="D662" s="258"/>
      <c r="E662" s="259"/>
      <c r="F662" s="223"/>
      <c r="G662" s="223"/>
      <c r="H662" s="223"/>
      <c r="I662" s="223"/>
      <c r="J662" s="223"/>
      <c r="K662" s="223"/>
      <c r="L662" s="223"/>
      <c r="M662" s="223"/>
      <c r="N662" s="222"/>
      <c r="O662" s="222"/>
      <c r="P662" s="222"/>
      <c r="Q662" s="222"/>
      <c r="R662" s="223"/>
      <c r="S662" s="223"/>
      <c r="T662" s="223"/>
      <c r="U662" s="223"/>
      <c r="V662" s="223"/>
      <c r="W662" s="223"/>
      <c r="X662" s="223"/>
      <c r="Y662" s="223"/>
      <c r="Z662" s="213"/>
      <c r="AA662" s="213"/>
      <c r="AB662" s="213"/>
      <c r="AC662" s="213"/>
      <c r="AD662" s="213"/>
      <c r="AE662" s="213"/>
      <c r="AF662" s="213"/>
      <c r="AG662" s="213" t="s">
        <v>297</v>
      </c>
      <c r="AH662" s="213">
        <v>0</v>
      </c>
      <c r="AI662" s="213"/>
      <c r="AJ662" s="213"/>
      <c r="AK662" s="213"/>
      <c r="AL662" s="213"/>
      <c r="AM662" s="213"/>
      <c r="AN662" s="213"/>
      <c r="AO662" s="213"/>
      <c r="AP662" s="213"/>
      <c r="AQ662" s="213"/>
      <c r="AR662" s="213"/>
      <c r="AS662" s="213"/>
      <c r="AT662" s="213"/>
      <c r="AU662" s="213"/>
      <c r="AV662" s="213"/>
      <c r="AW662" s="213"/>
      <c r="AX662" s="213"/>
      <c r="AY662" s="213"/>
      <c r="AZ662" s="213"/>
      <c r="BA662" s="213"/>
      <c r="BB662" s="213"/>
      <c r="BC662" s="213"/>
      <c r="BD662" s="213"/>
      <c r="BE662" s="213"/>
      <c r="BF662" s="213"/>
      <c r="BG662" s="213"/>
      <c r="BH662" s="213"/>
    </row>
    <row r="663" spans="1:60" outlineLevel="3" x14ac:dyDescent="0.2">
      <c r="A663" s="220"/>
      <c r="B663" s="221"/>
      <c r="C663" s="266" t="s">
        <v>2128</v>
      </c>
      <c r="D663" s="258"/>
      <c r="E663" s="259"/>
      <c r="F663" s="223"/>
      <c r="G663" s="223"/>
      <c r="H663" s="223"/>
      <c r="I663" s="223"/>
      <c r="J663" s="223"/>
      <c r="K663" s="223"/>
      <c r="L663" s="223"/>
      <c r="M663" s="223"/>
      <c r="N663" s="222"/>
      <c r="O663" s="222"/>
      <c r="P663" s="222"/>
      <c r="Q663" s="222"/>
      <c r="R663" s="223"/>
      <c r="S663" s="223"/>
      <c r="T663" s="223"/>
      <c r="U663" s="223"/>
      <c r="V663" s="223"/>
      <c r="W663" s="223"/>
      <c r="X663" s="223"/>
      <c r="Y663" s="223"/>
      <c r="Z663" s="213"/>
      <c r="AA663" s="213"/>
      <c r="AB663" s="213"/>
      <c r="AC663" s="213"/>
      <c r="AD663" s="213"/>
      <c r="AE663" s="213"/>
      <c r="AF663" s="213"/>
      <c r="AG663" s="213" t="s">
        <v>297</v>
      </c>
      <c r="AH663" s="213">
        <v>0</v>
      </c>
      <c r="AI663" s="213"/>
      <c r="AJ663" s="213"/>
      <c r="AK663" s="213"/>
      <c r="AL663" s="213"/>
      <c r="AM663" s="213"/>
      <c r="AN663" s="213"/>
      <c r="AO663" s="213"/>
      <c r="AP663" s="213"/>
      <c r="AQ663" s="213"/>
      <c r="AR663" s="213"/>
      <c r="AS663" s="213"/>
      <c r="AT663" s="213"/>
      <c r="AU663" s="213"/>
      <c r="AV663" s="213"/>
      <c r="AW663" s="213"/>
      <c r="AX663" s="213"/>
      <c r="AY663" s="213"/>
      <c r="AZ663" s="213"/>
      <c r="BA663" s="213"/>
      <c r="BB663" s="213"/>
      <c r="BC663" s="213"/>
      <c r="BD663" s="213"/>
      <c r="BE663" s="213"/>
      <c r="BF663" s="213"/>
      <c r="BG663" s="213"/>
      <c r="BH663" s="213"/>
    </row>
    <row r="664" spans="1:60" outlineLevel="3" x14ac:dyDescent="0.2">
      <c r="A664" s="220"/>
      <c r="B664" s="221"/>
      <c r="C664" s="266" t="s">
        <v>2132</v>
      </c>
      <c r="D664" s="258"/>
      <c r="E664" s="259"/>
      <c r="F664" s="223"/>
      <c r="G664" s="223"/>
      <c r="H664" s="223"/>
      <c r="I664" s="223"/>
      <c r="J664" s="223"/>
      <c r="K664" s="223"/>
      <c r="L664" s="223"/>
      <c r="M664" s="223"/>
      <c r="N664" s="222"/>
      <c r="O664" s="222"/>
      <c r="P664" s="222"/>
      <c r="Q664" s="222"/>
      <c r="R664" s="223"/>
      <c r="S664" s="223"/>
      <c r="T664" s="223"/>
      <c r="U664" s="223"/>
      <c r="V664" s="223"/>
      <c r="W664" s="223"/>
      <c r="X664" s="223"/>
      <c r="Y664" s="223"/>
      <c r="Z664" s="213"/>
      <c r="AA664" s="213"/>
      <c r="AB664" s="213"/>
      <c r="AC664" s="213"/>
      <c r="AD664" s="213"/>
      <c r="AE664" s="213"/>
      <c r="AF664" s="213"/>
      <c r="AG664" s="213" t="s">
        <v>297</v>
      </c>
      <c r="AH664" s="213">
        <v>0</v>
      </c>
      <c r="AI664" s="213"/>
      <c r="AJ664" s="213"/>
      <c r="AK664" s="213"/>
      <c r="AL664" s="213"/>
      <c r="AM664" s="213"/>
      <c r="AN664" s="213"/>
      <c r="AO664" s="213"/>
      <c r="AP664" s="213"/>
      <c r="AQ664" s="213"/>
      <c r="AR664" s="213"/>
      <c r="AS664" s="213"/>
      <c r="AT664" s="213"/>
      <c r="AU664" s="213"/>
      <c r="AV664" s="213"/>
      <c r="AW664" s="213"/>
      <c r="AX664" s="213"/>
      <c r="AY664" s="213"/>
      <c r="AZ664" s="213"/>
      <c r="BA664" s="213"/>
      <c r="BB664" s="213"/>
      <c r="BC664" s="213"/>
      <c r="BD664" s="213"/>
      <c r="BE664" s="213"/>
      <c r="BF664" s="213"/>
      <c r="BG664" s="213"/>
      <c r="BH664" s="213"/>
    </row>
    <row r="665" spans="1:60" outlineLevel="3" x14ac:dyDescent="0.2">
      <c r="A665" s="220"/>
      <c r="B665" s="221"/>
      <c r="C665" s="266" t="s">
        <v>2133</v>
      </c>
      <c r="D665" s="258"/>
      <c r="E665" s="259"/>
      <c r="F665" s="223"/>
      <c r="G665" s="223"/>
      <c r="H665" s="223"/>
      <c r="I665" s="223"/>
      <c r="J665" s="223"/>
      <c r="K665" s="223"/>
      <c r="L665" s="223"/>
      <c r="M665" s="223"/>
      <c r="N665" s="222"/>
      <c r="O665" s="222"/>
      <c r="P665" s="222"/>
      <c r="Q665" s="222"/>
      <c r="R665" s="223"/>
      <c r="S665" s="223"/>
      <c r="T665" s="223"/>
      <c r="U665" s="223"/>
      <c r="V665" s="223"/>
      <c r="W665" s="223"/>
      <c r="X665" s="223"/>
      <c r="Y665" s="223"/>
      <c r="Z665" s="213"/>
      <c r="AA665" s="213"/>
      <c r="AB665" s="213"/>
      <c r="AC665" s="213"/>
      <c r="AD665" s="213"/>
      <c r="AE665" s="213"/>
      <c r="AF665" s="213"/>
      <c r="AG665" s="213" t="s">
        <v>297</v>
      </c>
      <c r="AH665" s="213">
        <v>0</v>
      </c>
      <c r="AI665" s="213"/>
      <c r="AJ665" s="213"/>
      <c r="AK665" s="213"/>
      <c r="AL665" s="213"/>
      <c r="AM665" s="213"/>
      <c r="AN665" s="213"/>
      <c r="AO665" s="213"/>
      <c r="AP665" s="213"/>
      <c r="AQ665" s="213"/>
      <c r="AR665" s="213"/>
      <c r="AS665" s="213"/>
      <c r="AT665" s="213"/>
      <c r="AU665" s="213"/>
      <c r="AV665" s="213"/>
      <c r="AW665" s="213"/>
      <c r="AX665" s="213"/>
      <c r="AY665" s="213"/>
      <c r="AZ665" s="213"/>
      <c r="BA665" s="213"/>
      <c r="BB665" s="213"/>
      <c r="BC665" s="213"/>
      <c r="BD665" s="213"/>
      <c r="BE665" s="213"/>
      <c r="BF665" s="213"/>
      <c r="BG665" s="213"/>
      <c r="BH665" s="213"/>
    </row>
    <row r="666" spans="1:60" outlineLevel="3" x14ac:dyDescent="0.2">
      <c r="A666" s="220"/>
      <c r="B666" s="221"/>
      <c r="C666" s="266" t="s">
        <v>2134</v>
      </c>
      <c r="D666" s="258"/>
      <c r="E666" s="259">
        <v>14.5</v>
      </c>
      <c r="F666" s="223"/>
      <c r="G666" s="223"/>
      <c r="H666" s="223"/>
      <c r="I666" s="223"/>
      <c r="J666" s="223"/>
      <c r="K666" s="223"/>
      <c r="L666" s="223"/>
      <c r="M666" s="223"/>
      <c r="N666" s="222"/>
      <c r="O666" s="222"/>
      <c r="P666" s="222"/>
      <c r="Q666" s="222"/>
      <c r="R666" s="223"/>
      <c r="S666" s="223"/>
      <c r="T666" s="223"/>
      <c r="U666" s="223"/>
      <c r="V666" s="223"/>
      <c r="W666" s="223"/>
      <c r="X666" s="223"/>
      <c r="Y666" s="223"/>
      <c r="Z666" s="213"/>
      <c r="AA666" s="213"/>
      <c r="AB666" s="213"/>
      <c r="AC666" s="213"/>
      <c r="AD666" s="213"/>
      <c r="AE666" s="213"/>
      <c r="AF666" s="213"/>
      <c r="AG666" s="213" t="s">
        <v>297</v>
      </c>
      <c r="AH666" s="213">
        <v>0</v>
      </c>
      <c r="AI666" s="213"/>
      <c r="AJ666" s="213"/>
      <c r="AK666" s="213"/>
      <c r="AL666" s="213"/>
      <c r="AM666" s="213"/>
      <c r="AN666" s="213"/>
      <c r="AO666" s="213"/>
      <c r="AP666" s="213"/>
      <c r="AQ666" s="213"/>
      <c r="AR666" s="213"/>
      <c r="AS666" s="213"/>
      <c r="AT666" s="213"/>
      <c r="AU666" s="213"/>
      <c r="AV666" s="213"/>
      <c r="AW666" s="213"/>
      <c r="AX666" s="213"/>
      <c r="AY666" s="213"/>
      <c r="AZ666" s="213"/>
      <c r="BA666" s="213"/>
      <c r="BB666" s="213"/>
      <c r="BC666" s="213"/>
      <c r="BD666" s="213"/>
      <c r="BE666" s="213"/>
      <c r="BF666" s="213"/>
      <c r="BG666" s="213"/>
      <c r="BH666" s="213"/>
    </row>
    <row r="667" spans="1:60" ht="22.5" outlineLevel="1" x14ac:dyDescent="0.2">
      <c r="A667" s="235">
        <v>112</v>
      </c>
      <c r="B667" s="236" t="s">
        <v>2135</v>
      </c>
      <c r="C667" s="252" t="s">
        <v>2136</v>
      </c>
      <c r="D667" s="237" t="s">
        <v>420</v>
      </c>
      <c r="E667" s="238">
        <v>7.5</v>
      </c>
      <c r="F667" s="239"/>
      <c r="G667" s="240">
        <f>ROUND(E667*F667,2)</f>
        <v>0</v>
      </c>
      <c r="H667" s="239"/>
      <c r="I667" s="240">
        <f>ROUND(E667*H667,2)</f>
        <v>0</v>
      </c>
      <c r="J667" s="239"/>
      <c r="K667" s="240">
        <f>ROUND(E667*J667,2)</f>
        <v>0</v>
      </c>
      <c r="L667" s="240">
        <v>21</v>
      </c>
      <c r="M667" s="240">
        <f>G667*(1+L667/100)</f>
        <v>0</v>
      </c>
      <c r="N667" s="238">
        <v>3.1199999999999999E-3</v>
      </c>
      <c r="O667" s="238">
        <f>ROUND(E667*N667,2)</f>
        <v>0.02</v>
      </c>
      <c r="P667" s="238">
        <v>0</v>
      </c>
      <c r="Q667" s="238">
        <f>ROUND(E667*P667,2)</f>
        <v>0</v>
      </c>
      <c r="R667" s="240" t="s">
        <v>604</v>
      </c>
      <c r="S667" s="240" t="s">
        <v>250</v>
      </c>
      <c r="T667" s="241" t="s">
        <v>250</v>
      </c>
      <c r="U667" s="223">
        <v>0.29399999999999998</v>
      </c>
      <c r="V667" s="223">
        <f>ROUND(E667*U667,2)</f>
        <v>2.21</v>
      </c>
      <c r="W667" s="223"/>
      <c r="X667" s="223" t="s">
        <v>294</v>
      </c>
      <c r="Y667" s="223" t="s">
        <v>252</v>
      </c>
      <c r="Z667" s="213"/>
      <c r="AA667" s="213"/>
      <c r="AB667" s="213"/>
      <c r="AC667" s="213"/>
      <c r="AD667" s="213"/>
      <c r="AE667" s="213"/>
      <c r="AF667" s="213"/>
      <c r="AG667" s="213" t="s">
        <v>571</v>
      </c>
      <c r="AH667" s="213"/>
      <c r="AI667" s="213"/>
      <c r="AJ667" s="213"/>
      <c r="AK667" s="213"/>
      <c r="AL667" s="213"/>
      <c r="AM667" s="213"/>
      <c r="AN667" s="213"/>
      <c r="AO667" s="213"/>
      <c r="AP667" s="213"/>
      <c r="AQ667" s="213"/>
      <c r="AR667" s="213"/>
      <c r="AS667" s="213"/>
      <c r="AT667" s="213"/>
      <c r="AU667" s="213"/>
      <c r="AV667" s="213"/>
      <c r="AW667" s="213"/>
      <c r="AX667" s="213"/>
      <c r="AY667" s="213"/>
      <c r="AZ667" s="213"/>
      <c r="BA667" s="213"/>
      <c r="BB667" s="213"/>
      <c r="BC667" s="213"/>
      <c r="BD667" s="213"/>
      <c r="BE667" s="213"/>
      <c r="BF667" s="213"/>
      <c r="BG667" s="213"/>
      <c r="BH667" s="213"/>
    </row>
    <row r="668" spans="1:60" outlineLevel="2" x14ac:dyDescent="0.2">
      <c r="A668" s="220"/>
      <c r="B668" s="221"/>
      <c r="C668" s="253" t="s">
        <v>2137</v>
      </c>
      <c r="D668" s="243"/>
      <c r="E668" s="243"/>
      <c r="F668" s="243"/>
      <c r="G668" s="243"/>
      <c r="H668" s="223"/>
      <c r="I668" s="223"/>
      <c r="J668" s="223"/>
      <c r="K668" s="223"/>
      <c r="L668" s="223"/>
      <c r="M668" s="223"/>
      <c r="N668" s="222"/>
      <c r="O668" s="222"/>
      <c r="P668" s="222"/>
      <c r="Q668" s="222"/>
      <c r="R668" s="223"/>
      <c r="S668" s="223"/>
      <c r="T668" s="223"/>
      <c r="U668" s="223"/>
      <c r="V668" s="223"/>
      <c r="W668" s="223"/>
      <c r="X668" s="223"/>
      <c r="Y668" s="223"/>
      <c r="Z668" s="213"/>
      <c r="AA668" s="213"/>
      <c r="AB668" s="213"/>
      <c r="AC668" s="213"/>
      <c r="AD668" s="213"/>
      <c r="AE668" s="213"/>
      <c r="AF668" s="213"/>
      <c r="AG668" s="213" t="s">
        <v>255</v>
      </c>
      <c r="AH668" s="213"/>
      <c r="AI668" s="213"/>
      <c r="AJ668" s="213"/>
      <c r="AK668" s="213"/>
      <c r="AL668" s="213"/>
      <c r="AM668" s="213"/>
      <c r="AN668" s="213"/>
      <c r="AO668" s="213"/>
      <c r="AP668" s="213"/>
      <c r="AQ668" s="213"/>
      <c r="AR668" s="213"/>
      <c r="AS668" s="213"/>
      <c r="AT668" s="213"/>
      <c r="AU668" s="213"/>
      <c r="AV668" s="213"/>
      <c r="AW668" s="213"/>
      <c r="AX668" s="213"/>
      <c r="AY668" s="213"/>
      <c r="AZ668" s="213"/>
      <c r="BA668" s="213"/>
      <c r="BB668" s="213"/>
      <c r="BC668" s="213"/>
      <c r="BD668" s="213"/>
      <c r="BE668" s="213"/>
      <c r="BF668" s="213"/>
      <c r="BG668" s="213"/>
      <c r="BH668" s="213"/>
    </row>
    <row r="669" spans="1:60" outlineLevel="2" x14ac:dyDescent="0.2">
      <c r="A669" s="220"/>
      <c r="B669" s="221"/>
      <c r="C669" s="266" t="s">
        <v>347</v>
      </c>
      <c r="D669" s="258"/>
      <c r="E669" s="259"/>
      <c r="F669" s="223"/>
      <c r="G669" s="223"/>
      <c r="H669" s="223"/>
      <c r="I669" s="223"/>
      <c r="J669" s="223"/>
      <c r="K669" s="223"/>
      <c r="L669" s="223"/>
      <c r="M669" s="223"/>
      <c r="N669" s="222"/>
      <c r="O669" s="222"/>
      <c r="P669" s="222"/>
      <c r="Q669" s="222"/>
      <c r="R669" s="223"/>
      <c r="S669" s="223"/>
      <c r="T669" s="223"/>
      <c r="U669" s="223"/>
      <c r="V669" s="223"/>
      <c r="W669" s="223"/>
      <c r="X669" s="223"/>
      <c r="Y669" s="223"/>
      <c r="Z669" s="213"/>
      <c r="AA669" s="213"/>
      <c r="AB669" s="213"/>
      <c r="AC669" s="213"/>
      <c r="AD669" s="213"/>
      <c r="AE669" s="213"/>
      <c r="AF669" s="213"/>
      <c r="AG669" s="213" t="s">
        <v>297</v>
      </c>
      <c r="AH669" s="213">
        <v>0</v>
      </c>
      <c r="AI669" s="213"/>
      <c r="AJ669" s="213"/>
      <c r="AK669" s="213"/>
      <c r="AL669" s="213"/>
      <c r="AM669" s="213"/>
      <c r="AN669" s="213"/>
      <c r="AO669" s="213"/>
      <c r="AP669" s="213"/>
      <c r="AQ669" s="213"/>
      <c r="AR669" s="213"/>
      <c r="AS669" s="213"/>
      <c r="AT669" s="213"/>
      <c r="AU669" s="213"/>
      <c r="AV669" s="213"/>
      <c r="AW669" s="213"/>
      <c r="AX669" s="213"/>
      <c r="AY669" s="213"/>
      <c r="AZ669" s="213"/>
      <c r="BA669" s="213"/>
      <c r="BB669" s="213"/>
      <c r="BC669" s="213"/>
      <c r="BD669" s="213"/>
      <c r="BE669" s="213"/>
      <c r="BF669" s="213"/>
      <c r="BG669" s="213"/>
      <c r="BH669" s="213"/>
    </row>
    <row r="670" spans="1:60" outlineLevel="3" x14ac:dyDescent="0.2">
      <c r="A670" s="220"/>
      <c r="B670" s="221"/>
      <c r="C670" s="266" t="s">
        <v>2138</v>
      </c>
      <c r="D670" s="258"/>
      <c r="E670" s="259"/>
      <c r="F670" s="223"/>
      <c r="G670" s="223"/>
      <c r="H670" s="223"/>
      <c r="I670" s="223"/>
      <c r="J670" s="223"/>
      <c r="K670" s="223"/>
      <c r="L670" s="223"/>
      <c r="M670" s="223"/>
      <c r="N670" s="222"/>
      <c r="O670" s="222"/>
      <c r="P670" s="222"/>
      <c r="Q670" s="222"/>
      <c r="R670" s="223"/>
      <c r="S670" s="223"/>
      <c r="T670" s="223"/>
      <c r="U670" s="223"/>
      <c r="V670" s="223"/>
      <c r="W670" s="223"/>
      <c r="X670" s="223"/>
      <c r="Y670" s="223"/>
      <c r="Z670" s="213"/>
      <c r="AA670" s="213"/>
      <c r="AB670" s="213"/>
      <c r="AC670" s="213"/>
      <c r="AD670" s="213"/>
      <c r="AE670" s="213"/>
      <c r="AF670" s="213"/>
      <c r="AG670" s="213" t="s">
        <v>297</v>
      </c>
      <c r="AH670" s="213">
        <v>0</v>
      </c>
      <c r="AI670" s="213"/>
      <c r="AJ670" s="213"/>
      <c r="AK670" s="213"/>
      <c r="AL670" s="213"/>
      <c r="AM670" s="213"/>
      <c r="AN670" s="213"/>
      <c r="AO670" s="213"/>
      <c r="AP670" s="213"/>
      <c r="AQ670" s="213"/>
      <c r="AR670" s="213"/>
      <c r="AS670" s="213"/>
      <c r="AT670" s="213"/>
      <c r="AU670" s="213"/>
      <c r="AV670" s="213"/>
      <c r="AW670" s="213"/>
      <c r="AX670" s="213"/>
      <c r="AY670" s="213"/>
      <c r="AZ670" s="213"/>
      <c r="BA670" s="213"/>
      <c r="BB670" s="213"/>
      <c r="BC670" s="213"/>
      <c r="BD670" s="213"/>
      <c r="BE670" s="213"/>
      <c r="BF670" s="213"/>
      <c r="BG670" s="213"/>
      <c r="BH670" s="213"/>
    </row>
    <row r="671" spans="1:60" outlineLevel="3" x14ac:dyDescent="0.2">
      <c r="A671" s="220"/>
      <c r="B671" s="221"/>
      <c r="C671" s="266" t="s">
        <v>296</v>
      </c>
      <c r="D671" s="258"/>
      <c r="E671" s="259"/>
      <c r="F671" s="223"/>
      <c r="G671" s="223"/>
      <c r="H671" s="223"/>
      <c r="I671" s="223"/>
      <c r="J671" s="223"/>
      <c r="K671" s="223"/>
      <c r="L671" s="223"/>
      <c r="M671" s="223"/>
      <c r="N671" s="222"/>
      <c r="O671" s="222"/>
      <c r="P671" s="222"/>
      <c r="Q671" s="222"/>
      <c r="R671" s="223"/>
      <c r="S671" s="223"/>
      <c r="T671" s="223"/>
      <c r="U671" s="223"/>
      <c r="V671" s="223"/>
      <c r="W671" s="223"/>
      <c r="X671" s="223"/>
      <c r="Y671" s="223"/>
      <c r="Z671" s="213"/>
      <c r="AA671" s="213"/>
      <c r="AB671" s="213"/>
      <c r="AC671" s="213"/>
      <c r="AD671" s="213"/>
      <c r="AE671" s="213"/>
      <c r="AF671" s="213"/>
      <c r="AG671" s="213" t="s">
        <v>297</v>
      </c>
      <c r="AH671" s="213">
        <v>0</v>
      </c>
      <c r="AI671" s="213"/>
      <c r="AJ671" s="213"/>
      <c r="AK671" s="213"/>
      <c r="AL671" s="213"/>
      <c r="AM671" s="213"/>
      <c r="AN671" s="213"/>
      <c r="AO671" s="213"/>
      <c r="AP671" s="213"/>
      <c r="AQ671" s="213"/>
      <c r="AR671" s="213"/>
      <c r="AS671" s="213"/>
      <c r="AT671" s="213"/>
      <c r="AU671" s="213"/>
      <c r="AV671" s="213"/>
      <c r="AW671" s="213"/>
      <c r="AX671" s="213"/>
      <c r="AY671" s="213"/>
      <c r="AZ671" s="213"/>
      <c r="BA671" s="213"/>
      <c r="BB671" s="213"/>
      <c r="BC671" s="213"/>
      <c r="BD671" s="213"/>
      <c r="BE671" s="213"/>
      <c r="BF671" s="213"/>
      <c r="BG671" s="213"/>
      <c r="BH671" s="213"/>
    </row>
    <row r="672" spans="1:60" outlineLevel="3" x14ac:dyDescent="0.2">
      <c r="A672" s="220"/>
      <c r="B672" s="221"/>
      <c r="C672" s="266" t="s">
        <v>2139</v>
      </c>
      <c r="D672" s="258"/>
      <c r="E672" s="259"/>
      <c r="F672" s="223"/>
      <c r="G672" s="223"/>
      <c r="H672" s="223"/>
      <c r="I672" s="223"/>
      <c r="J672" s="223"/>
      <c r="K672" s="223"/>
      <c r="L672" s="223"/>
      <c r="M672" s="223"/>
      <c r="N672" s="222"/>
      <c r="O672" s="222"/>
      <c r="P672" s="222"/>
      <c r="Q672" s="222"/>
      <c r="R672" s="223"/>
      <c r="S672" s="223"/>
      <c r="T672" s="223"/>
      <c r="U672" s="223"/>
      <c r="V672" s="223"/>
      <c r="W672" s="223"/>
      <c r="X672" s="223"/>
      <c r="Y672" s="223"/>
      <c r="Z672" s="213"/>
      <c r="AA672" s="213"/>
      <c r="AB672" s="213"/>
      <c r="AC672" s="213"/>
      <c r="AD672" s="213"/>
      <c r="AE672" s="213"/>
      <c r="AF672" s="213"/>
      <c r="AG672" s="213" t="s">
        <v>297</v>
      </c>
      <c r="AH672" s="213">
        <v>0</v>
      </c>
      <c r="AI672" s="213"/>
      <c r="AJ672" s="213"/>
      <c r="AK672" s="213"/>
      <c r="AL672" s="213"/>
      <c r="AM672" s="213"/>
      <c r="AN672" s="213"/>
      <c r="AO672" s="213"/>
      <c r="AP672" s="213"/>
      <c r="AQ672" s="213"/>
      <c r="AR672" s="213"/>
      <c r="AS672" s="213"/>
      <c r="AT672" s="213"/>
      <c r="AU672" s="213"/>
      <c r="AV672" s="213"/>
      <c r="AW672" s="213"/>
      <c r="AX672" s="213"/>
      <c r="AY672" s="213"/>
      <c r="AZ672" s="213"/>
      <c r="BA672" s="213"/>
      <c r="BB672" s="213"/>
      <c r="BC672" s="213"/>
      <c r="BD672" s="213"/>
      <c r="BE672" s="213"/>
      <c r="BF672" s="213"/>
      <c r="BG672" s="213"/>
      <c r="BH672" s="213"/>
    </row>
    <row r="673" spans="1:60" outlineLevel="3" x14ac:dyDescent="0.2">
      <c r="A673" s="220"/>
      <c r="B673" s="221"/>
      <c r="C673" s="266" t="s">
        <v>1355</v>
      </c>
      <c r="D673" s="258"/>
      <c r="E673" s="259">
        <v>7.5</v>
      </c>
      <c r="F673" s="223"/>
      <c r="G673" s="223"/>
      <c r="H673" s="223"/>
      <c r="I673" s="223"/>
      <c r="J673" s="223"/>
      <c r="K673" s="223"/>
      <c r="L673" s="223"/>
      <c r="M673" s="223"/>
      <c r="N673" s="222"/>
      <c r="O673" s="222"/>
      <c r="P673" s="222"/>
      <c r="Q673" s="222"/>
      <c r="R673" s="223"/>
      <c r="S673" s="223"/>
      <c r="T673" s="223"/>
      <c r="U673" s="223"/>
      <c r="V673" s="223"/>
      <c r="W673" s="223"/>
      <c r="X673" s="223"/>
      <c r="Y673" s="223"/>
      <c r="Z673" s="213"/>
      <c r="AA673" s="213"/>
      <c r="AB673" s="213"/>
      <c r="AC673" s="213"/>
      <c r="AD673" s="213"/>
      <c r="AE673" s="213"/>
      <c r="AF673" s="213"/>
      <c r="AG673" s="213" t="s">
        <v>297</v>
      </c>
      <c r="AH673" s="213">
        <v>0</v>
      </c>
      <c r="AI673" s="213"/>
      <c r="AJ673" s="213"/>
      <c r="AK673" s="213"/>
      <c r="AL673" s="213"/>
      <c r="AM673" s="213"/>
      <c r="AN673" s="213"/>
      <c r="AO673" s="213"/>
      <c r="AP673" s="213"/>
      <c r="AQ673" s="213"/>
      <c r="AR673" s="213"/>
      <c r="AS673" s="213"/>
      <c r="AT673" s="213"/>
      <c r="AU673" s="213"/>
      <c r="AV673" s="213"/>
      <c r="AW673" s="213"/>
      <c r="AX673" s="213"/>
      <c r="AY673" s="213"/>
      <c r="AZ673" s="213"/>
      <c r="BA673" s="213"/>
      <c r="BB673" s="213"/>
      <c r="BC673" s="213"/>
      <c r="BD673" s="213"/>
      <c r="BE673" s="213"/>
      <c r="BF673" s="213"/>
      <c r="BG673" s="213"/>
      <c r="BH673" s="213"/>
    </row>
    <row r="674" spans="1:60" ht="33.75" outlineLevel="1" x14ac:dyDescent="0.2">
      <c r="A674" s="235">
        <v>113</v>
      </c>
      <c r="B674" s="236" t="s">
        <v>2140</v>
      </c>
      <c r="C674" s="252" t="s">
        <v>2141</v>
      </c>
      <c r="D674" s="237" t="s">
        <v>420</v>
      </c>
      <c r="E674" s="238">
        <v>23.5</v>
      </c>
      <c r="F674" s="239"/>
      <c r="G674" s="240">
        <f>ROUND(E674*F674,2)</f>
        <v>0</v>
      </c>
      <c r="H674" s="239"/>
      <c r="I674" s="240">
        <f>ROUND(E674*H674,2)</f>
        <v>0</v>
      </c>
      <c r="J674" s="239"/>
      <c r="K674" s="240">
        <f>ROUND(E674*J674,2)</f>
        <v>0</v>
      </c>
      <c r="L674" s="240">
        <v>21</v>
      </c>
      <c r="M674" s="240">
        <f>G674*(1+L674/100)</f>
        <v>0</v>
      </c>
      <c r="N674" s="238">
        <v>2.2499999999999998E-3</v>
      </c>
      <c r="O674" s="238">
        <f>ROUND(E674*N674,2)</f>
        <v>0.05</v>
      </c>
      <c r="P674" s="238">
        <v>0</v>
      </c>
      <c r="Q674" s="238">
        <f>ROUND(E674*P674,2)</f>
        <v>0</v>
      </c>
      <c r="R674" s="240" t="s">
        <v>604</v>
      </c>
      <c r="S674" s="240" t="s">
        <v>250</v>
      </c>
      <c r="T674" s="241" t="s">
        <v>250</v>
      </c>
      <c r="U674" s="223">
        <v>0.36399999999999999</v>
      </c>
      <c r="V674" s="223">
        <f>ROUND(E674*U674,2)</f>
        <v>8.5500000000000007</v>
      </c>
      <c r="W674" s="223"/>
      <c r="X674" s="223" t="s">
        <v>294</v>
      </c>
      <c r="Y674" s="223" t="s">
        <v>252</v>
      </c>
      <c r="Z674" s="213"/>
      <c r="AA674" s="213"/>
      <c r="AB674" s="213"/>
      <c r="AC674" s="213"/>
      <c r="AD674" s="213"/>
      <c r="AE674" s="213"/>
      <c r="AF674" s="213"/>
      <c r="AG674" s="213" t="s">
        <v>571</v>
      </c>
      <c r="AH674" s="213"/>
      <c r="AI674" s="213"/>
      <c r="AJ674" s="213"/>
      <c r="AK674" s="213"/>
      <c r="AL674" s="213"/>
      <c r="AM674" s="213"/>
      <c r="AN674" s="213"/>
      <c r="AO674" s="213"/>
      <c r="AP674" s="213"/>
      <c r="AQ674" s="213"/>
      <c r="AR674" s="213"/>
      <c r="AS674" s="213"/>
      <c r="AT674" s="213"/>
      <c r="AU674" s="213"/>
      <c r="AV674" s="213"/>
      <c r="AW674" s="213"/>
      <c r="AX674" s="213"/>
      <c r="AY674" s="213"/>
      <c r="AZ674" s="213"/>
      <c r="BA674" s="213"/>
      <c r="BB674" s="213"/>
      <c r="BC674" s="213"/>
      <c r="BD674" s="213"/>
      <c r="BE674" s="213"/>
      <c r="BF674" s="213"/>
      <c r="BG674" s="213"/>
      <c r="BH674" s="213"/>
    </row>
    <row r="675" spans="1:60" outlineLevel="2" x14ac:dyDescent="0.2">
      <c r="A675" s="220"/>
      <c r="B675" s="221"/>
      <c r="C675" s="267" t="s">
        <v>2142</v>
      </c>
      <c r="D675" s="264"/>
      <c r="E675" s="264"/>
      <c r="F675" s="264"/>
      <c r="G675" s="264"/>
      <c r="H675" s="223"/>
      <c r="I675" s="223"/>
      <c r="J675" s="223"/>
      <c r="K675" s="223"/>
      <c r="L675" s="223"/>
      <c r="M675" s="223"/>
      <c r="N675" s="222"/>
      <c r="O675" s="222"/>
      <c r="P675" s="222"/>
      <c r="Q675" s="222"/>
      <c r="R675" s="223"/>
      <c r="S675" s="223"/>
      <c r="T675" s="223"/>
      <c r="U675" s="223"/>
      <c r="V675" s="223"/>
      <c r="W675" s="223"/>
      <c r="X675" s="223"/>
      <c r="Y675" s="223"/>
      <c r="Z675" s="213"/>
      <c r="AA675" s="213"/>
      <c r="AB675" s="213"/>
      <c r="AC675" s="213"/>
      <c r="AD675" s="213"/>
      <c r="AE675" s="213"/>
      <c r="AF675" s="213"/>
      <c r="AG675" s="213" t="s">
        <v>305</v>
      </c>
      <c r="AH675" s="213"/>
      <c r="AI675" s="213"/>
      <c r="AJ675" s="213"/>
      <c r="AK675" s="213"/>
      <c r="AL675" s="213"/>
      <c r="AM675" s="213"/>
      <c r="AN675" s="213"/>
      <c r="AO675" s="213"/>
      <c r="AP675" s="213"/>
      <c r="AQ675" s="213"/>
      <c r="AR675" s="213"/>
      <c r="AS675" s="213"/>
      <c r="AT675" s="213"/>
      <c r="AU675" s="213"/>
      <c r="AV675" s="213"/>
      <c r="AW675" s="213"/>
      <c r="AX675" s="213"/>
      <c r="AY675" s="213"/>
      <c r="AZ675" s="213"/>
      <c r="BA675" s="213"/>
      <c r="BB675" s="213"/>
      <c r="BC675" s="213"/>
      <c r="BD675" s="213"/>
      <c r="BE675" s="213"/>
      <c r="BF675" s="213"/>
      <c r="BG675" s="213"/>
      <c r="BH675" s="213"/>
    </row>
    <row r="676" spans="1:60" outlineLevel="2" x14ac:dyDescent="0.2">
      <c r="A676" s="220"/>
      <c r="B676" s="221"/>
      <c r="C676" s="268" t="s">
        <v>2143</v>
      </c>
      <c r="D676" s="265"/>
      <c r="E676" s="265"/>
      <c r="F676" s="265"/>
      <c r="G676" s="265"/>
      <c r="H676" s="223"/>
      <c r="I676" s="223"/>
      <c r="J676" s="223"/>
      <c r="K676" s="223"/>
      <c r="L676" s="223"/>
      <c r="M676" s="223"/>
      <c r="N676" s="222"/>
      <c r="O676" s="222"/>
      <c r="P676" s="222"/>
      <c r="Q676" s="222"/>
      <c r="R676" s="223"/>
      <c r="S676" s="223"/>
      <c r="T676" s="223"/>
      <c r="U676" s="223"/>
      <c r="V676" s="223"/>
      <c r="W676" s="223"/>
      <c r="X676" s="223"/>
      <c r="Y676" s="223"/>
      <c r="Z676" s="213"/>
      <c r="AA676" s="213"/>
      <c r="AB676" s="213"/>
      <c r="AC676" s="213"/>
      <c r="AD676" s="213"/>
      <c r="AE676" s="213"/>
      <c r="AF676" s="213"/>
      <c r="AG676" s="213" t="s">
        <v>255</v>
      </c>
      <c r="AH676" s="213"/>
      <c r="AI676" s="213"/>
      <c r="AJ676" s="213"/>
      <c r="AK676" s="213"/>
      <c r="AL676" s="213"/>
      <c r="AM676" s="213"/>
      <c r="AN676" s="213"/>
      <c r="AO676" s="213"/>
      <c r="AP676" s="213"/>
      <c r="AQ676" s="213"/>
      <c r="AR676" s="213"/>
      <c r="AS676" s="213"/>
      <c r="AT676" s="213"/>
      <c r="AU676" s="213"/>
      <c r="AV676" s="213"/>
      <c r="AW676" s="213"/>
      <c r="AX676" s="213"/>
      <c r="AY676" s="213"/>
      <c r="AZ676" s="213"/>
      <c r="BA676" s="213"/>
      <c r="BB676" s="213"/>
      <c r="BC676" s="213"/>
      <c r="BD676" s="213"/>
      <c r="BE676" s="213"/>
      <c r="BF676" s="213"/>
      <c r="BG676" s="213"/>
      <c r="BH676" s="213"/>
    </row>
    <row r="677" spans="1:60" outlineLevel="2" x14ac:dyDescent="0.2">
      <c r="A677" s="220"/>
      <c r="B677" s="221"/>
      <c r="C677" s="266" t="s">
        <v>347</v>
      </c>
      <c r="D677" s="258"/>
      <c r="E677" s="259"/>
      <c r="F677" s="223"/>
      <c r="G677" s="223"/>
      <c r="H677" s="223"/>
      <c r="I677" s="223"/>
      <c r="J677" s="223"/>
      <c r="K677" s="223"/>
      <c r="L677" s="223"/>
      <c r="M677" s="223"/>
      <c r="N677" s="222"/>
      <c r="O677" s="222"/>
      <c r="P677" s="222"/>
      <c r="Q677" s="222"/>
      <c r="R677" s="223"/>
      <c r="S677" s="223"/>
      <c r="T677" s="223"/>
      <c r="U677" s="223"/>
      <c r="V677" s="223"/>
      <c r="W677" s="223"/>
      <c r="X677" s="223"/>
      <c r="Y677" s="223"/>
      <c r="Z677" s="213"/>
      <c r="AA677" s="213"/>
      <c r="AB677" s="213"/>
      <c r="AC677" s="213"/>
      <c r="AD677" s="213"/>
      <c r="AE677" s="213"/>
      <c r="AF677" s="213"/>
      <c r="AG677" s="213" t="s">
        <v>297</v>
      </c>
      <c r="AH677" s="213">
        <v>0</v>
      </c>
      <c r="AI677" s="213"/>
      <c r="AJ677" s="213"/>
      <c r="AK677" s="213"/>
      <c r="AL677" s="213"/>
      <c r="AM677" s="213"/>
      <c r="AN677" s="213"/>
      <c r="AO677" s="213"/>
      <c r="AP677" s="213"/>
      <c r="AQ677" s="213"/>
      <c r="AR677" s="213"/>
      <c r="AS677" s="213"/>
      <c r="AT677" s="213"/>
      <c r="AU677" s="213"/>
      <c r="AV677" s="213"/>
      <c r="AW677" s="213"/>
      <c r="AX677" s="213"/>
      <c r="AY677" s="213"/>
      <c r="AZ677" s="213"/>
      <c r="BA677" s="213"/>
      <c r="BB677" s="213"/>
      <c r="BC677" s="213"/>
      <c r="BD677" s="213"/>
      <c r="BE677" s="213"/>
      <c r="BF677" s="213"/>
      <c r="BG677" s="213"/>
      <c r="BH677" s="213"/>
    </row>
    <row r="678" spans="1:60" outlineLevel="3" x14ac:dyDescent="0.2">
      <c r="A678" s="220"/>
      <c r="B678" s="221"/>
      <c r="C678" s="266" t="s">
        <v>1649</v>
      </c>
      <c r="D678" s="258"/>
      <c r="E678" s="259"/>
      <c r="F678" s="223"/>
      <c r="G678" s="223"/>
      <c r="H678" s="223"/>
      <c r="I678" s="223"/>
      <c r="J678" s="223"/>
      <c r="K678" s="223"/>
      <c r="L678" s="223"/>
      <c r="M678" s="223"/>
      <c r="N678" s="222"/>
      <c r="O678" s="222"/>
      <c r="P678" s="222"/>
      <c r="Q678" s="222"/>
      <c r="R678" s="223"/>
      <c r="S678" s="223"/>
      <c r="T678" s="223"/>
      <c r="U678" s="223"/>
      <c r="V678" s="223"/>
      <c r="W678" s="223"/>
      <c r="X678" s="223"/>
      <c r="Y678" s="223"/>
      <c r="Z678" s="213"/>
      <c r="AA678" s="213"/>
      <c r="AB678" s="213"/>
      <c r="AC678" s="213"/>
      <c r="AD678" s="213"/>
      <c r="AE678" s="213"/>
      <c r="AF678" s="213"/>
      <c r="AG678" s="213" t="s">
        <v>297</v>
      </c>
      <c r="AH678" s="213">
        <v>0</v>
      </c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</row>
    <row r="679" spans="1:60" outlineLevel="3" x14ac:dyDescent="0.2">
      <c r="A679" s="220"/>
      <c r="B679" s="221"/>
      <c r="C679" s="266" t="s">
        <v>296</v>
      </c>
      <c r="D679" s="258"/>
      <c r="E679" s="259"/>
      <c r="F679" s="223"/>
      <c r="G679" s="223"/>
      <c r="H679" s="223"/>
      <c r="I679" s="223"/>
      <c r="J679" s="223"/>
      <c r="K679" s="223"/>
      <c r="L679" s="223"/>
      <c r="M679" s="223"/>
      <c r="N679" s="222"/>
      <c r="O679" s="222"/>
      <c r="P679" s="222"/>
      <c r="Q679" s="222"/>
      <c r="R679" s="223"/>
      <c r="S679" s="223"/>
      <c r="T679" s="223"/>
      <c r="U679" s="223"/>
      <c r="V679" s="223"/>
      <c r="W679" s="223"/>
      <c r="X679" s="223"/>
      <c r="Y679" s="223"/>
      <c r="Z679" s="213"/>
      <c r="AA679" s="213"/>
      <c r="AB679" s="213"/>
      <c r="AC679" s="213"/>
      <c r="AD679" s="213"/>
      <c r="AE679" s="213"/>
      <c r="AF679" s="213"/>
      <c r="AG679" s="213" t="s">
        <v>297</v>
      </c>
      <c r="AH679" s="213">
        <v>0</v>
      </c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</row>
    <row r="680" spans="1:60" outlineLevel="3" x14ac:dyDescent="0.2">
      <c r="A680" s="220"/>
      <c r="B680" s="221"/>
      <c r="C680" s="266" t="s">
        <v>2144</v>
      </c>
      <c r="D680" s="258"/>
      <c r="E680" s="259"/>
      <c r="F680" s="223"/>
      <c r="G680" s="223"/>
      <c r="H680" s="223"/>
      <c r="I680" s="223"/>
      <c r="J680" s="223"/>
      <c r="K680" s="223"/>
      <c r="L680" s="223"/>
      <c r="M680" s="223"/>
      <c r="N680" s="222"/>
      <c r="O680" s="222"/>
      <c r="P680" s="222"/>
      <c r="Q680" s="222"/>
      <c r="R680" s="223"/>
      <c r="S680" s="223"/>
      <c r="T680" s="223"/>
      <c r="U680" s="223"/>
      <c r="V680" s="223"/>
      <c r="W680" s="223"/>
      <c r="X680" s="223"/>
      <c r="Y680" s="223"/>
      <c r="Z680" s="213"/>
      <c r="AA680" s="213"/>
      <c r="AB680" s="213"/>
      <c r="AC680" s="213"/>
      <c r="AD680" s="213"/>
      <c r="AE680" s="213"/>
      <c r="AF680" s="213"/>
      <c r="AG680" s="213" t="s">
        <v>297</v>
      </c>
      <c r="AH680" s="213">
        <v>0</v>
      </c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</row>
    <row r="681" spans="1:60" outlineLevel="3" x14ac:dyDescent="0.2">
      <c r="A681" s="220"/>
      <c r="B681" s="221"/>
      <c r="C681" s="266" t="s">
        <v>2145</v>
      </c>
      <c r="D681" s="258"/>
      <c r="E681" s="259">
        <v>23.5</v>
      </c>
      <c r="F681" s="223"/>
      <c r="G681" s="223"/>
      <c r="H681" s="223"/>
      <c r="I681" s="223"/>
      <c r="J681" s="223"/>
      <c r="K681" s="223"/>
      <c r="L681" s="223"/>
      <c r="M681" s="223"/>
      <c r="N681" s="222"/>
      <c r="O681" s="222"/>
      <c r="P681" s="222"/>
      <c r="Q681" s="222"/>
      <c r="R681" s="223"/>
      <c r="S681" s="223"/>
      <c r="T681" s="223"/>
      <c r="U681" s="223"/>
      <c r="V681" s="223"/>
      <c r="W681" s="223"/>
      <c r="X681" s="223"/>
      <c r="Y681" s="223"/>
      <c r="Z681" s="213"/>
      <c r="AA681" s="213"/>
      <c r="AB681" s="213"/>
      <c r="AC681" s="213"/>
      <c r="AD681" s="213"/>
      <c r="AE681" s="213"/>
      <c r="AF681" s="213"/>
      <c r="AG681" s="213" t="s">
        <v>297</v>
      </c>
      <c r="AH681" s="213">
        <v>0</v>
      </c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</row>
    <row r="682" spans="1:60" ht="33.75" outlineLevel="1" x14ac:dyDescent="0.2">
      <c r="A682" s="235">
        <v>114</v>
      </c>
      <c r="B682" s="236" t="s">
        <v>2146</v>
      </c>
      <c r="C682" s="252" t="s">
        <v>2147</v>
      </c>
      <c r="D682" s="237" t="s">
        <v>458</v>
      </c>
      <c r="E682" s="238">
        <v>3</v>
      </c>
      <c r="F682" s="239"/>
      <c r="G682" s="240">
        <f>ROUND(E682*F682,2)</f>
        <v>0</v>
      </c>
      <c r="H682" s="239"/>
      <c r="I682" s="240">
        <f>ROUND(E682*H682,2)</f>
        <v>0</v>
      </c>
      <c r="J682" s="239"/>
      <c r="K682" s="240">
        <f>ROUND(E682*J682,2)</f>
        <v>0</v>
      </c>
      <c r="L682" s="240">
        <v>21</v>
      </c>
      <c r="M682" s="240">
        <f>G682*(1+L682/100)</f>
        <v>0</v>
      </c>
      <c r="N682" s="238">
        <v>4.0000000000000002E-4</v>
      </c>
      <c r="O682" s="238">
        <f>ROUND(E682*N682,2)</f>
        <v>0</v>
      </c>
      <c r="P682" s="238">
        <v>0</v>
      </c>
      <c r="Q682" s="238">
        <f>ROUND(E682*P682,2)</f>
        <v>0</v>
      </c>
      <c r="R682" s="240" t="s">
        <v>604</v>
      </c>
      <c r="S682" s="240" t="s">
        <v>250</v>
      </c>
      <c r="T682" s="241" t="s">
        <v>250</v>
      </c>
      <c r="U682" s="223">
        <v>0.45</v>
      </c>
      <c r="V682" s="223">
        <f>ROUND(E682*U682,2)</f>
        <v>1.35</v>
      </c>
      <c r="W682" s="223"/>
      <c r="X682" s="223" t="s">
        <v>294</v>
      </c>
      <c r="Y682" s="223" t="s">
        <v>252</v>
      </c>
      <c r="Z682" s="213"/>
      <c r="AA682" s="213"/>
      <c r="AB682" s="213"/>
      <c r="AC682" s="213"/>
      <c r="AD682" s="213"/>
      <c r="AE682" s="213"/>
      <c r="AF682" s="213"/>
      <c r="AG682" s="213" t="s">
        <v>571</v>
      </c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</row>
    <row r="683" spans="1:60" outlineLevel="2" x14ac:dyDescent="0.2">
      <c r="A683" s="220"/>
      <c r="B683" s="221"/>
      <c r="C683" s="266" t="s">
        <v>347</v>
      </c>
      <c r="D683" s="258"/>
      <c r="E683" s="259"/>
      <c r="F683" s="223"/>
      <c r="G683" s="223"/>
      <c r="H683" s="223"/>
      <c r="I683" s="223"/>
      <c r="J683" s="223"/>
      <c r="K683" s="223"/>
      <c r="L683" s="223"/>
      <c r="M683" s="223"/>
      <c r="N683" s="222"/>
      <c r="O683" s="222"/>
      <c r="P683" s="222"/>
      <c r="Q683" s="222"/>
      <c r="R683" s="223"/>
      <c r="S683" s="223"/>
      <c r="T683" s="223"/>
      <c r="U683" s="223"/>
      <c r="V683" s="223"/>
      <c r="W683" s="223"/>
      <c r="X683" s="223"/>
      <c r="Y683" s="223"/>
      <c r="Z683" s="213"/>
      <c r="AA683" s="213"/>
      <c r="AB683" s="213"/>
      <c r="AC683" s="213"/>
      <c r="AD683" s="213"/>
      <c r="AE683" s="213"/>
      <c r="AF683" s="213"/>
      <c r="AG683" s="213" t="s">
        <v>297</v>
      </c>
      <c r="AH683" s="213">
        <v>0</v>
      </c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</row>
    <row r="684" spans="1:60" outlineLevel="3" x14ac:dyDescent="0.2">
      <c r="A684" s="220"/>
      <c r="B684" s="221"/>
      <c r="C684" s="266" t="s">
        <v>2148</v>
      </c>
      <c r="D684" s="258"/>
      <c r="E684" s="259"/>
      <c r="F684" s="223"/>
      <c r="G684" s="223"/>
      <c r="H684" s="223"/>
      <c r="I684" s="223"/>
      <c r="J684" s="223"/>
      <c r="K684" s="223"/>
      <c r="L684" s="223"/>
      <c r="M684" s="223"/>
      <c r="N684" s="222"/>
      <c r="O684" s="222"/>
      <c r="P684" s="222"/>
      <c r="Q684" s="222"/>
      <c r="R684" s="223"/>
      <c r="S684" s="223"/>
      <c r="T684" s="223"/>
      <c r="U684" s="223"/>
      <c r="V684" s="223"/>
      <c r="W684" s="223"/>
      <c r="X684" s="223"/>
      <c r="Y684" s="223"/>
      <c r="Z684" s="213"/>
      <c r="AA684" s="213"/>
      <c r="AB684" s="213"/>
      <c r="AC684" s="213"/>
      <c r="AD684" s="213"/>
      <c r="AE684" s="213"/>
      <c r="AF684" s="213"/>
      <c r="AG684" s="213" t="s">
        <v>297</v>
      </c>
      <c r="AH684" s="213">
        <v>0</v>
      </c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</row>
    <row r="685" spans="1:60" outlineLevel="3" x14ac:dyDescent="0.2">
      <c r="A685" s="220"/>
      <c r="B685" s="221"/>
      <c r="C685" s="266" t="s">
        <v>296</v>
      </c>
      <c r="D685" s="258"/>
      <c r="E685" s="259"/>
      <c r="F685" s="223"/>
      <c r="G685" s="223"/>
      <c r="H685" s="223"/>
      <c r="I685" s="223"/>
      <c r="J685" s="223"/>
      <c r="K685" s="223"/>
      <c r="L685" s="223"/>
      <c r="M685" s="223"/>
      <c r="N685" s="222"/>
      <c r="O685" s="222"/>
      <c r="P685" s="222"/>
      <c r="Q685" s="222"/>
      <c r="R685" s="223"/>
      <c r="S685" s="223"/>
      <c r="T685" s="223"/>
      <c r="U685" s="223"/>
      <c r="V685" s="223"/>
      <c r="W685" s="223"/>
      <c r="X685" s="223"/>
      <c r="Y685" s="223"/>
      <c r="Z685" s="213"/>
      <c r="AA685" s="213"/>
      <c r="AB685" s="213"/>
      <c r="AC685" s="213"/>
      <c r="AD685" s="213"/>
      <c r="AE685" s="213"/>
      <c r="AF685" s="213"/>
      <c r="AG685" s="213" t="s">
        <v>297</v>
      </c>
      <c r="AH685" s="213">
        <v>0</v>
      </c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</row>
    <row r="686" spans="1:60" outlineLevel="3" x14ac:dyDescent="0.2">
      <c r="A686" s="220"/>
      <c r="B686" s="221"/>
      <c r="C686" s="266" t="s">
        <v>2149</v>
      </c>
      <c r="D686" s="258"/>
      <c r="E686" s="259"/>
      <c r="F686" s="223"/>
      <c r="G686" s="223"/>
      <c r="H686" s="223"/>
      <c r="I686" s="223"/>
      <c r="J686" s="223"/>
      <c r="K686" s="223"/>
      <c r="L686" s="223"/>
      <c r="M686" s="223"/>
      <c r="N686" s="222"/>
      <c r="O686" s="222"/>
      <c r="P686" s="222"/>
      <c r="Q686" s="222"/>
      <c r="R686" s="223"/>
      <c r="S686" s="223"/>
      <c r="T686" s="223"/>
      <c r="U686" s="223"/>
      <c r="V686" s="223"/>
      <c r="W686" s="223"/>
      <c r="X686" s="223"/>
      <c r="Y686" s="223"/>
      <c r="Z686" s="213"/>
      <c r="AA686" s="213"/>
      <c r="AB686" s="213"/>
      <c r="AC686" s="213"/>
      <c r="AD686" s="213"/>
      <c r="AE686" s="213"/>
      <c r="AF686" s="213"/>
      <c r="AG686" s="213" t="s">
        <v>297</v>
      </c>
      <c r="AH686" s="213">
        <v>0</v>
      </c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</row>
    <row r="687" spans="1:60" outlineLevel="3" x14ac:dyDescent="0.2">
      <c r="A687" s="220"/>
      <c r="B687" s="221"/>
      <c r="C687" s="266" t="s">
        <v>112</v>
      </c>
      <c r="D687" s="258"/>
      <c r="E687" s="259">
        <v>3</v>
      </c>
      <c r="F687" s="223"/>
      <c r="G687" s="223"/>
      <c r="H687" s="223"/>
      <c r="I687" s="223"/>
      <c r="J687" s="223"/>
      <c r="K687" s="223"/>
      <c r="L687" s="223"/>
      <c r="M687" s="223"/>
      <c r="N687" s="222"/>
      <c r="O687" s="222"/>
      <c r="P687" s="222"/>
      <c r="Q687" s="222"/>
      <c r="R687" s="223"/>
      <c r="S687" s="223"/>
      <c r="T687" s="223"/>
      <c r="U687" s="223"/>
      <c r="V687" s="223"/>
      <c r="W687" s="223"/>
      <c r="X687" s="223"/>
      <c r="Y687" s="223"/>
      <c r="Z687" s="213"/>
      <c r="AA687" s="213"/>
      <c r="AB687" s="213"/>
      <c r="AC687" s="213"/>
      <c r="AD687" s="213"/>
      <c r="AE687" s="213"/>
      <c r="AF687" s="213"/>
      <c r="AG687" s="213" t="s">
        <v>297</v>
      </c>
      <c r="AH687" s="213">
        <v>0</v>
      </c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</row>
    <row r="688" spans="1:60" ht="22.5" outlineLevel="1" x14ac:dyDescent="0.2">
      <c r="A688" s="235">
        <v>115</v>
      </c>
      <c r="B688" s="236" t="s">
        <v>2150</v>
      </c>
      <c r="C688" s="252" t="s">
        <v>2151</v>
      </c>
      <c r="D688" s="237" t="s">
        <v>420</v>
      </c>
      <c r="E688" s="238">
        <v>23.5</v>
      </c>
      <c r="F688" s="239"/>
      <c r="G688" s="240">
        <f>ROUND(E688*F688,2)</f>
        <v>0</v>
      </c>
      <c r="H688" s="239"/>
      <c r="I688" s="240">
        <f>ROUND(E688*H688,2)</f>
        <v>0</v>
      </c>
      <c r="J688" s="239"/>
      <c r="K688" s="240">
        <f>ROUND(E688*J688,2)</f>
        <v>0</v>
      </c>
      <c r="L688" s="240">
        <v>21</v>
      </c>
      <c r="M688" s="240">
        <f>G688*(1+L688/100)</f>
        <v>0</v>
      </c>
      <c r="N688" s="238">
        <v>8.4999999999999995E-4</v>
      </c>
      <c r="O688" s="238">
        <f>ROUND(E688*N688,2)</f>
        <v>0.02</v>
      </c>
      <c r="P688" s="238">
        <v>0</v>
      </c>
      <c r="Q688" s="238">
        <f>ROUND(E688*P688,2)</f>
        <v>0</v>
      </c>
      <c r="R688" s="240" t="s">
        <v>604</v>
      </c>
      <c r="S688" s="240" t="s">
        <v>250</v>
      </c>
      <c r="T688" s="241" t="s">
        <v>250</v>
      </c>
      <c r="U688" s="223">
        <v>0.12</v>
      </c>
      <c r="V688" s="223">
        <f>ROUND(E688*U688,2)</f>
        <v>2.82</v>
      </c>
      <c r="W688" s="223"/>
      <c r="X688" s="223" t="s">
        <v>294</v>
      </c>
      <c r="Y688" s="223" t="s">
        <v>252</v>
      </c>
      <c r="Z688" s="213"/>
      <c r="AA688" s="213"/>
      <c r="AB688" s="213"/>
      <c r="AC688" s="213"/>
      <c r="AD688" s="213"/>
      <c r="AE688" s="213"/>
      <c r="AF688" s="213"/>
      <c r="AG688" s="213" t="s">
        <v>571</v>
      </c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</row>
    <row r="689" spans="1:60" outlineLevel="2" x14ac:dyDescent="0.2">
      <c r="A689" s="220"/>
      <c r="B689" s="221"/>
      <c r="C689" s="253" t="s">
        <v>2152</v>
      </c>
      <c r="D689" s="243"/>
      <c r="E689" s="243"/>
      <c r="F689" s="243"/>
      <c r="G689" s="243"/>
      <c r="H689" s="223"/>
      <c r="I689" s="223"/>
      <c r="J689" s="223"/>
      <c r="K689" s="223"/>
      <c r="L689" s="223"/>
      <c r="M689" s="223"/>
      <c r="N689" s="222"/>
      <c r="O689" s="222"/>
      <c r="P689" s="222"/>
      <c r="Q689" s="222"/>
      <c r="R689" s="223"/>
      <c r="S689" s="223"/>
      <c r="T689" s="223"/>
      <c r="U689" s="223"/>
      <c r="V689" s="223"/>
      <c r="W689" s="223"/>
      <c r="X689" s="223"/>
      <c r="Y689" s="223"/>
      <c r="Z689" s="213"/>
      <c r="AA689" s="213"/>
      <c r="AB689" s="213"/>
      <c r="AC689" s="213"/>
      <c r="AD689" s="213"/>
      <c r="AE689" s="213"/>
      <c r="AF689" s="213"/>
      <c r="AG689" s="213" t="s">
        <v>255</v>
      </c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</row>
    <row r="690" spans="1:60" outlineLevel="2" x14ac:dyDescent="0.2">
      <c r="A690" s="220"/>
      <c r="B690" s="221"/>
      <c r="C690" s="266" t="s">
        <v>296</v>
      </c>
      <c r="D690" s="258"/>
      <c r="E690" s="259"/>
      <c r="F690" s="223"/>
      <c r="G690" s="223"/>
      <c r="H690" s="223"/>
      <c r="I690" s="223"/>
      <c r="J690" s="223"/>
      <c r="K690" s="223"/>
      <c r="L690" s="223"/>
      <c r="M690" s="223"/>
      <c r="N690" s="222"/>
      <c r="O690" s="222"/>
      <c r="P690" s="222"/>
      <c r="Q690" s="222"/>
      <c r="R690" s="223"/>
      <c r="S690" s="223"/>
      <c r="T690" s="223"/>
      <c r="U690" s="223"/>
      <c r="V690" s="223"/>
      <c r="W690" s="223"/>
      <c r="X690" s="223"/>
      <c r="Y690" s="223"/>
      <c r="Z690" s="213"/>
      <c r="AA690" s="213"/>
      <c r="AB690" s="213"/>
      <c r="AC690" s="213"/>
      <c r="AD690" s="213"/>
      <c r="AE690" s="213"/>
      <c r="AF690" s="213"/>
      <c r="AG690" s="213" t="s">
        <v>297</v>
      </c>
      <c r="AH690" s="213">
        <v>0</v>
      </c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</row>
    <row r="691" spans="1:60" outlineLevel="3" x14ac:dyDescent="0.2">
      <c r="A691" s="220"/>
      <c r="B691" s="221"/>
      <c r="C691" s="266" t="s">
        <v>2153</v>
      </c>
      <c r="D691" s="258"/>
      <c r="E691" s="259"/>
      <c r="F691" s="223"/>
      <c r="G691" s="223"/>
      <c r="H691" s="223"/>
      <c r="I691" s="223"/>
      <c r="J691" s="223"/>
      <c r="K691" s="223"/>
      <c r="L691" s="223"/>
      <c r="M691" s="223"/>
      <c r="N691" s="222"/>
      <c r="O691" s="222"/>
      <c r="P691" s="222"/>
      <c r="Q691" s="222"/>
      <c r="R691" s="223"/>
      <c r="S691" s="223"/>
      <c r="T691" s="223"/>
      <c r="U691" s="223"/>
      <c r="V691" s="223"/>
      <c r="W691" s="223"/>
      <c r="X691" s="223"/>
      <c r="Y691" s="223"/>
      <c r="Z691" s="213"/>
      <c r="AA691" s="213"/>
      <c r="AB691" s="213"/>
      <c r="AC691" s="213"/>
      <c r="AD691" s="213"/>
      <c r="AE691" s="213"/>
      <c r="AF691" s="213"/>
      <c r="AG691" s="213" t="s">
        <v>297</v>
      </c>
      <c r="AH691" s="213">
        <v>0</v>
      </c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</row>
    <row r="692" spans="1:60" outlineLevel="3" x14ac:dyDescent="0.2">
      <c r="A692" s="220"/>
      <c r="B692" s="221"/>
      <c r="C692" s="266" t="s">
        <v>2145</v>
      </c>
      <c r="D692" s="258"/>
      <c r="E692" s="259">
        <v>23.5</v>
      </c>
      <c r="F692" s="223"/>
      <c r="G692" s="223"/>
      <c r="H692" s="223"/>
      <c r="I692" s="223"/>
      <c r="J692" s="223"/>
      <c r="K692" s="223"/>
      <c r="L692" s="223"/>
      <c r="M692" s="223"/>
      <c r="N692" s="222"/>
      <c r="O692" s="222"/>
      <c r="P692" s="222"/>
      <c r="Q692" s="222"/>
      <c r="R692" s="223"/>
      <c r="S692" s="223"/>
      <c r="T692" s="223"/>
      <c r="U692" s="223"/>
      <c r="V692" s="223"/>
      <c r="W692" s="223"/>
      <c r="X692" s="223"/>
      <c r="Y692" s="223"/>
      <c r="Z692" s="213"/>
      <c r="AA692" s="213"/>
      <c r="AB692" s="213"/>
      <c r="AC692" s="213"/>
      <c r="AD692" s="213"/>
      <c r="AE692" s="213"/>
      <c r="AF692" s="213"/>
      <c r="AG692" s="213" t="s">
        <v>297</v>
      </c>
      <c r="AH692" s="213">
        <v>0</v>
      </c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</row>
    <row r="693" spans="1:60" outlineLevel="1" x14ac:dyDescent="0.2">
      <c r="A693" s="235">
        <v>116</v>
      </c>
      <c r="B693" s="236" t="s">
        <v>2154</v>
      </c>
      <c r="C693" s="252" t="s">
        <v>2155</v>
      </c>
      <c r="D693" s="237" t="s">
        <v>420</v>
      </c>
      <c r="E693" s="238">
        <v>23.5</v>
      </c>
      <c r="F693" s="239"/>
      <c r="G693" s="240">
        <f>ROUND(E693*F693,2)</f>
        <v>0</v>
      </c>
      <c r="H693" s="239"/>
      <c r="I693" s="240">
        <f>ROUND(E693*H693,2)</f>
        <v>0</v>
      </c>
      <c r="J693" s="239"/>
      <c r="K693" s="240">
        <f>ROUND(E693*J693,2)</f>
        <v>0</v>
      </c>
      <c r="L693" s="240">
        <v>21</v>
      </c>
      <c r="M693" s="240">
        <f>G693*(1+L693/100)</f>
        <v>0</v>
      </c>
      <c r="N693" s="238">
        <v>0</v>
      </c>
      <c r="O693" s="238">
        <f>ROUND(E693*N693,2)</f>
        <v>0</v>
      </c>
      <c r="P693" s="238">
        <v>0</v>
      </c>
      <c r="Q693" s="238">
        <f>ROUND(E693*P693,2)</f>
        <v>0</v>
      </c>
      <c r="R693" s="240" t="s">
        <v>604</v>
      </c>
      <c r="S693" s="240" t="s">
        <v>250</v>
      </c>
      <c r="T693" s="241" t="s">
        <v>250</v>
      </c>
      <c r="U693" s="223">
        <v>7.7049999999999993E-2</v>
      </c>
      <c r="V693" s="223">
        <f>ROUND(E693*U693,2)</f>
        <v>1.81</v>
      </c>
      <c r="W693" s="223"/>
      <c r="X693" s="223" t="s">
        <v>294</v>
      </c>
      <c r="Y693" s="223" t="s">
        <v>252</v>
      </c>
      <c r="Z693" s="213"/>
      <c r="AA693" s="213"/>
      <c r="AB693" s="213"/>
      <c r="AC693" s="213"/>
      <c r="AD693" s="213"/>
      <c r="AE693" s="213"/>
      <c r="AF693" s="213"/>
      <c r="AG693" s="213" t="s">
        <v>571</v>
      </c>
      <c r="AH693" s="213"/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</row>
    <row r="694" spans="1:60" outlineLevel="2" x14ac:dyDescent="0.2">
      <c r="A694" s="220"/>
      <c r="B694" s="221"/>
      <c r="C694" s="266" t="s">
        <v>296</v>
      </c>
      <c r="D694" s="258"/>
      <c r="E694" s="259"/>
      <c r="F694" s="223"/>
      <c r="G694" s="223"/>
      <c r="H694" s="223"/>
      <c r="I694" s="223"/>
      <c r="J694" s="223"/>
      <c r="K694" s="223"/>
      <c r="L694" s="223"/>
      <c r="M694" s="223"/>
      <c r="N694" s="222"/>
      <c r="O694" s="222"/>
      <c r="P694" s="222"/>
      <c r="Q694" s="222"/>
      <c r="R694" s="223"/>
      <c r="S694" s="223"/>
      <c r="T694" s="223"/>
      <c r="U694" s="223"/>
      <c r="V694" s="223"/>
      <c r="W694" s="223"/>
      <c r="X694" s="223"/>
      <c r="Y694" s="223"/>
      <c r="Z694" s="213"/>
      <c r="AA694" s="213"/>
      <c r="AB694" s="213"/>
      <c r="AC694" s="213"/>
      <c r="AD694" s="213"/>
      <c r="AE694" s="213"/>
      <c r="AF694" s="213"/>
      <c r="AG694" s="213" t="s">
        <v>297</v>
      </c>
      <c r="AH694" s="213">
        <v>0</v>
      </c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</row>
    <row r="695" spans="1:60" outlineLevel="3" x14ac:dyDescent="0.2">
      <c r="A695" s="220"/>
      <c r="B695" s="221"/>
      <c r="C695" s="266" t="s">
        <v>2153</v>
      </c>
      <c r="D695" s="258"/>
      <c r="E695" s="259"/>
      <c r="F695" s="223"/>
      <c r="G695" s="223"/>
      <c r="H695" s="223"/>
      <c r="I695" s="223"/>
      <c r="J695" s="223"/>
      <c r="K695" s="223"/>
      <c r="L695" s="223"/>
      <c r="M695" s="223"/>
      <c r="N695" s="222"/>
      <c r="O695" s="222"/>
      <c r="P695" s="222"/>
      <c r="Q695" s="222"/>
      <c r="R695" s="223"/>
      <c r="S695" s="223"/>
      <c r="T695" s="223"/>
      <c r="U695" s="223"/>
      <c r="V695" s="223"/>
      <c r="W695" s="223"/>
      <c r="X695" s="223"/>
      <c r="Y695" s="223"/>
      <c r="Z695" s="213"/>
      <c r="AA695" s="213"/>
      <c r="AB695" s="213"/>
      <c r="AC695" s="213"/>
      <c r="AD695" s="213"/>
      <c r="AE695" s="213"/>
      <c r="AF695" s="213"/>
      <c r="AG695" s="213" t="s">
        <v>297</v>
      </c>
      <c r="AH695" s="213">
        <v>0</v>
      </c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</row>
    <row r="696" spans="1:60" outlineLevel="3" x14ac:dyDescent="0.2">
      <c r="A696" s="220"/>
      <c r="B696" s="221"/>
      <c r="C696" s="266" t="s">
        <v>2145</v>
      </c>
      <c r="D696" s="258"/>
      <c r="E696" s="259">
        <v>23.5</v>
      </c>
      <c r="F696" s="223"/>
      <c r="G696" s="223"/>
      <c r="H696" s="223"/>
      <c r="I696" s="223"/>
      <c r="J696" s="223"/>
      <c r="K696" s="223"/>
      <c r="L696" s="223"/>
      <c r="M696" s="223"/>
      <c r="N696" s="222"/>
      <c r="O696" s="222"/>
      <c r="P696" s="222"/>
      <c r="Q696" s="222"/>
      <c r="R696" s="223"/>
      <c r="S696" s="223"/>
      <c r="T696" s="223"/>
      <c r="U696" s="223"/>
      <c r="V696" s="223"/>
      <c r="W696" s="223"/>
      <c r="X696" s="223"/>
      <c r="Y696" s="223"/>
      <c r="Z696" s="213"/>
      <c r="AA696" s="213"/>
      <c r="AB696" s="213"/>
      <c r="AC696" s="213"/>
      <c r="AD696" s="213"/>
      <c r="AE696" s="213"/>
      <c r="AF696" s="213"/>
      <c r="AG696" s="213" t="s">
        <v>297</v>
      </c>
      <c r="AH696" s="213">
        <v>0</v>
      </c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</row>
    <row r="697" spans="1:60" ht="33.75" outlineLevel="1" x14ac:dyDescent="0.2">
      <c r="A697" s="244">
        <v>117</v>
      </c>
      <c r="B697" s="245" t="s">
        <v>2156</v>
      </c>
      <c r="C697" s="254" t="s">
        <v>2157</v>
      </c>
      <c r="D697" s="246" t="s">
        <v>458</v>
      </c>
      <c r="E697" s="247">
        <v>6</v>
      </c>
      <c r="F697" s="248"/>
      <c r="G697" s="249">
        <f>ROUND(E697*F697,2)</f>
        <v>0</v>
      </c>
      <c r="H697" s="248"/>
      <c r="I697" s="249">
        <f>ROUND(E697*H697,2)</f>
        <v>0</v>
      </c>
      <c r="J697" s="248"/>
      <c r="K697" s="249">
        <f>ROUND(E697*J697,2)</f>
        <v>0</v>
      </c>
      <c r="L697" s="249">
        <v>21</v>
      </c>
      <c r="M697" s="249">
        <f>G697*(1+L697/100)</f>
        <v>0</v>
      </c>
      <c r="N697" s="247">
        <v>8.0999999999999996E-4</v>
      </c>
      <c r="O697" s="247">
        <f>ROUND(E697*N697,2)</f>
        <v>0</v>
      </c>
      <c r="P697" s="247">
        <v>0</v>
      </c>
      <c r="Q697" s="247">
        <f>ROUND(E697*P697,2)</f>
        <v>0</v>
      </c>
      <c r="R697" s="249" t="s">
        <v>870</v>
      </c>
      <c r="S697" s="249" t="s">
        <v>2158</v>
      </c>
      <c r="T697" s="250" t="s">
        <v>2158</v>
      </c>
      <c r="U697" s="223">
        <v>0</v>
      </c>
      <c r="V697" s="223">
        <f>ROUND(E697*U697,2)</f>
        <v>0</v>
      </c>
      <c r="W697" s="223"/>
      <c r="X697" s="223" t="s">
        <v>871</v>
      </c>
      <c r="Y697" s="223" t="s">
        <v>252</v>
      </c>
      <c r="Z697" s="213"/>
      <c r="AA697" s="213"/>
      <c r="AB697" s="213"/>
      <c r="AC697" s="213"/>
      <c r="AD697" s="213"/>
      <c r="AE697" s="213"/>
      <c r="AF697" s="213"/>
      <c r="AG697" s="213" t="s">
        <v>872</v>
      </c>
      <c r="AH697" s="213"/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</row>
    <row r="698" spans="1:60" outlineLevel="1" x14ac:dyDescent="0.2">
      <c r="A698" s="235">
        <v>118</v>
      </c>
      <c r="B698" s="236" t="s">
        <v>2159</v>
      </c>
      <c r="C698" s="252" t="s">
        <v>2160</v>
      </c>
      <c r="D698" s="237" t="s">
        <v>562</v>
      </c>
      <c r="E698" s="238">
        <v>0.30031000000000002</v>
      </c>
      <c r="F698" s="239"/>
      <c r="G698" s="240">
        <f>ROUND(E698*F698,2)</f>
        <v>0</v>
      </c>
      <c r="H698" s="239"/>
      <c r="I698" s="240">
        <f>ROUND(E698*H698,2)</f>
        <v>0</v>
      </c>
      <c r="J698" s="239"/>
      <c r="K698" s="240">
        <f>ROUND(E698*J698,2)</f>
        <v>0</v>
      </c>
      <c r="L698" s="240">
        <v>21</v>
      </c>
      <c r="M698" s="240">
        <f>G698*(1+L698/100)</f>
        <v>0</v>
      </c>
      <c r="N698" s="238">
        <v>0</v>
      </c>
      <c r="O698" s="238">
        <f>ROUND(E698*N698,2)</f>
        <v>0</v>
      </c>
      <c r="P698" s="238">
        <v>0</v>
      </c>
      <c r="Q698" s="238">
        <f>ROUND(E698*P698,2)</f>
        <v>0</v>
      </c>
      <c r="R698" s="240" t="s">
        <v>604</v>
      </c>
      <c r="S698" s="240" t="s">
        <v>250</v>
      </c>
      <c r="T698" s="241" t="s">
        <v>250</v>
      </c>
      <c r="U698" s="223">
        <v>4.82</v>
      </c>
      <c r="V698" s="223">
        <f>ROUND(E698*U698,2)</f>
        <v>1.45</v>
      </c>
      <c r="W698" s="223"/>
      <c r="X698" s="223" t="s">
        <v>564</v>
      </c>
      <c r="Y698" s="223" t="s">
        <v>252</v>
      </c>
      <c r="Z698" s="213"/>
      <c r="AA698" s="213"/>
      <c r="AB698" s="213"/>
      <c r="AC698" s="213"/>
      <c r="AD698" s="213"/>
      <c r="AE698" s="213"/>
      <c r="AF698" s="213"/>
      <c r="AG698" s="213" t="s">
        <v>565</v>
      </c>
      <c r="AH698" s="213"/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</row>
    <row r="699" spans="1:60" outlineLevel="2" x14ac:dyDescent="0.2">
      <c r="A699" s="220"/>
      <c r="B699" s="221"/>
      <c r="C699" s="267" t="s">
        <v>1348</v>
      </c>
      <c r="D699" s="264"/>
      <c r="E699" s="264"/>
      <c r="F699" s="264"/>
      <c r="G699" s="264"/>
      <c r="H699" s="223"/>
      <c r="I699" s="223"/>
      <c r="J699" s="223"/>
      <c r="K699" s="223"/>
      <c r="L699" s="223"/>
      <c r="M699" s="223"/>
      <c r="N699" s="222"/>
      <c r="O699" s="222"/>
      <c r="P699" s="222"/>
      <c r="Q699" s="222"/>
      <c r="R699" s="223"/>
      <c r="S699" s="223"/>
      <c r="T699" s="223"/>
      <c r="U699" s="223"/>
      <c r="V699" s="223"/>
      <c r="W699" s="223"/>
      <c r="X699" s="223"/>
      <c r="Y699" s="223"/>
      <c r="Z699" s="213"/>
      <c r="AA699" s="213"/>
      <c r="AB699" s="213"/>
      <c r="AC699" s="213"/>
      <c r="AD699" s="213"/>
      <c r="AE699" s="213"/>
      <c r="AF699" s="213"/>
      <c r="AG699" s="213" t="s">
        <v>305</v>
      </c>
      <c r="AH699" s="213"/>
      <c r="AI699" s="213"/>
      <c r="AJ699" s="213"/>
      <c r="AK699" s="213"/>
      <c r="AL699" s="213"/>
      <c r="AM699" s="213"/>
      <c r="AN699" s="213"/>
      <c r="AO699" s="213"/>
      <c r="AP699" s="213"/>
      <c r="AQ699" s="213"/>
      <c r="AR699" s="213"/>
      <c r="AS699" s="213"/>
      <c r="AT699" s="213"/>
      <c r="AU699" s="213"/>
      <c r="AV699" s="213"/>
      <c r="AW699" s="213"/>
      <c r="AX699" s="213"/>
      <c r="AY699" s="213"/>
      <c r="AZ699" s="213"/>
      <c r="BA699" s="213"/>
      <c r="BB699" s="213"/>
      <c r="BC699" s="213"/>
      <c r="BD699" s="213"/>
      <c r="BE699" s="213"/>
      <c r="BF699" s="213"/>
      <c r="BG699" s="213"/>
      <c r="BH699" s="213"/>
    </row>
    <row r="700" spans="1:60" x14ac:dyDescent="0.2">
      <c r="A700" s="228" t="s">
        <v>245</v>
      </c>
      <c r="B700" s="229" t="s">
        <v>172</v>
      </c>
      <c r="C700" s="251" t="s">
        <v>173</v>
      </c>
      <c r="D700" s="230"/>
      <c r="E700" s="231"/>
      <c r="F700" s="232"/>
      <c r="G700" s="232">
        <f>SUMIF(AG701:AG716,"&lt;&gt;NOR",G701:G716)</f>
        <v>0</v>
      </c>
      <c r="H700" s="232"/>
      <c r="I700" s="232">
        <f>SUM(I701:I716)</f>
        <v>0</v>
      </c>
      <c r="J700" s="232"/>
      <c r="K700" s="232">
        <f>SUM(K701:K716)</f>
        <v>0</v>
      </c>
      <c r="L700" s="232"/>
      <c r="M700" s="232">
        <f>SUM(M701:M716)</f>
        <v>0</v>
      </c>
      <c r="N700" s="231"/>
      <c r="O700" s="231">
        <f>SUM(O701:O716)</f>
        <v>0.02</v>
      </c>
      <c r="P700" s="231"/>
      <c r="Q700" s="231">
        <f>SUM(Q701:Q716)</f>
        <v>0</v>
      </c>
      <c r="R700" s="232"/>
      <c r="S700" s="232"/>
      <c r="T700" s="233"/>
      <c r="U700" s="227"/>
      <c r="V700" s="227">
        <f>SUM(V701:V716)</f>
        <v>5.86</v>
      </c>
      <c r="W700" s="227"/>
      <c r="X700" s="227"/>
      <c r="Y700" s="227"/>
      <c r="AG700" t="s">
        <v>246</v>
      </c>
    </row>
    <row r="701" spans="1:60" ht="22.5" outlineLevel="1" x14ac:dyDescent="0.2">
      <c r="A701" s="235">
        <v>119</v>
      </c>
      <c r="B701" s="236" t="s">
        <v>2161</v>
      </c>
      <c r="C701" s="252" t="s">
        <v>2162</v>
      </c>
      <c r="D701" s="237" t="s">
        <v>292</v>
      </c>
      <c r="E701" s="238">
        <v>25.305</v>
      </c>
      <c r="F701" s="239"/>
      <c r="G701" s="240">
        <f>ROUND(E701*F701,2)</f>
        <v>0</v>
      </c>
      <c r="H701" s="239"/>
      <c r="I701" s="240">
        <f>ROUND(E701*H701,2)</f>
        <v>0</v>
      </c>
      <c r="J701" s="239"/>
      <c r="K701" s="240">
        <f>ROUND(E701*J701,2)</f>
        <v>0</v>
      </c>
      <c r="L701" s="240">
        <v>21</v>
      </c>
      <c r="M701" s="240">
        <f>G701*(1+L701/100)</f>
        <v>0</v>
      </c>
      <c r="N701" s="238">
        <v>1.2E-4</v>
      </c>
      <c r="O701" s="238">
        <f>ROUND(E701*N701,2)</f>
        <v>0</v>
      </c>
      <c r="P701" s="238">
        <v>0</v>
      </c>
      <c r="Q701" s="238">
        <f>ROUND(E701*P701,2)</f>
        <v>0</v>
      </c>
      <c r="R701" s="240" t="s">
        <v>627</v>
      </c>
      <c r="S701" s="240" t="s">
        <v>250</v>
      </c>
      <c r="T701" s="241" t="s">
        <v>250</v>
      </c>
      <c r="U701" s="223">
        <v>0.14000000000000001</v>
      </c>
      <c r="V701" s="223">
        <f>ROUND(E701*U701,2)</f>
        <v>3.54</v>
      </c>
      <c r="W701" s="223"/>
      <c r="X701" s="223" t="s">
        <v>294</v>
      </c>
      <c r="Y701" s="223" t="s">
        <v>252</v>
      </c>
      <c r="Z701" s="213"/>
      <c r="AA701" s="213"/>
      <c r="AB701" s="213"/>
      <c r="AC701" s="213"/>
      <c r="AD701" s="213"/>
      <c r="AE701" s="213"/>
      <c r="AF701" s="213"/>
      <c r="AG701" s="213" t="s">
        <v>571</v>
      </c>
      <c r="AH701" s="213"/>
      <c r="AI701" s="213"/>
      <c r="AJ701" s="213"/>
      <c r="AK701" s="213"/>
      <c r="AL701" s="213"/>
      <c r="AM701" s="213"/>
      <c r="AN701" s="213"/>
      <c r="AO701" s="213"/>
      <c r="AP701" s="213"/>
      <c r="AQ701" s="213"/>
      <c r="AR701" s="213"/>
      <c r="AS701" s="213"/>
      <c r="AT701" s="213"/>
      <c r="AU701" s="213"/>
      <c r="AV701" s="213"/>
      <c r="AW701" s="213"/>
      <c r="AX701" s="213"/>
      <c r="AY701" s="213"/>
      <c r="AZ701" s="213"/>
      <c r="BA701" s="213"/>
      <c r="BB701" s="213"/>
      <c r="BC701" s="213"/>
      <c r="BD701" s="213"/>
      <c r="BE701" s="213"/>
      <c r="BF701" s="213"/>
      <c r="BG701" s="213"/>
      <c r="BH701" s="213"/>
    </row>
    <row r="702" spans="1:60" outlineLevel="2" x14ac:dyDescent="0.2">
      <c r="A702" s="220"/>
      <c r="B702" s="221"/>
      <c r="C702" s="253" t="s">
        <v>2163</v>
      </c>
      <c r="D702" s="243"/>
      <c r="E702" s="243"/>
      <c r="F702" s="243"/>
      <c r="G702" s="243"/>
      <c r="H702" s="223"/>
      <c r="I702" s="223"/>
      <c r="J702" s="223"/>
      <c r="K702" s="223"/>
      <c r="L702" s="223"/>
      <c r="M702" s="223"/>
      <c r="N702" s="222"/>
      <c r="O702" s="222"/>
      <c r="P702" s="222"/>
      <c r="Q702" s="222"/>
      <c r="R702" s="223"/>
      <c r="S702" s="223"/>
      <c r="T702" s="223"/>
      <c r="U702" s="223"/>
      <c r="V702" s="223"/>
      <c r="W702" s="223"/>
      <c r="X702" s="223"/>
      <c r="Y702" s="223"/>
      <c r="Z702" s="213"/>
      <c r="AA702" s="213"/>
      <c r="AB702" s="213"/>
      <c r="AC702" s="213"/>
      <c r="AD702" s="213"/>
      <c r="AE702" s="213"/>
      <c r="AF702" s="213"/>
      <c r="AG702" s="213" t="s">
        <v>255</v>
      </c>
      <c r="AH702" s="213"/>
      <c r="AI702" s="213"/>
      <c r="AJ702" s="213"/>
      <c r="AK702" s="213"/>
      <c r="AL702" s="213"/>
      <c r="AM702" s="213"/>
      <c r="AN702" s="213"/>
      <c r="AO702" s="213"/>
      <c r="AP702" s="213"/>
      <c r="AQ702" s="213"/>
      <c r="AR702" s="213"/>
      <c r="AS702" s="213"/>
      <c r="AT702" s="213"/>
      <c r="AU702" s="213"/>
      <c r="AV702" s="213"/>
      <c r="AW702" s="213"/>
      <c r="AX702" s="213"/>
      <c r="AY702" s="213"/>
      <c r="AZ702" s="213"/>
      <c r="BA702" s="213"/>
      <c r="BB702" s="213"/>
      <c r="BC702" s="213"/>
      <c r="BD702" s="213"/>
      <c r="BE702" s="213"/>
      <c r="BF702" s="213"/>
      <c r="BG702" s="213"/>
      <c r="BH702" s="213"/>
    </row>
    <row r="703" spans="1:60" outlineLevel="2" x14ac:dyDescent="0.2">
      <c r="A703" s="220"/>
      <c r="B703" s="221"/>
      <c r="C703" s="266" t="s">
        <v>296</v>
      </c>
      <c r="D703" s="258"/>
      <c r="E703" s="259"/>
      <c r="F703" s="223"/>
      <c r="G703" s="223"/>
      <c r="H703" s="223"/>
      <c r="I703" s="223"/>
      <c r="J703" s="223"/>
      <c r="K703" s="223"/>
      <c r="L703" s="223"/>
      <c r="M703" s="223"/>
      <c r="N703" s="222"/>
      <c r="O703" s="222"/>
      <c r="P703" s="222"/>
      <c r="Q703" s="222"/>
      <c r="R703" s="223"/>
      <c r="S703" s="223"/>
      <c r="T703" s="223"/>
      <c r="U703" s="223"/>
      <c r="V703" s="223"/>
      <c r="W703" s="223"/>
      <c r="X703" s="223"/>
      <c r="Y703" s="223"/>
      <c r="Z703" s="213"/>
      <c r="AA703" s="213"/>
      <c r="AB703" s="213"/>
      <c r="AC703" s="213"/>
      <c r="AD703" s="213"/>
      <c r="AE703" s="213"/>
      <c r="AF703" s="213"/>
      <c r="AG703" s="213" t="s">
        <v>297</v>
      </c>
      <c r="AH703" s="213">
        <v>0</v>
      </c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</row>
    <row r="704" spans="1:60" outlineLevel="3" x14ac:dyDescent="0.2">
      <c r="A704" s="220"/>
      <c r="B704" s="221"/>
      <c r="C704" s="266" t="s">
        <v>1979</v>
      </c>
      <c r="D704" s="258"/>
      <c r="E704" s="259"/>
      <c r="F704" s="223"/>
      <c r="G704" s="223"/>
      <c r="H704" s="223"/>
      <c r="I704" s="223"/>
      <c r="J704" s="223"/>
      <c r="K704" s="223"/>
      <c r="L704" s="223"/>
      <c r="M704" s="223"/>
      <c r="N704" s="222"/>
      <c r="O704" s="222"/>
      <c r="P704" s="222"/>
      <c r="Q704" s="222"/>
      <c r="R704" s="223"/>
      <c r="S704" s="223"/>
      <c r="T704" s="223"/>
      <c r="U704" s="223"/>
      <c r="V704" s="223"/>
      <c r="W704" s="223"/>
      <c r="X704" s="223"/>
      <c r="Y704" s="223"/>
      <c r="Z704" s="213"/>
      <c r="AA704" s="213"/>
      <c r="AB704" s="213"/>
      <c r="AC704" s="213"/>
      <c r="AD704" s="213"/>
      <c r="AE704" s="213"/>
      <c r="AF704" s="213"/>
      <c r="AG704" s="213" t="s">
        <v>297</v>
      </c>
      <c r="AH704" s="213">
        <v>0</v>
      </c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</row>
    <row r="705" spans="1:60" outlineLevel="3" x14ac:dyDescent="0.2">
      <c r="A705" s="220"/>
      <c r="B705" s="221"/>
      <c r="C705" s="266" t="s">
        <v>2057</v>
      </c>
      <c r="D705" s="258"/>
      <c r="E705" s="259"/>
      <c r="F705" s="223"/>
      <c r="G705" s="223"/>
      <c r="H705" s="223"/>
      <c r="I705" s="223"/>
      <c r="J705" s="223"/>
      <c r="K705" s="223"/>
      <c r="L705" s="223"/>
      <c r="M705" s="223"/>
      <c r="N705" s="222"/>
      <c r="O705" s="222"/>
      <c r="P705" s="222"/>
      <c r="Q705" s="222"/>
      <c r="R705" s="223"/>
      <c r="S705" s="223"/>
      <c r="T705" s="223"/>
      <c r="U705" s="223"/>
      <c r="V705" s="223"/>
      <c r="W705" s="223"/>
      <c r="X705" s="223"/>
      <c r="Y705" s="223"/>
      <c r="Z705" s="213"/>
      <c r="AA705" s="213"/>
      <c r="AB705" s="213"/>
      <c r="AC705" s="213"/>
      <c r="AD705" s="213"/>
      <c r="AE705" s="213"/>
      <c r="AF705" s="213"/>
      <c r="AG705" s="213" t="s">
        <v>297</v>
      </c>
      <c r="AH705" s="213">
        <v>0</v>
      </c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</row>
    <row r="706" spans="1:60" outlineLevel="3" x14ac:dyDescent="0.2">
      <c r="A706" s="220"/>
      <c r="B706" s="221"/>
      <c r="C706" s="266" t="s">
        <v>2058</v>
      </c>
      <c r="D706" s="258"/>
      <c r="E706" s="259">
        <v>25.305</v>
      </c>
      <c r="F706" s="223"/>
      <c r="G706" s="223"/>
      <c r="H706" s="223"/>
      <c r="I706" s="223"/>
      <c r="J706" s="223"/>
      <c r="K706" s="223"/>
      <c r="L706" s="223"/>
      <c r="M706" s="223"/>
      <c r="N706" s="222"/>
      <c r="O706" s="222"/>
      <c r="P706" s="222"/>
      <c r="Q706" s="222"/>
      <c r="R706" s="223"/>
      <c r="S706" s="223"/>
      <c r="T706" s="223"/>
      <c r="U706" s="223"/>
      <c r="V706" s="223"/>
      <c r="W706" s="223"/>
      <c r="X706" s="223"/>
      <c r="Y706" s="223"/>
      <c r="Z706" s="213"/>
      <c r="AA706" s="213"/>
      <c r="AB706" s="213"/>
      <c r="AC706" s="213"/>
      <c r="AD706" s="213"/>
      <c r="AE706" s="213"/>
      <c r="AF706" s="213"/>
      <c r="AG706" s="213" t="s">
        <v>297</v>
      </c>
      <c r="AH706" s="213">
        <v>0</v>
      </c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</row>
    <row r="707" spans="1:60" outlineLevel="1" x14ac:dyDescent="0.2">
      <c r="A707" s="235">
        <v>120</v>
      </c>
      <c r="B707" s="236" t="s">
        <v>2164</v>
      </c>
      <c r="C707" s="252" t="s">
        <v>2165</v>
      </c>
      <c r="D707" s="237" t="s">
        <v>292</v>
      </c>
      <c r="E707" s="238">
        <v>25.305</v>
      </c>
      <c r="F707" s="239"/>
      <c r="G707" s="240">
        <f>ROUND(E707*F707,2)</f>
        <v>0</v>
      </c>
      <c r="H707" s="239"/>
      <c r="I707" s="240">
        <f>ROUND(E707*H707,2)</f>
        <v>0</v>
      </c>
      <c r="J707" s="239"/>
      <c r="K707" s="240">
        <f>ROUND(E707*J707,2)</f>
        <v>0</v>
      </c>
      <c r="L707" s="240">
        <v>21</v>
      </c>
      <c r="M707" s="240">
        <f>G707*(1+L707/100)</f>
        <v>0</v>
      </c>
      <c r="N707" s="238">
        <v>6.0999999999999997E-4</v>
      </c>
      <c r="O707" s="238">
        <f>ROUND(E707*N707,2)</f>
        <v>0.02</v>
      </c>
      <c r="P707" s="238">
        <v>0</v>
      </c>
      <c r="Q707" s="238">
        <f>ROUND(E707*P707,2)</f>
        <v>0</v>
      </c>
      <c r="R707" s="240" t="s">
        <v>627</v>
      </c>
      <c r="S707" s="240" t="s">
        <v>250</v>
      </c>
      <c r="T707" s="241" t="s">
        <v>250</v>
      </c>
      <c r="U707" s="223">
        <v>0.09</v>
      </c>
      <c r="V707" s="223">
        <f>ROUND(E707*U707,2)</f>
        <v>2.2799999999999998</v>
      </c>
      <c r="W707" s="223"/>
      <c r="X707" s="223" t="s">
        <v>294</v>
      </c>
      <c r="Y707" s="223" t="s">
        <v>252</v>
      </c>
      <c r="Z707" s="213"/>
      <c r="AA707" s="213"/>
      <c r="AB707" s="213"/>
      <c r="AC707" s="213"/>
      <c r="AD707" s="213"/>
      <c r="AE707" s="213"/>
      <c r="AF707" s="213"/>
      <c r="AG707" s="213" t="s">
        <v>571</v>
      </c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</row>
    <row r="708" spans="1:60" outlineLevel="2" x14ac:dyDescent="0.2">
      <c r="A708" s="220"/>
      <c r="B708" s="221"/>
      <c r="C708" s="253" t="s">
        <v>2163</v>
      </c>
      <c r="D708" s="243"/>
      <c r="E708" s="243"/>
      <c r="F708" s="243"/>
      <c r="G708" s="243"/>
      <c r="H708" s="223"/>
      <c r="I708" s="223"/>
      <c r="J708" s="223"/>
      <c r="K708" s="223"/>
      <c r="L708" s="223"/>
      <c r="M708" s="223"/>
      <c r="N708" s="222"/>
      <c r="O708" s="222"/>
      <c r="P708" s="222"/>
      <c r="Q708" s="222"/>
      <c r="R708" s="223"/>
      <c r="S708" s="223"/>
      <c r="T708" s="223"/>
      <c r="U708" s="223"/>
      <c r="V708" s="223"/>
      <c r="W708" s="223"/>
      <c r="X708" s="223"/>
      <c r="Y708" s="223"/>
      <c r="Z708" s="213"/>
      <c r="AA708" s="213"/>
      <c r="AB708" s="213"/>
      <c r="AC708" s="213"/>
      <c r="AD708" s="213"/>
      <c r="AE708" s="213"/>
      <c r="AF708" s="213"/>
      <c r="AG708" s="213" t="s">
        <v>255</v>
      </c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</row>
    <row r="709" spans="1:60" outlineLevel="2" x14ac:dyDescent="0.2">
      <c r="A709" s="220"/>
      <c r="B709" s="221"/>
      <c r="C709" s="266" t="s">
        <v>296</v>
      </c>
      <c r="D709" s="258"/>
      <c r="E709" s="259"/>
      <c r="F709" s="223"/>
      <c r="G709" s="223"/>
      <c r="H709" s="223"/>
      <c r="I709" s="223"/>
      <c r="J709" s="223"/>
      <c r="K709" s="223"/>
      <c r="L709" s="223"/>
      <c r="M709" s="223"/>
      <c r="N709" s="222"/>
      <c r="O709" s="222"/>
      <c r="P709" s="222"/>
      <c r="Q709" s="222"/>
      <c r="R709" s="223"/>
      <c r="S709" s="223"/>
      <c r="T709" s="223"/>
      <c r="U709" s="223"/>
      <c r="V709" s="223"/>
      <c r="W709" s="223"/>
      <c r="X709" s="223"/>
      <c r="Y709" s="223"/>
      <c r="Z709" s="213"/>
      <c r="AA709" s="213"/>
      <c r="AB709" s="213"/>
      <c r="AC709" s="213"/>
      <c r="AD709" s="213"/>
      <c r="AE709" s="213"/>
      <c r="AF709" s="213"/>
      <c r="AG709" s="213" t="s">
        <v>297</v>
      </c>
      <c r="AH709" s="213">
        <v>0</v>
      </c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</row>
    <row r="710" spans="1:60" outlineLevel="3" x14ac:dyDescent="0.2">
      <c r="A710" s="220"/>
      <c r="B710" s="221"/>
      <c r="C710" s="266" t="s">
        <v>2166</v>
      </c>
      <c r="D710" s="258"/>
      <c r="E710" s="259"/>
      <c r="F710" s="223"/>
      <c r="G710" s="223"/>
      <c r="H710" s="223"/>
      <c r="I710" s="223"/>
      <c r="J710" s="223"/>
      <c r="K710" s="223"/>
      <c r="L710" s="223"/>
      <c r="M710" s="223"/>
      <c r="N710" s="222"/>
      <c r="O710" s="222"/>
      <c r="P710" s="222"/>
      <c r="Q710" s="222"/>
      <c r="R710" s="223"/>
      <c r="S710" s="223"/>
      <c r="T710" s="223"/>
      <c r="U710" s="223"/>
      <c r="V710" s="223"/>
      <c r="W710" s="223"/>
      <c r="X710" s="223"/>
      <c r="Y710" s="223"/>
      <c r="Z710" s="213"/>
      <c r="AA710" s="213"/>
      <c r="AB710" s="213"/>
      <c r="AC710" s="213"/>
      <c r="AD710" s="213"/>
      <c r="AE710" s="213"/>
      <c r="AF710" s="213"/>
      <c r="AG710" s="213" t="s">
        <v>297</v>
      </c>
      <c r="AH710" s="213">
        <v>0</v>
      </c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</row>
    <row r="711" spans="1:60" outlineLevel="3" x14ac:dyDescent="0.2">
      <c r="A711" s="220"/>
      <c r="B711" s="221"/>
      <c r="C711" s="266" t="s">
        <v>2057</v>
      </c>
      <c r="D711" s="258"/>
      <c r="E711" s="259"/>
      <c r="F711" s="223"/>
      <c r="G711" s="223"/>
      <c r="H711" s="223"/>
      <c r="I711" s="223"/>
      <c r="J711" s="223"/>
      <c r="K711" s="223"/>
      <c r="L711" s="223"/>
      <c r="M711" s="223"/>
      <c r="N711" s="222"/>
      <c r="O711" s="222"/>
      <c r="P711" s="222"/>
      <c r="Q711" s="222"/>
      <c r="R711" s="223"/>
      <c r="S711" s="223"/>
      <c r="T711" s="223"/>
      <c r="U711" s="223"/>
      <c r="V711" s="223"/>
      <c r="W711" s="223"/>
      <c r="X711" s="223"/>
      <c r="Y711" s="223"/>
      <c r="Z711" s="213"/>
      <c r="AA711" s="213"/>
      <c r="AB711" s="213"/>
      <c r="AC711" s="213"/>
      <c r="AD711" s="213"/>
      <c r="AE711" s="213"/>
      <c r="AF711" s="213"/>
      <c r="AG711" s="213" t="s">
        <v>297</v>
      </c>
      <c r="AH711" s="213">
        <v>0</v>
      </c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</row>
    <row r="712" spans="1:60" outlineLevel="3" x14ac:dyDescent="0.2">
      <c r="A712" s="220"/>
      <c r="B712" s="221"/>
      <c r="C712" s="266" t="s">
        <v>2058</v>
      </c>
      <c r="D712" s="258"/>
      <c r="E712" s="259">
        <v>25.305</v>
      </c>
      <c r="F712" s="223"/>
      <c r="G712" s="223"/>
      <c r="H712" s="223"/>
      <c r="I712" s="223"/>
      <c r="J712" s="223"/>
      <c r="K712" s="223"/>
      <c r="L712" s="223"/>
      <c r="M712" s="223"/>
      <c r="N712" s="222"/>
      <c r="O712" s="222"/>
      <c r="P712" s="222"/>
      <c r="Q712" s="222"/>
      <c r="R712" s="223"/>
      <c r="S712" s="223"/>
      <c r="T712" s="223"/>
      <c r="U712" s="223"/>
      <c r="V712" s="223"/>
      <c r="W712" s="223"/>
      <c r="X712" s="223"/>
      <c r="Y712" s="223"/>
      <c r="Z712" s="213"/>
      <c r="AA712" s="213"/>
      <c r="AB712" s="213"/>
      <c r="AC712" s="213"/>
      <c r="AD712" s="213"/>
      <c r="AE712" s="213"/>
      <c r="AF712" s="213"/>
      <c r="AG712" s="213" t="s">
        <v>297</v>
      </c>
      <c r="AH712" s="213">
        <v>0</v>
      </c>
      <c r="AI712" s="213"/>
      <c r="AJ712" s="213"/>
      <c r="AK712" s="213"/>
      <c r="AL712" s="213"/>
      <c r="AM712" s="213"/>
      <c r="AN712" s="213"/>
      <c r="AO712" s="213"/>
      <c r="AP712" s="213"/>
      <c r="AQ712" s="213"/>
      <c r="AR712" s="213"/>
      <c r="AS712" s="213"/>
      <c r="AT712" s="213"/>
      <c r="AU712" s="213"/>
      <c r="AV712" s="213"/>
      <c r="AW712" s="213"/>
      <c r="AX712" s="213"/>
      <c r="AY712" s="213"/>
      <c r="AZ712" s="213"/>
      <c r="BA712" s="213"/>
      <c r="BB712" s="213"/>
      <c r="BC712" s="213"/>
      <c r="BD712" s="213"/>
      <c r="BE712" s="213"/>
      <c r="BF712" s="213"/>
      <c r="BG712" s="213"/>
      <c r="BH712" s="213"/>
    </row>
    <row r="713" spans="1:60" ht="22.5" outlineLevel="1" x14ac:dyDescent="0.2">
      <c r="A713" s="244">
        <v>121</v>
      </c>
      <c r="B713" s="245" t="s">
        <v>2167</v>
      </c>
      <c r="C713" s="254" t="s">
        <v>2168</v>
      </c>
      <c r="D713" s="246" t="s">
        <v>1225</v>
      </c>
      <c r="E713" s="247">
        <v>1</v>
      </c>
      <c r="F713" s="248"/>
      <c r="G713" s="249">
        <f>ROUND(E713*F713,2)</f>
        <v>0</v>
      </c>
      <c r="H713" s="248"/>
      <c r="I713" s="249">
        <f>ROUND(E713*H713,2)</f>
        <v>0</v>
      </c>
      <c r="J713" s="248"/>
      <c r="K713" s="249">
        <f>ROUND(E713*J713,2)</f>
        <v>0</v>
      </c>
      <c r="L713" s="249">
        <v>21</v>
      </c>
      <c r="M713" s="249">
        <f>G713*(1+L713/100)</f>
        <v>0</v>
      </c>
      <c r="N713" s="247">
        <v>0</v>
      </c>
      <c r="O713" s="247">
        <f>ROUND(E713*N713,2)</f>
        <v>0</v>
      </c>
      <c r="P713" s="247">
        <v>0</v>
      </c>
      <c r="Q713" s="247">
        <f>ROUND(E713*P713,2)</f>
        <v>0</v>
      </c>
      <c r="R713" s="249"/>
      <c r="S713" s="249" t="s">
        <v>277</v>
      </c>
      <c r="T713" s="250" t="s">
        <v>251</v>
      </c>
      <c r="U713" s="223">
        <v>0</v>
      </c>
      <c r="V713" s="223">
        <f>ROUND(E713*U713,2)</f>
        <v>0</v>
      </c>
      <c r="W713" s="223"/>
      <c r="X713" s="223" t="s">
        <v>294</v>
      </c>
      <c r="Y713" s="223" t="s">
        <v>252</v>
      </c>
      <c r="Z713" s="213"/>
      <c r="AA713" s="213"/>
      <c r="AB713" s="213"/>
      <c r="AC713" s="213"/>
      <c r="AD713" s="213"/>
      <c r="AE713" s="213"/>
      <c r="AF713" s="213"/>
      <c r="AG713" s="213" t="s">
        <v>571</v>
      </c>
      <c r="AH713" s="213"/>
      <c r="AI713" s="213"/>
      <c r="AJ713" s="213"/>
      <c r="AK713" s="213"/>
      <c r="AL713" s="213"/>
      <c r="AM713" s="213"/>
      <c r="AN713" s="213"/>
      <c r="AO713" s="213"/>
      <c r="AP713" s="213"/>
      <c r="AQ713" s="213"/>
      <c r="AR713" s="213"/>
      <c r="AS713" s="213"/>
      <c r="AT713" s="213"/>
      <c r="AU713" s="213"/>
      <c r="AV713" s="213"/>
      <c r="AW713" s="213"/>
      <c r="AX713" s="213"/>
      <c r="AY713" s="213"/>
      <c r="AZ713" s="213"/>
      <c r="BA713" s="213"/>
      <c r="BB713" s="213"/>
      <c r="BC713" s="213"/>
      <c r="BD713" s="213"/>
      <c r="BE713" s="213"/>
      <c r="BF713" s="213"/>
      <c r="BG713" s="213"/>
      <c r="BH713" s="213"/>
    </row>
    <row r="714" spans="1:60" ht="22.5" outlineLevel="1" x14ac:dyDescent="0.2">
      <c r="A714" s="244">
        <v>122</v>
      </c>
      <c r="B714" s="245" t="s">
        <v>2169</v>
      </c>
      <c r="C714" s="254" t="s">
        <v>2170</v>
      </c>
      <c r="D714" s="246" t="s">
        <v>1225</v>
      </c>
      <c r="E714" s="247">
        <v>5</v>
      </c>
      <c r="F714" s="248"/>
      <c r="G714" s="249">
        <f>ROUND(E714*F714,2)</f>
        <v>0</v>
      </c>
      <c r="H714" s="248"/>
      <c r="I714" s="249">
        <f>ROUND(E714*H714,2)</f>
        <v>0</v>
      </c>
      <c r="J714" s="248"/>
      <c r="K714" s="249">
        <f>ROUND(E714*J714,2)</f>
        <v>0</v>
      </c>
      <c r="L714" s="249">
        <v>21</v>
      </c>
      <c r="M714" s="249">
        <f>G714*(1+L714/100)</f>
        <v>0</v>
      </c>
      <c r="N714" s="247">
        <v>0</v>
      </c>
      <c r="O714" s="247">
        <f>ROUND(E714*N714,2)</f>
        <v>0</v>
      </c>
      <c r="P714" s="247">
        <v>0</v>
      </c>
      <c r="Q714" s="247">
        <f>ROUND(E714*P714,2)</f>
        <v>0</v>
      </c>
      <c r="R714" s="249"/>
      <c r="S714" s="249" t="s">
        <v>277</v>
      </c>
      <c r="T714" s="250" t="s">
        <v>251</v>
      </c>
      <c r="U714" s="223">
        <v>0</v>
      </c>
      <c r="V714" s="223">
        <f>ROUND(E714*U714,2)</f>
        <v>0</v>
      </c>
      <c r="W714" s="223"/>
      <c r="X714" s="223" t="s">
        <v>294</v>
      </c>
      <c r="Y714" s="223" t="s">
        <v>252</v>
      </c>
      <c r="Z714" s="213"/>
      <c r="AA714" s="213"/>
      <c r="AB714" s="213"/>
      <c r="AC714" s="213"/>
      <c r="AD714" s="213"/>
      <c r="AE714" s="213"/>
      <c r="AF714" s="213"/>
      <c r="AG714" s="213" t="s">
        <v>571</v>
      </c>
      <c r="AH714" s="213"/>
      <c r="AI714" s="213"/>
      <c r="AJ714" s="213"/>
      <c r="AK714" s="213"/>
      <c r="AL714" s="213"/>
      <c r="AM714" s="213"/>
      <c r="AN714" s="213"/>
      <c r="AO714" s="213"/>
      <c r="AP714" s="213"/>
      <c r="AQ714" s="213"/>
      <c r="AR714" s="213"/>
      <c r="AS714" s="213"/>
      <c r="AT714" s="213"/>
      <c r="AU714" s="213"/>
      <c r="AV714" s="213"/>
      <c r="AW714" s="213"/>
      <c r="AX714" s="213"/>
      <c r="AY714" s="213"/>
      <c r="AZ714" s="213"/>
      <c r="BA714" s="213"/>
      <c r="BB714" s="213"/>
      <c r="BC714" s="213"/>
      <c r="BD714" s="213"/>
      <c r="BE714" s="213"/>
      <c r="BF714" s="213"/>
      <c r="BG714" s="213"/>
      <c r="BH714" s="213"/>
    </row>
    <row r="715" spans="1:60" outlineLevel="1" x14ac:dyDescent="0.2">
      <c r="A715" s="235">
        <v>123</v>
      </c>
      <c r="B715" s="236" t="s">
        <v>2171</v>
      </c>
      <c r="C715" s="252" t="s">
        <v>2172</v>
      </c>
      <c r="D715" s="237" t="s">
        <v>562</v>
      </c>
      <c r="E715" s="238">
        <v>1.847E-2</v>
      </c>
      <c r="F715" s="239"/>
      <c r="G715" s="240">
        <f>ROUND(E715*F715,2)</f>
        <v>0</v>
      </c>
      <c r="H715" s="239"/>
      <c r="I715" s="240">
        <f>ROUND(E715*H715,2)</f>
        <v>0</v>
      </c>
      <c r="J715" s="239"/>
      <c r="K715" s="240">
        <f>ROUND(E715*J715,2)</f>
        <v>0</v>
      </c>
      <c r="L715" s="240">
        <v>21</v>
      </c>
      <c r="M715" s="240">
        <f>G715*(1+L715/100)</f>
        <v>0</v>
      </c>
      <c r="N715" s="238">
        <v>0</v>
      </c>
      <c r="O715" s="238">
        <f>ROUND(E715*N715,2)</f>
        <v>0</v>
      </c>
      <c r="P715" s="238">
        <v>0</v>
      </c>
      <c r="Q715" s="238">
        <f>ROUND(E715*P715,2)</f>
        <v>0</v>
      </c>
      <c r="R715" s="240" t="s">
        <v>627</v>
      </c>
      <c r="S715" s="240" t="s">
        <v>250</v>
      </c>
      <c r="T715" s="241" t="s">
        <v>250</v>
      </c>
      <c r="U715" s="223">
        <v>2.3290000000000002</v>
      </c>
      <c r="V715" s="223">
        <f>ROUND(E715*U715,2)</f>
        <v>0.04</v>
      </c>
      <c r="W715" s="223"/>
      <c r="X715" s="223" t="s">
        <v>564</v>
      </c>
      <c r="Y715" s="223" t="s">
        <v>252</v>
      </c>
      <c r="Z715" s="213"/>
      <c r="AA715" s="213"/>
      <c r="AB715" s="213"/>
      <c r="AC715" s="213"/>
      <c r="AD715" s="213"/>
      <c r="AE715" s="213"/>
      <c r="AF715" s="213"/>
      <c r="AG715" s="213" t="s">
        <v>565</v>
      </c>
      <c r="AH715" s="213"/>
      <c r="AI715" s="213"/>
      <c r="AJ715" s="213"/>
      <c r="AK715" s="213"/>
      <c r="AL715" s="213"/>
      <c r="AM715" s="213"/>
      <c r="AN715" s="213"/>
      <c r="AO715" s="213"/>
      <c r="AP715" s="213"/>
      <c r="AQ715" s="213"/>
      <c r="AR715" s="213"/>
      <c r="AS715" s="213"/>
      <c r="AT715" s="213"/>
      <c r="AU715" s="213"/>
      <c r="AV715" s="213"/>
      <c r="AW715" s="213"/>
      <c r="AX715" s="213"/>
      <c r="AY715" s="213"/>
      <c r="AZ715" s="213"/>
      <c r="BA715" s="213"/>
      <c r="BB715" s="213"/>
      <c r="BC715" s="213"/>
      <c r="BD715" s="213"/>
      <c r="BE715" s="213"/>
      <c r="BF715" s="213"/>
      <c r="BG715" s="213"/>
      <c r="BH715" s="213"/>
    </row>
    <row r="716" spans="1:60" outlineLevel="2" x14ac:dyDescent="0.2">
      <c r="A716" s="220"/>
      <c r="B716" s="221"/>
      <c r="C716" s="267" t="s">
        <v>1348</v>
      </c>
      <c r="D716" s="264"/>
      <c r="E716" s="264"/>
      <c r="F716" s="264"/>
      <c r="G716" s="264"/>
      <c r="H716" s="223"/>
      <c r="I716" s="223"/>
      <c r="J716" s="223"/>
      <c r="K716" s="223"/>
      <c r="L716" s="223"/>
      <c r="M716" s="223"/>
      <c r="N716" s="222"/>
      <c r="O716" s="222"/>
      <c r="P716" s="222"/>
      <c r="Q716" s="222"/>
      <c r="R716" s="223"/>
      <c r="S716" s="223"/>
      <c r="T716" s="223"/>
      <c r="U716" s="223"/>
      <c r="V716" s="223"/>
      <c r="W716" s="223"/>
      <c r="X716" s="223"/>
      <c r="Y716" s="223"/>
      <c r="Z716" s="213"/>
      <c r="AA716" s="213"/>
      <c r="AB716" s="213"/>
      <c r="AC716" s="213"/>
      <c r="AD716" s="213"/>
      <c r="AE716" s="213"/>
      <c r="AF716" s="213"/>
      <c r="AG716" s="213" t="s">
        <v>305</v>
      </c>
      <c r="AH716" s="213"/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</row>
    <row r="717" spans="1:60" x14ac:dyDescent="0.2">
      <c r="A717" s="228" t="s">
        <v>245</v>
      </c>
      <c r="B717" s="229" t="s">
        <v>174</v>
      </c>
      <c r="C717" s="251" t="s">
        <v>175</v>
      </c>
      <c r="D717" s="230"/>
      <c r="E717" s="231"/>
      <c r="F717" s="232"/>
      <c r="G717" s="232">
        <f>SUMIF(AG718:AG727,"&lt;&gt;NOR",G718:G727)</f>
        <v>0</v>
      </c>
      <c r="H717" s="232"/>
      <c r="I717" s="232">
        <f>SUM(I718:I727)</f>
        <v>0</v>
      </c>
      <c r="J717" s="232"/>
      <c r="K717" s="232">
        <f>SUM(K718:K727)</f>
        <v>0</v>
      </c>
      <c r="L717" s="232"/>
      <c r="M717" s="232">
        <f>SUM(M718:M727)</f>
        <v>0</v>
      </c>
      <c r="N717" s="231"/>
      <c r="O717" s="231">
        <f>SUM(O718:O727)</f>
        <v>0.24999999999999997</v>
      </c>
      <c r="P717" s="231"/>
      <c r="Q717" s="231">
        <f>SUM(Q718:Q727)</f>
        <v>0</v>
      </c>
      <c r="R717" s="232"/>
      <c r="S717" s="232"/>
      <c r="T717" s="233"/>
      <c r="U717" s="227"/>
      <c r="V717" s="227">
        <f>SUM(V718:V727)</f>
        <v>24.7</v>
      </c>
      <c r="W717" s="227"/>
      <c r="X717" s="227"/>
      <c r="Y717" s="227"/>
      <c r="AG717" t="s">
        <v>246</v>
      </c>
    </row>
    <row r="718" spans="1:60" outlineLevel="1" x14ac:dyDescent="0.2">
      <c r="A718" s="235">
        <v>124</v>
      </c>
      <c r="B718" s="236" t="s">
        <v>2173</v>
      </c>
      <c r="C718" s="252" t="s">
        <v>2174</v>
      </c>
      <c r="D718" s="237" t="s">
        <v>458</v>
      </c>
      <c r="E718" s="238">
        <v>3</v>
      </c>
      <c r="F718" s="239"/>
      <c r="G718" s="240">
        <f>ROUND(E718*F718,2)</f>
        <v>0</v>
      </c>
      <c r="H718" s="239"/>
      <c r="I718" s="240">
        <f>ROUND(E718*H718,2)</f>
        <v>0</v>
      </c>
      <c r="J718" s="239"/>
      <c r="K718" s="240">
        <f>ROUND(E718*J718,2)</f>
        <v>0</v>
      </c>
      <c r="L718" s="240">
        <v>21</v>
      </c>
      <c r="M718" s="240">
        <f>G718*(1+L718/100)</f>
        <v>0</v>
      </c>
      <c r="N718" s="238">
        <v>2.7999999999999998E-4</v>
      </c>
      <c r="O718" s="238">
        <f>ROUND(E718*N718,2)</f>
        <v>0</v>
      </c>
      <c r="P718" s="238">
        <v>0</v>
      </c>
      <c r="Q718" s="238">
        <f>ROUND(E718*P718,2)</f>
        <v>0</v>
      </c>
      <c r="R718" s="240" t="s">
        <v>633</v>
      </c>
      <c r="S718" s="240" t="s">
        <v>250</v>
      </c>
      <c r="T718" s="241" t="s">
        <v>250</v>
      </c>
      <c r="U718" s="223">
        <v>3.528</v>
      </c>
      <c r="V718" s="223">
        <f>ROUND(E718*U718,2)</f>
        <v>10.58</v>
      </c>
      <c r="W718" s="223"/>
      <c r="X718" s="223" t="s">
        <v>294</v>
      </c>
      <c r="Y718" s="223" t="s">
        <v>252</v>
      </c>
      <c r="Z718" s="213"/>
      <c r="AA718" s="213"/>
      <c r="AB718" s="213"/>
      <c r="AC718" s="213"/>
      <c r="AD718" s="213"/>
      <c r="AE718" s="213"/>
      <c r="AF718" s="213"/>
      <c r="AG718" s="213" t="s">
        <v>331</v>
      </c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</row>
    <row r="719" spans="1:60" outlineLevel="2" x14ac:dyDescent="0.2">
      <c r="A719" s="220"/>
      <c r="B719" s="221"/>
      <c r="C719" s="253" t="s">
        <v>2175</v>
      </c>
      <c r="D719" s="243"/>
      <c r="E719" s="243"/>
      <c r="F719" s="243"/>
      <c r="G719" s="243"/>
      <c r="H719" s="223"/>
      <c r="I719" s="223"/>
      <c r="J719" s="223"/>
      <c r="K719" s="223"/>
      <c r="L719" s="223"/>
      <c r="M719" s="223"/>
      <c r="N719" s="222"/>
      <c r="O719" s="222"/>
      <c r="P719" s="222"/>
      <c r="Q719" s="222"/>
      <c r="R719" s="223"/>
      <c r="S719" s="223"/>
      <c r="T719" s="223"/>
      <c r="U719" s="223"/>
      <c r="V719" s="223"/>
      <c r="W719" s="223"/>
      <c r="X719" s="223"/>
      <c r="Y719" s="223"/>
      <c r="Z719" s="213"/>
      <c r="AA719" s="213"/>
      <c r="AB719" s="213"/>
      <c r="AC719" s="213"/>
      <c r="AD719" s="213"/>
      <c r="AE719" s="213"/>
      <c r="AF719" s="213"/>
      <c r="AG719" s="213" t="s">
        <v>255</v>
      </c>
      <c r="AH719" s="213"/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</row>
    <row r="720" spans="1:60" ht="56.25" outlineLevel="1" x14ac:dyDescent="0.2">
      <c r="A720" s="244">
        <v>125</v>
      </c>
      <c r="B720" s="245" t="s">
        <v>2176</v>
      </c>
      <c r="C720" s="254" t="s">
        <v>2177</v>
      </c>
      <c r="D720" s="246" t="s">
        <v>458</v>
      </c>
      <c r="E720" s="247">
        <v>3</v>
      </c>
      <c r="F720" s="248"/>
      <c r="G720" s="249">
        <f>ROUND(E720*F720,2)</f>
        <v>0</v>
      </c>
      <c r="H720" s="248"/>
      <c r="I720" s="249">
        <f>ROUND(E720*H720,2)</f>
        <v>0</v>
      </c>
      <c r="J720" s="248"/>
      <c r="K720" s="249">
        <f>ROUND(E720*J720,2)</f>
        <v>0</v>
      </c>
      <c r="L720" s="249">
        <v>21</v>
      </c>
      <c r="M720" s="249">
        <f>G720*(1+L720/100)</f>
        <v>0</v>
      </c>
      <c r="N720" s="247">
        <v>4.1200000000000001E-2</v>
      </c>
      <c r="O720" s="247">
        <f>ROUND(E720*N720,2)</f>
        <v>0.12</v>
      </c>
      <c r="P720" s="247">
        <v>0</v>
      </c>
      <c r="Q720" s="247">
        <f>ROUND(E720*P720,2)</f>
        <v>0</v>
      </c>
      <c r="R720" s="249" t="s">
        <v>870</v>
      </c>
      <c r="S720" s="249" t="s">
        <v>250</v>
      </c>
      <c r="T720" s="250" t="s">
        <v>885</v>
      </c>
      <c r="U720" s="223">
        <v>0</v>
      </c>
      <c r="V720" s="223">
        <f>ROUND(E720*U720,2)</f>
        <v>0</v>
      </c>
      <c r="W720" s="223"/>
      <c r="X720" s="223" t="s">
        <v>871</v>
      </c>
      <c r="Y720" s="223" t="s">
        <v>252</v>
      </c>
      <c r="Z720" s="213"/>
      <c r="AA720" s="213"/>
      <c r="AB720" s="213"/>
      <c r="AC720" s="213"/>
      <c r="AD720" s="213"/>
      <c r="AE720" s="213"/>
      <c r="AF720" s="213"/>
      <c r="AG720" s="213" t="s">
        <v>886</v>
      </c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</row>
    <row r="721" spans="1:60" outlineLevel="1" x14ac:dyDescent="0.2">
      <c r="A721" s="244">
        <v>126</v>
      </c>
      <c r="B721" s="245" t="s">
        <v>2178</v>
      </c>
      <c r="C721" s="254" t="s">
        <v>2179</v>
      </c>
      <c r="D721" s="246" t="s">
        <v>458</v>
      </c>
      <c r="E721" s="247">
        <v>3</v>
      </c>
      <c r="F721" s="248"/>
      <c r="G721" s="249">
        <f>ROUND(E721*F721,2)</f>
        <v>0</v>
      </c>
      <c r="H721" s="248"/>
      <c r="I721" s="249">
        <f>ROUND(E721*H721,2)</f>
        <v>0</v>
      </c>
      <c r="J721" s="248"/>
      <c r="K721" s="249">
        <f>ROUND(E721*J721,2)</f>
        <v>0</v>
      </c>
      <c r="L721" s="249">
        <v>21</v>
      </c>
      <c r="M721" s="249">
        <f>G721*(1+L721/100)</f>
        <v>0</v>
      </c>
      <c r="N721" s="247">
        <v>6.4400000000000004E-3</v>
      </c>
      <c r="O721" s="247">
        <f>ROUND(E721*N721,2)</f>
        <v>0.02</v>
      </c>
      <c r="P721" s="247">
        <v>0</v>
      </c>
      <c r="Q721" s="247">
        <f>ROUND(E721*P721,2)</f>
        <v>0</v>
      </c>
      <c r="R721" s="249" t="s">
        <v>870</v>
      </c>
      <c r="S721" s="249" t="s">
        <v>250</v>
      </c>
      <c r="T721" s="250" t="s">
        <v>885</v>
      </c>
      <c r="U721" s="223">
        <v>0</v>
      </c>
      <c r="V721" s="223">
        <f>ROUND(E721*U721,2)</f>
        <v>0</v>
      </c>
      <c r="W721" s="223"/>
      <c r="X721" s="223" t="s">
        <v>871</v>
      </c>
      <c r="Y721" s="223" t="s">
        <v>252</v>
      </c>
      <c r="Z721" s="213"/>
      <c r="AA721" s="213"/>
      <c r="AB721" s="213"/>
      <c r="AC721" s="213"/>
      <c r="AD721" s="213"/>
      <c r="AE721" s="213"/>
      <c r="AF721" s="213"/>
      <c r="AG721" s="213" t="s">
        <v>886</v>
      </c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</row>
    <row r="722" spans="1:60" outlineLevel="1" x14ac:dyDescent="0.2">
      <c r="A722" s="235">
        <v>127</v>
      </c>
      <c r="B722" s="236" t="s">
        <v>2180</v>
      </c>
      <c r="C722" s="252" t="s">
        <v>2181</v>
      </c>
      <c r="D722" s="237" t="s">
        <v>458</v>
      </c>
      <c r="E722" s="238">
        <v>4</v>
      </c>
      <c r="F722" s="239"/>
      <c r="G722" s="240">
        <f>ROUND(E722*F722,2)</f>
        <v>0</v>
      </c>
      <c r="H722" s="239"/>
      <c r="I722" s="240">
        <f>ROUND(E722*H722,2)</f>
        <v>0</v>
      </c>
      <c r="J722" s="239"/>
      <c r="K722" s="240">
        <f>ROUND(E722*J722,2)</f>
        <v>0</v>
      </c>
      <c r="L722" s="240">
        <v>21</v>
      </c>
      <c r="M722" s="240">
        <f>G722*(1+L722/100)</f>
        <v>0</v>
      </c>
      <c r="N722" s="238">
        <v>2.7999999999999998E-4</v>
      </c>
      <c r="O722" s="238">
        <f>ROUND(E722*N722,2)</f>
        <v>0</v>
      </c>
      <c r="P722" s="238">
        <v>0</v>
      </c>
      <c r="Q722" s="238">
        <f>ROUND(E722*P722,2)</f>
        <v>0</v>
      </c>
      <c r="R722" s="240" t="s">
        <v>633</v>
      </c>
      <c r="S722" s="240" t="s">
        <v>250</v>
      </c>
      <c r="T722" s="241" t="s">
        <v>250</v>
      </c>
      <c r="U722" s="223">
        <v>3.3759999999999999</v>
      </c>
      <c r="V722" s="223">
        <f>ROUND(E722*U722,2)</f>
        <v>13.5</v>
      </c>
      <c r="W722" s="223"/>
      <c r="X722" s="223" t="s">
        <v>294</v>
      </c>
      <c r="Y722" s="223" t="s">
        <v>252</v>
      </c>
      <c r="Z722" s="213"/>
      <c r="AA722" s="213"/>
      <c r="AB722" s="213"/>
      <c r="AC722" s="213"/>
      <c r="AD722" s="213"/>
      <c r="AE722" s="213"/>
      <c r="AF722" s="213"/>
      <c r="AG722" s="213" t="s">
        <v>331</v>
      </c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</row>
    <row r="723" spans="1:60" outlineLevel="2" x14ac:dyDescent="0.2">
      <c r="A723" s="220"/>
      <c r="B723" s="221"/>
      <c r="C723" s="253" t="s">
        <v>2175</v>
      </c>
      <c r="D723" s="243"/>
      <c r="E723" s="243"/>
      <c r="F723" s="243"/>
      <c r="G723" s="243"/>
      <c r="H723" s="223"/>
      <c r="I723" s="223"/>
      <c r="J723" s="223"/>
      <c r="K723" s="223"/>
      <c r="L723" s="223"/>
      <c r="M723" s="223"/>
      <c r="N723" s="222"/>
      <c r="O723" s="222"/>
      <c r="P723" s="222"/>
      <c r="Q723" s="222"/>
      <c r="R723" s="223"/>
      <c r="S723" s="223"/>
      <c r="T723" s="223"/>
      <c r="U723" s="223"/>
      <c r="V723" s="223"/>
      <c r="W723" s="223"/>
      <c r="X723" s="223"/>
      <c r="Y723" s="223"/>
      <c r="Z723" s="213"/>
      <c r="AA723" s="213"/>
      <c r="AB723" s="213"/>
      <c r="AC723" s="213"/>
      <c r="AD723" s="213"/>
      <c r="AE723" s="213"/>
      <c r="AF723" s="213"/>
      <c r="AG723" s="213" t="s">
        <v>255</v>
      </c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</row>
    <row r="724" spans="1:60" ht="56.25" outlineLevel="1" x14ac:dyDescent="0.2">
      <c r="A724" s="244">
        <v>128</v>
      </c>
      <c r="B724" s="245" t="s">
        <v>2182</v>
      </c>
      <c r="C724" s="254" t="s">
        <v>2183</v>
      </c>
      <c r="D724" s="246" t="s">
        <v>458</v>
      </c>
      <c r="E724" s="247">
        <v>4</v>
      </c>
      <c r="F724" s="248"/>
      <c r="G724" s="249">
        <f>ROUND(E724*F724,2)</f>
        <v>0</v>
      </c>
      <c r="H724" s="248"/>
      <c r="I724" s="249">
        <f>ROUND(E724*H724,2)</f>
        <v>0</v>
      </c>
      <c r="J724" s="248"/>
      <c r="K724" s="249">
        <f>ROUND(E724*J724,2)</f>
        <v>0</v>
      </c>
      <c r="L724" s="249">
        <v>21</v>
      </c>
      <c r="M724" s="249">
        <f>G724*(1+L724/100)</f>
        <v>0</v>
      </c>
      <c r="N724" s="247">
        <v>2.2800000000000001E-2</v>
      </c>
      <c r="O724" s="247">
        <f>ROUND(E724*N724,2)</f>
        <v>0.09</v>
      </c>
      <c r="P724" s="247">
        <v>0</v>
      </c>
      <c r="Q724" s="247">
        <f>ROUND(E724*P724,2)</f>
        <v>0</v>
      </c>
      <c r="R724" s="249" t="s">
        <v>870</v>
      </c>
      <c r="S724" s="249" t="s">
        <v>250</v>
      </c>
      <c r="T724" s="250" t="s">
        <v>885</v>
      </c>
      <c r="U724" s="223">
        <v>0</v>
      </c>
      <c r="V724" s="223">
        <f>ROUND(E724*U724,2)</f>
        <v>0</v>
      </c>
      <c r="W724" s="223"/>
      <c r="X724" s="223" t="s">
        <v>871</v>
      </c>
      <c r="Y724" s="223" t="s">
        <v>252</v>
      </c>
      <c r="Z724" s="213"/>
      <c r="AA724" s="213"/>
      <c r="AB724" s="213"/>
      <c r="AC724" s="213"/>
      <c r="AD724" s="213"/>
      <c r="AE724" s="213"/>
      <c r="AF724" s="213"/>
      <c r="AG724" s="213" t="s">
        <v>886</v>
      </c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</row>
    <row r="725" spans="1:60" outlineLevel="1" x14ac:dyDescent="0.2">
      <c r="A725" s="244">
        <v>129</v>
      </c>
      <c r="B725" s="245" t="s">
        <v>2184</v>
      </c>
      <c r="C725" s="254" t="s">
        <v>2185</v>
      </c>
      <c r="D725" s="246" t="s">
        <v>458</v>
      </c>
      <c r="E725" s="247">
        <v>4</v>
      </c>
      <c r="F725" s="248"/>
      <c r="G725" s="249">
        <f>ROUND(E725*F725,2)</f>
        <v>0</v>
      </c>
      <c r="H725" s="248"/>
      <c r="I725" s="249">
        <f>ROUND(E725*H725,2)</f>
        <v>0</v>
      </c>
      <c r="J725" s="248"/>
      <c r="K725" s="249">
        <f>ROUND(E725*J725,2)</f>
        <v>0</v>
      </c>
      <c r="L725" s="249">
        <v>21</v>
      </c>
      <c r="M725" s="249">
        <f>G725*(1+L725/100)</f>
        <v>0</v>
      </c>
      <c r="N725" s="247">
        <v>5.0099999999999997E-3</v>
      </c>
      <c r="O725" s="247">
        <f>ROUND(E725*N725,2)</f>
        <v>0.02</v>
      </c>
      <c r="P725" s="247">
        <v>0</v>
      </c>
      <c r="Q725" s="247">
        <f>ROUND(E725*P725,2)</f>
        <v>0</v>
      </c>
      <c r="R725" s="249" t="s">
        <v>870</v>
      </c>
      <c r="S725" s="249" t="s">
        <v>250</v>
      </c>
      <c r="T725" s="250" t="s">
        <v>885</v>
      </c>
      <c r="U725" s="223">
        <v>0</v>
      </c>
      <c r="V725" s="223">
        <f>ROUND(E725*U725,2)</f>
        <v>0</v>
      </c>
      <c r="W725" s="223"/>
      <c r="X725" s="223" t="s">
        <v>871</v>
      </c>
      <c r="Y725" s="223" t="s">
        <v>252</v>
      </c>
      <c r="Z725" s="213"/>
      <c r="AA725" s="213"/>
      <c r="AB725" s="213"/>
      <c r="AC725" s="213"/>
      <c r="AD725" s="213"/>
      <c r="AE725" s="213"/>
      <c r="AF725" s="213"/>
      <c r="AG725" s="213" t="s">
        <v>886</v>
      </c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</row>
    <row r="726" spans="1:60" outlineLevel="1" x14ac:dyDescent="0.2">
      <c r="A726" s="235">
        <v>130</v>
      </c>
      <c r="B726" s="236" t="s">
        <v>2186</v>
      </c>
      <c r="C726" s="252" t="s">
        <v>2187</v>
      </c>
      <c r="D726" s="237" t="s">
        <v>562</v>
      </c>
      <c r="E726" s="238">
        <v>0.25612000000000001</v>
      </c>
      <c r="F726" s="239"/>
      <c r="G726" s="240">
        <f>ROUND(E726*F726,2)</f>
        <v>0</v>
      </c>
      <c r="H726" s="239"/>
      <c r="I726" s="240">
        <f>ROUND(E726*H726,2)</f>
        <v>0</v>
      </c>
      <c r="J726" s="239"/>
      <c r="K726" s="240">
        <f>ROUND(E726*J726,2)</f>
        <v>0</v>
      </c>
      <c r="L726" s="240">
        <v>21</v>
      </c>
      <c r="M726" s="240">
        <f>G726*(1+L726/100)</f>
        <v>0</v>
      </c>
      <c r="N726" s="238">
        <v>0</v>
      </c>
      <c r="O726" s="238">
        <f>ROUND(E726*N726,2)</f>
        <v>0</v>
      </c>
      <c r="P726" s="238">
        <v>0</v>
      </c>
      <c r="Q726" s="238">
        <f>ROUND(E726*P726,2)</f>
        <v>0</v>
      </c>
      <c r="R726" s="240" t="s">
        <v>633</v>
      </c>
      <c r="S726" s="240" t="s">
        <v>250</v>
      </c>
      <c r="T726" s="241" t="s">
        <v>250</v>
      </c>
      <c r="U726" s="223">
        <v>2.4209999999999998</v>
      </c>
      <c r="V726" s="223">
        <f>ROUND(E726*U726,2)</f>
        <v>0.62</v>
      </c>
      <c r="W726" s="223"/>
      <c r="X726" s="223" t="s">
        <v>564</v>
      </c>
      <c r="Y726" s="223" t="s">
        <v>252</v>
      </c>
      <c r="Z726" s="213"/>
      <c r="AA726" s="213"/>
      <c r="AB726" s="213"/>
      <c r="AC726" s="213"/>
      <c r="AD726" s="213"/>
      <c r="AE726" s="213"/>
      <c r="AF726" s="213"/>
      <c r="AG726" s="213" t="s">
        <v>565</v>
      </c>
      <c r="AH726" s="213"/>
      <c r="AI726" s="213"/>
      <c r="AJ726" s="213"/>
      <c r="AK726" s="213"/>
      <c r="AL726" s="213"/>
      <c r="AM726" s="213"/>
      <c r="AN726" s="213"/>
      <c r="AO726" s="213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</row>
    <row r="727" spans="1:60" outlineLevel="2" x14ac:dyDescent="0.2">
      <c r="A727" s="220"/>
      <c r="B727" s="221"/>
      <c r="C727" s="267" t="s">
        <v>1348</v>
      </c>
      <c r="D727" s="264"/>
      <c r="E727" s="264"/>
      <c r="F727" s="264"/>
      <c r="G727" s="264"/>
      <c r="H727" s="223"/>
      <c r="I727" s="223"/>
      <c r="J727" s="223"/>
      <c r="K727" s="223"/>
      <c r="L727" s="223"/>
      <c r="M727" s="223"/>
      <c r="N727" s="222"/>
      <c r="O727" s="222"/>
      <c r="P727" s="222"/>
      <c r="Q727" s="222"/>
      <c r="R727" s="223"/>
      <c r="S727" s="223"/>
      <c r="T727" s="223"/>
      <c r="U727" s="223"/>
      <c r="V727" s="223"/>
      <c r="W727" s="223"/>
      <c r="X727" s="223"/>
      <c r="Y727" s="223"/>
      <c r="Z727" s="213"/>
      <c r="AA727" s="213"/>
      <c r="AB727" s="213"/>
      <c r="AC727" s="213"/>
      <c r="AD727" s="213"/>
      <c r="AE727" s="213"/>
      <c r="AF727" s="213"/>
      <c r="AG727" s="213" t="s">
        <v>305</v>
      </c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</row>
    <row r="728" spans="1:60" x14ac:dyDescent="0.2">
      <c r="A728" s="228" t="s">
        <v>245</v>
      </c>
      <c r="B728" s="229" t="s">
        <v>180</v>
      </c>
      <c r="C728" s="251" t="s">
        <v>181</v>
      </c>
      <c r="D728" s="230"/>
      <c r="E728" s="231"/>
      <c r="F728" s="232"/>
      <c r="G728" s="232">
        <f>SUMIF(AG729:AG754,"&lt;&gt;NOR",G729:G754)</f>
        <v>0</v>
      </c>
      <c r="H728" s="232"/>
      <c r="I728" s="232">
        <f>SUM(I729:I754)</f>
        <v>0</v>
      </c>
      <c r="J728" s="232"/>
      <c r="K728" s="232">
        <f>SUM(K729:K754)</f>
        <v>0</v>
      </c>
      <c r="L728" s="232"/>
      <c r="M728" s="232">
        <f>SUM(M729:M754)</f>
        <v>0</v>
      </c>
      <c r="N728" s="231"/>
      <c r="O728" s="231">
        <f>SUM(O729:O754)</f>
        <v>0</v>
      </c>
      <c r="P728" s="231"/>
      <c r="Q728" s="231">
        <f>SUM(Q729:Q754)</f>
        <v>0</v>
      </c>
      <c r="R728" s="232"/>
      <c r="S728" s="232"/>
      <c r="T728" s="233"/>
      <c r="U728" s="227"/>
      <c r="V728" s="227">
        <f>SUM(V729:V754)</f>
        <v>0</v>
      </c>
      <c r="W728" s="227"/>
      <c r="X728" s="227"/>
      <c r="Y728" s="227"/>
      <c r="AG728" t="s">
        <v>246</v>
      </c>
    </row>
    <row r="729" spans="1:60" ht="22.5" outlineLevel="1" x14ac:dyDescent="0.2">
      <c r="A729" s="235">
        <v>131</v>
      </c>
      <c r="B729" s="236" t="s">
        <v>2188</v>
      </c>
      <c r="C729" s="252" t="s">
        <v>1373</v>
      </c>
      <c r="D729" s="237" t="s">
        <v>1368</v>
      </c>
      <c r="E729" s="238">
        <v>1</v>
      </c>
      <c r="F729" s="239"/>
      <c r="G729" s="240">
        <f>ROUND(E729*F729,2)</f>
        <v>0</v>
      </c>
      <c r="H729" s="239"/>
      <c r="I729" s="240">
        <f>ROUND(E729*H729,2)</f>
        <v>0</v>
      </c>
      <c r="J729" s="239"/>
      <c r="K729" s="240">
        <f>ROUND(E729*J729,2)</f>
        <v>0</v>
      </c>
      <c r="L729" s="240">
        <v>21</v>
      </c>
      <c r="M729" s="240">
        <f>G729*(1+L729/100)</f>
        <v>0</v>
      </c>
      <c r="N729" s="238">
        <v>0</v>
      </c>
      <c r="O729" s="238">
        <f>ROUND(E729*N729,2)</f>
        <v>0</v>
      </c>
      <c r="P729" s="238">
        <v>0</v>
      </c>
      <c r="Q729" s="238">
        <f>ROUND(E729*P729,2)</f>
        <v>0</v>
      </c>
      <c r="R729" s="240"/>
      <c r="S729" s="240" t="s">
        <v>277</v>
      </c>
      <c r="T729" s="241" t="s">
        <v>251</v>
      </c>
      <c r="U729" s="223">
        <v>0</v>
      </c>
      <c r="V729" s="223">
        <f>ROUND(E729*U729,2)</f>
        <v>0</v>
      </c>
      <c r="W729" s="223"/>
      <c r="X729" s="223" t="s">
        <v>294</v>
      </c>
      <c r="Y729" s="223" t="s">
        <v>252</v>
      </c>
      <c r="Z729" s="213"/>
      <c r="AA729" s="213"/>
      <c r="AB729" s="213"/>
      <c r="AC729" s="213"/>
      <c r="AD729" s="213"/>
      <c r="AE729" s="213"/>
      <c r="AF729" s="213"/>
      <c r="AG729" s="213" t="s">
        <v>331</v>
      </c>
      <c r="AH729" s="213"/>
      <c r="AI729" s="213"/>
      <c r="AJ729" s="213"/>
      <c r="AK729" s="213"/>
      <c r="AL729" s="213"/>
      <c r="AM729" s="213"/>
      <c r="AN729" s="213"/>
      <c r="AO729" s="213"/>
      <c r="AP729" s="213"/>
      <c r="AQ729" s="213"/>
      <c r="AR729" s="213"/>
      <c r="AS729" s="213"/>
      <c r="AT729" s="213"/>
      <c r="AU729" s="213"/>
      <c r="AV729" s="213"/>
      <c r="AW729" s="213"/>
      <c r="AX729" s="213"/>
      <c r="AY729" s="213"/>
      <c r="AZ729" s="213"/>
      <c r="BA729" s="213"/>
      <c r="BB729" s="213"/>
      <c r="BC729" s="213"/>
      <c r="BD729" s="213"/>
      <c r="BE729" s="213"/>
      <c r="BF729" s="213"/>
      <c r="BG729" s="213"/>
      <c r="BH729" s="213"/>
    </row>
    <row r="730" spans="1:60" outlineLevel="2" x14ac:dyDescent="0.2">
      <c r="A730" s="220"/>
      <c r="B730" s="221"/>
      <c r="C730" s="266" t="s">
        <v>1371</v>
      </c>
      <c r="D730" s="258"/>
      <c r="E730" s="259">
        <v>1</v>
      </c>
      <c r="F730" s="223"/>
      <c r="G730" s="223"/>
      <c r="H730" s="223"/>
      <c r="I730" s="223"/>
      <c r="J730" s="223"/>
      <c r="K730" s="223"/>
      <c r="L730" s="223"/>
      <c r="M730" s="223"/>
      <c r="N730" s="222"/>
      <c r="O730" s="222"/>
      <c r="P730" s="222"/>
      <c r="Q730" s="222"/>
      <c r="R730" s="223"/>
      <c r="S730" s="223"/>
      <c r="T730" s="223"/>
      <c r="U730" s="223"/>
      <c r="V730" s="223"/>
      <c r="W730" s="223"/>
      <c r="X730" s="223"/>
      <c r="Y730" s="223"/>
      <c r="Z730" s="213"/>
      <c r="AA730" s="213"/>
      <c r="AB730" s="213"/>
      <c r="AC730" s="213"/>
      <c r="AD730" s="213"/>
      <c r="AE730" s="213"/>
      <c r="AF730" s="213"/>
      <c r="AG730" s="213" t="s">
        <v>297</v>
      </c>
      <c r="AH730" s="213">
        <v>0</v>
      </c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</row>
    <row r="731" spans="1:60" ht="22.5" outlineLevel="1" x14ac:dyDescent="0.2">
      <c r="A731" s="235">
        <v>132</v>
      </c>
      <c r="B731" s="236" t="s">
        <v>2189</v>
      </c>
      <c r="C731" s="252" t="s">
        <v>1373</v>
      </c>
      <c r="D731" s="237" t="s">
        <v>1368</v>
      </c>
      <c r="E731" s="238">
        <v>1</v>
      </c>
      <c r="F731" s="239"/>
      <c r="G731" s="240">
        <f>ROUND(E731*F731,2)</f>
        <v>0</v>
      </c>
      <c r="H731" s="239"/>
      <c r="I731" s="240">
        <f>ROUND(E731*H731,2)</f>
        <v>0</v>
      </c>
      <c r="J731" s="239"/>
      <c r="K731" s="240">
        <f>ROUND(E731*J731,2)</f>
        <v>0</v>
      </c>
      <c r="L731" s="240">
        <v>21</v>
      </c>
      <c r="M731" s="240">
        <f>G731*(1+L731/100)</f>
        <v>0</v>
      </c>
      <c r="N731" s="238">
        <v>0</v>
      </c>
      <c r="O731" s="238">
        <f>ROUND(E731*N731,2)</f>
        <v>0</v>
      </c>
      <c r="P731" s="238">
        <v>0</v>
      </c>
      <c r="Q731" s="238">
        <f>ROUND(E731*P731,2)</f>
        <v>0</v>
      </c>
      <c r="R731" s="240"/>
      <c r="S731" s="240" t="s">
        <v>277</v>
      </c>
      <c r="T731" s="241" t="s">
        <v>251</v>
      </c>
      <c r="U731" s="223">
        <v>0</v>
      </c>
      <c r="V731" s="223">
        <f>ROUND(E731*U731,2)</f>
        <v>0</v>
      </c>
      <c r="W731" s="223"/>
      <c r="X731" s="223" t="s">
        <v>294</v>
      </c>
      <c r="Y731" s="223" t="s">
        <v>252</v>
      </c>
      <c r="Z731" s="213"/>
      <c r="AA731" s="213"/>
      <c r="AB731" s="213"/>
      <c r="AC731" s="213"/>
      <c r="AD731" s="213"/>
      <c r="AE731" s="213"/>
      <c r="AF731" s="213"/>
      <c r="AG731" s="213" t="s">
        <v>331</v>
      </c>
      <c r="AH731" s="213"/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</row>
    <row r="732" spans="1:60" outlineLevel="2" x14ac:dyDescent="0.2">
      <c r="A732" s="220"/>
      <c r="B732" s="221"/>
      <c r="C732" s="266" t="s">
        <v>1371</v>
      </c>
      <c r="D732" s="258"/>
      <c r="E732" s="259">
        <v>1</v>
      </c>
      <c r="F732" s="223"/>
      <c r="G732" s="223"/>
      <c r="H732" s="223"/>
      <c r="I732" s="223"/>
      <c r="J732" s="223"/>
      <c r="K732" s="223"/>
      <c r="L732" s="223"/>
      <c r="M732" s="223"/>
      <c r="N732" s="222"/>
      <c r="O732" s="222"/>
      <c r="P732" s="222"/>
      <c r="Q732" s="222"/>
      <c r="R732" s="223"/>
      <c r="S732" s="223"/>
      <c r="T732" s="223"/>
      <c r="U732" s="223"/>
      <c r="V732" s="223"/>
      <c r="W732" s="223"/>
      <c r="X732" s="223"/>
      <c r="Y732" s="223"/>
      <c r="Z732" s="213"/>
      <c r="AA732" s="213"/>
      <c r="AB732" s="213"/>
      <c r="AC732" s="213"/>
      <c r="AD732" s="213"/>
      <c r="AE732" s="213"/>
      <c r="AF732" s="213"/>
      <c r="AG732" s="213" t="s">
        <v>297</v>
      </c>
      <c r="AH732" s="213">
        <v>0</v>
      </c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</row>
    <row r="733" spans="1:60" ht="22.5" outlineLevel="1" x14ac:dyDescent="0.2">
      <c r="A733" s="235">
        <v>133</v>
      </c>
      <c r="B733" s="236" t="s">
        <v>2190</v>
      </c>
      <c r="C733" s="252" t="s">
        <v>1373</v>
      </c>
      <c r="D733" s="237" t="s">
        <v>1368</v>
      </c>
      <c r="E733" s="238">
        <v>1</v>
      </c>
      <c r="F733" s="239"/>
      <c r="G733" s="240">
        <f>ROUND(E733*F733,2)</f>
        <v>0</v>
      </c>
      <c r="H733" s="239"/>
      <c r="I733" s="240">
        <f>ROUND(E733*H733,2)</f>
        <v>0</v>
      </c>
      <c r="J733" s="239"/>
      <c r="K733" s="240">
        <f>ROUND(E733*J733,2)</f>
        <v>0</v>
      </c>
      <c r="L733" s="240">
        <v>21</v>
      </c>
      <c r="M733" s="240">
        <f>G733*(1+L733/100)</f>
        <v>0</v>
      </c>
      <c r="N733" s="238">
        <v>0</v>
      </c>
      <c r="O733" s="238">
        <f>ROUND(E733*N733,2)</f>
        <v>0</v>
      </c>
      <c r="P733" s="238">
        <v>0</v>
      </c>
      <c r="Q733" s="238">
        <f>ROUND(E733*P733,2)</f>
        <v>0</v>
      </c>
      <c r="R733" s="240"/>
      <c r="S733" s="240" t="s">
        <v>277</v>
      </c>
      <c r="T733" s="241" t="s">
        <v>251</v>
      </c>
      <c r="U733" s="223">
        <v>0</v>
      </c>
      <c r="V733" s="223">
        <f>ROUND(E733*U733,2)</f>
        <v>0</v>
      </c>
      <c r="W733" s="223"/>
      <c r="X733" s="223" t="s">
        <v>294</v>
      </c>
      <c r="Y733" s="223" t="s">
        <v>252</v>
      </c>
      <c r="Z733" s="213"/>
      <c r="AA733" s="213"/>
      <c r="AB733" s="213"/>
      <c r="AC733" s="213"/>
      <c r="AD733" s="213"/>
      <c r="AE733" s="213"/>
      <c r="AF733" s="213"/>
      <c r="AG733" s="213" t="s">
        <v>331</v>
      </c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</row>
    <row r="734" spans="1:60" outlineLevel="2" x14ac:dyDescent="0.2">
      <c r="A734" s="220"/>
      <c r="B734" s="221"/>
      <c r="C734" s="266" t="s">
        <v>1371</v>
      </c>
      <c r="D734" s="258"/>
      <c r="E734" s="259">
        <v>1</v>
      </c>
      <c r="F734" s="223"/>
      <c r="G734" s="223"/>
      <c r="H734" s="223"/>
      <c r="I734" s="223"/>
      <c r="J734" s="223"/>
      <c r="K734" s="223"/>
      <c r="L734" s="223"/>
      <c r="M734" s="223"/>
      <c r="N734" s="222"/>
      <c r="O734" s="222"/>
      <c r="P734" s="222"/>
      <c r="Q734" s="222"/>
      <c r="R734" s="223"/>
      <c r="S734" s="223"/>
      <c r="T734" s="223"/>
      <c r="U734" s="223"/>
      <c r="V734" s="223"/>
      <c r="W734" s="223"/>
      <c r="X734" s="223"/>
      <c r="Y734" s="223"/>
      <c r="Z734" s="213"/>
      <c r="AA734" s="213"/>
      <c r="AB734" s="213"/>
      <c r="AC734" s="213"/>
      <c r="AD734" s="213"/>
      <c r="AE734" s="213"/>
      <c r="AF734" s="213"/>
      <c r="AG734" s="213" t="s">
        <v>297</v>
      </c>
      <c r="AH734" s="213">
        <v>0</v>
      </c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</row>
    <row r="735" spans="1:60" ht="22.5" outlineLevel="1" x14ac:dyDescent="0.2">
      <c r="A735" s="235">
        <v>134</v>
      </c>
      <c r="B735" s="236" t="s">
        <v>2191</v>
      </c>
      <c r="C735" s="252" t="s">
        <v>1373</v>
      </c>
      <c r="D735" s="237" t="s">
        <v>1368</v>
      </c>
      <c r="E735" s="238">
        <v>2</v>
      </c>
      <c r="F735" s="239"/>
      <c r="G735" s="240">
        <f>ROUND(E735*F735,2)</f>
        <v>0</v>
      </c>
      <c r="H735" s="239"/>
      <c r="I735" s="240">
        <f>ROUND(E735*H735,2)</f>
        <v>0</v>
      </c>
      <c r="J735" s="239"/>
      <c r="K735" s="240">
        <f>ROUND(E735*J735,2)</f>
        <v>0</v>
      </c>
      <c r="L735" s="240">
        <v>21</v>
      </c>
      <c r="M735" s="240">
        <f>G735*(1+L735/100)</f>
        <v>0</v>
      </c>
      <c r="N735" s="238">
        <v>0</v>
      </c>
      <c r="O735" s="238">
        <f>ROUND(E735*N735,2)</f>
        <v>0</v>
      </c>
      <c r="P735" s="238">
        <v>0</v>
      </c>
      <c r="Q735" s="238">
        <f>ROUND(E735*P735,2)</f>
        <v>0</v>
      </c>
      <c r="R735" s="240"/>
      <c r="S735" s="240" t="s">
        <v>277</v>
      </c>
      <c r="T735" s="241" t="s">
        <v>251</v>
      </c>
      <c r="U735" s="223">
        <v>0</v>
      </c>
      <c r="V735" s="223">
        <f>ROUND(E735*U735,2)</f>
        <v>0</v>
      </c>
      <c r="W735" s="223"/>
      <c r="X735" s="223" t="s">
        <v>294</v>
      </c>
      <c r="Y735" s="223" t="s">
        <v>252</v>
      </c>
      <c r="Z735" s="213"/>
      <c r="AA735" s="213"/>
      <c r="AB735" s="213"/>
      <c r="AC735" s="213"/>
      <c r="AD735" s="213"/>
      <c r="AE735" s="213"/>
      <c r="AF735" s="213"/>
      <c r="AG735" s="213" t="s">
        <v>331</v>
      </c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</row>
    <row r="736" spans="1:60" outlineLevel="2" x14ac:dyDescent="0.2">
      <c r="A736" s="220"/>
      <c r="B736" s="221"/>
      <c r="C736" s="266" t="s">
        <v>1375</v>
      </c>
      <c r="D736" s="258"/>
      <c r="E736" s="259">
        <v>2</v>
      </c>
      <c r="F736" s="223"/>
      <c r="G736" s="223"/>
      <c r="H736" s="223"/>
      <c r="I736" s="223"/>
      <c r="J736" s="223"/>
      <c r="K736" s="223"/>
      <c r="L736" s="223"/>
      <c r="M736" s="223"/>
      <c r="N736" s="222"/>
      <c r="O736" s="222"/>
      <c r="P736" s="222"/>
      <c r="Q736" s="222"/>
      <c r="R736" s="223"/>
      <c r="S736" s="223"/>
      <c r="T736" s="223"/>
      <c r="U736" s="223"/>
      <c r="V736" s="223"/>
      <c r="W736" s="223"/>
      <c r="X736" s="223"/>
      <c r="Y736" s="223"/>
      <c r="Z736" s="213"/>
      <c r="AA736" s="213"/>
      <c r="AB736" s="213"/>
      <c r="AC736" s="213"/>
      <c r="AD736" s="213"/>
      <c r="AE736" s="213"/>
      <c r="AF736" s="213"/>
      <c r="AG736" s="213" t="s">
        <v>297</v>
      </c>
      <c r="AH736" s="213">
        <v>0</v>
      </c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</row>
    <row r="737" spans="1:60" ht="22.5" outlineLevel="1" x14ac:dyDescent="0.2">
      <c r="A737" s="235">
        <v>135</v>
      </c>
      <c r="B737" s="236" t="s">
        <v>1378</v>
      </c>
      <c r="C737" s="252" t="s">
        <v>1377</v>
      </c>
      <c r="D737" s="237" t="s">
        <v>1368</v>
      </c>
      <c r="E737" s="238">
        <v>8</v>
      </c>
      <c r="F737" s="239"/>
      <c r="G737" s="240">
        <f>ROUND(E737*F737,2)</f>
        <v>0</v>
      </c>
      <c r="H737" s="239"/>
      <c r="I737" s="240">
        <f>ROUND(E737*H737,2)</f>
        <v>0</v>
      </c>
      <c r="J737" s="239"/>
      <c r="K737" s="240">
        <f>ROUND(E737*J737,2)</f>
        <v>0</v>
      </c>
      <c r="L737" s="240">
        <v>21</v>
      </c>
      <c r="M737" s="240">
        <f>G737*(1+L737/100)</f>
        <v>0</v>
      </c>
      <c r="N737" s="238">
        <v>0</v>
      </c>
      <c r="O737" s="238">
        <f>ROUND(E737*N737,2)</f>
        <v>0</v>
      </c>
      <c r="P737" s="238">
        <v>0</v>
      </c>
      <c r="Q737" s="238">
        <f>ROUND(E737*P737,2)</f>
        <v>0</v>
      </c>
      <c r="R737" s="240"/>
      <c r="S737" s="240" t="s">
        <v>277</v>
      </c>
      <c r="T737" s="241" t="s">
        <v>251</v>
      </c>
      <c r="U737" s="223">
        <v>0</v>
      </c>
      <c r="V737" s="223">
        <f>ROUND(E737*U737,2)</f>
        <v>0</v>
      </c>
      <c r="W737" s="223"/>
      <c r="X737" s="223" t="s">
        <v>294</v>
      </c>
      <c r="Y737" s="223" t="s">
        <v>252</v>
      </c>
      <c r="Z737" s="213"/>
      <c r="AA737" s="213"/>
      <c r="AB737" s="213"/>
      <c r="AC737" s="213"/>
      <c r="AD737" s="213"/>
      <c r="AE737" s="213"/>
      <c r="AF737" s="213"/>
      <c r="AG737" s="213" t="s">
        <v>331</v>
      </c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</row>
    <row r="738" spans="1:60" outlineLevel="2" x14ac:dyDescent="0.2">
      <c r="A738" s="220"/>
      <c r="B738" s="221"/>
      <c r="C738" s="266" t="s">
        <v>2192</v>
      </c>
      <c r="D738" s="258"/>
      <c r="E738" s="259">
        <v>4</v>
      </c>
      <c r="F738" s="223"/>
      <c r="G738" s="223"/>
      <c r="H738" s="223"/>
      <c r="I738" s="223"/>
      <c r="J738" s="223"/>
      <c r="K738" s="223"/>
      <c r="L738" s="223"/>
      <c r="M738" s="223"/>
      <c r="N738" s="222"/>
      <c r="O738" s="222"/>
      <c r="P738" s="222"/>
      <c r="Q738" s="222"/>
      <c r="R738" s="223"/>
      <c r="S738" s="223"/>
      <c r="T738" s="223"/>
      <c r="U738" s="223"/>
      <c r="V738" s="223"/>
      <c r="W738" s="223"/>
      <c r="X738" s="223"/>
      <c r="Y738" s="223"/>
      <c r="Z738" s="213"/>
      <c r="AA738" s="213"/>
      <c r="AB738" s="213"/>
      <c r="AC738" s="213"/>
      <c r="AD738" s="213"/>
      <c r="AE738" s="213"/>
      <c r="AF738" s="213"/>
      <c r="AG738" s="213" t="s">
        <v>297</v>
      </c>
      <c r="AH738" s="213">
        <v>0</v>
      </c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</row>
    <row r="739" spans="1:60" outlineLevel="3" x14ac:dyDescent="0.2">
      <c r="A739" s="220"/>
      <c r="B739" s="221"/>
      <c r="C739" s="266" t="s">
        <v>2193</v>
      </c>
      <c r="D739" s="258"/>
      <c r="E739" s="259">
        <v>4</v>
      </c>
      <c r="F739" s="223"/>
      <c r="G739" s="223"/>
      <c r="H739" s="223"/>
      <c r="I739" s="223"/>
      <c r="J739" s="223"/>
      <c r="K739" s="223"/>
      <c r="L739" s="223"/>
      <c r="M739" s="223"/>
      <c r="N739" s="222"/>
      <c r="O739" s="222"/>
      <c r="P739" s="222"/>
      <c r="Q739" s="222"/>
      <c r="R739" s="223"/>
      <c r="S739" s="223"/>
      <c r="T739" s="223"/>
      <c r="U739" s="223"/>
      <c r="V739" s="223"/>
      <c r="W739" s="223"/>
      <c r="X739" s="223"/>
      <c r="Y739" s="223"/>
      <c r="Z739" s="213"/>
      <c r="AA739" s="213"/>
      <c r="AB739" s="213"/>
      <c r="AC739" s="213"/>
      <c r="AD739" s="213"/>
      <c r="AE739" s="213"/>
      <c r="AF739" s="213"/>
      <c r="AG739" s="213" t="s">
        <v>297</v>
      </c>
      <c r="AH739" s="213">
        <v>0</v>
      </c>
      <c r="AI739" s="213"/>
      <c r="AJ739" s="213"/>
      <c r="AK739" s="213"/>
      <c r="AL739" s="213"/>
      <c r="AM739" s="213"/>
      <c r="AN739" s="213"/>
      <c r="AO739" s="213"/>
      <c r="AP739" s="213"/>
      <c r="AQ739" s="213"/>
      <c r="AR739" s="213"/>
      <c r="AS739" s="213"/>
      <c r="AT739" s="213"/>
      <c r="AU739" s="213"/>
      <c r="AV739" s="213"/>
      <c r="AW739" s="213"/>
      <c r="AX739" s="213"/>
      <c r="AY739" s="213"/>
      <c r="AZ739" s="213"/>
      <c r="BA739" s="213"/>
      <c r="BB739" s="213"/>
      <c r="BC739" s="213"/>
      <c r="BD739" s="213"/>
      <c r="BE739" s="213"/>
      <c r="BF739" s="213"/>
      <c r="BG739" s="213"/>
      <c r="BH739" s="213"/>
    </row>
    <row r="740" spans="1:60" ht="22.5" outlineLevel="1" x14ac:dyDescent="0.2">
      <c r="A740" s="235">
        <v>136</v>
      </c>
      <c r="B740" s="236" t="s">
        <v>1380</v>
      </c>
      <c r="C740" s="252" t="s">
        <v>1381</v>
      </c>
      <c r="D740" s="237" t="s">
        <v>1368</v>
      </c>
      <c r="E740" s="238">
        <v>1</v>
      </c>
      <c r="F740" s="239"/>
      <c r="G740" s="240">
        <f>ROUND(E740*F740,2)</f>
        <v>0</v>
      </c>
      <c r="H740" s="239"/>
      <c r="I740" s="240">
        <f>ROUND(E740*H740,2)</f>
        <v>0</v>
      </c>
      <c r="J740" s="239"/>
      <c r="K740" s="240">
        <f>ROUND(E740*J740,2)</f>
        <v>0</v>
      </c>
      <c r="L740" s="240">
        <v>21</v>
      </c>
      <c r="M740" s="240">
        <f>G740*(1+L740/100)</f>
        <v>0</v>
      </c>
      <c r="N740" s="238">
        <v>0</v>
      </c>
      <c r="O740" s="238">
        <f>ROUND(E740*N740,2)</f>
        <v>0</v>
      </c>
      <c r="P740" s="238">
        <v>0</v>
      </c>
      <c r="Q740" s="238">
        <f>ROUND(E740*P740,2)</f>
        <v>0</v>
      </c>
      <c r="R740" s="240"/>
      <c r="S740" s="240" t="s">
        <v>277</v>
      </c>
      <c r="T740" s="241" t="s">
        <v>251</v>
      </c>
      <c r="U740" s="223">
        <v>0</v>
      </c>
      <c r="V740" s="223">
        <f>ROUND(E740*U740,2)</f>
        <v>0</v>
      </c>
      <c r="W740" s="223"/>
      <c r="X740" s="223" t="s">
        <v>294</v>
      </c>
      <c r="Y740" s="223" t="s">
        <v>252</v>
      </c>
      <c r="Z740" s="213"/>
      <c r="AA740" s="213"/>
      <c r="AB740" s="213"/>
      <c r="AC740" s="213"/>
      <c r="AD740" s="213"/>
      <c r="AE740" s="213"/>
      <c r="AF740" s="213"/>
      <c r="AG740" s="213" t="s">
        <v>571</v>
      </c>
      <c r="AH740" s="213"/>
      <c r="AI740" s="213"/>
      <c r="AJ740" s="213"/>
      <c r="AK740" s="213"/>
      <c r="AL740" s="213"/>
      <c r="AM740" s="213"/>
      <c r="AN740" s="213"/>
      <c r="AO740" s="213"/>
      <c r="AP740" s="213"/>
      <c r="AQ740" s="213"/>
      <c r="AR740" s="213"/>
      <c r="AS740" s="213"/>
      <c r="AT740" s="213"/>
      <c r="AU740" s="213"/>
      <c r="AV740" s="213"/>
      <c r="AW740" s="213"/>
      <c r="AX740" s="213"/>
      <c r="AY740" s="213"/>
      <c r="AZ740" s="213"/>
      <c r="BA740" s="213"/>
      <c r="BB740" s="213"/>
      <c r="BC740" s="213"/>
      <c r="BD740" s="213"/>
      <c r="BE740" s="213"/>
      <c r="BF740" s="213"/>
      <c r="BG740" s="213"/>
      <c r="BH740" s="213"/>
    </row>
    <row r="741" spans="1:60" outlineLevel="2" x14ac:dyDescent="0.2">
      <c r="A741" s="220"/>
      <c r="B741" s="221"/>
      <c r="C741" s="266" t="s">
        <v>347</v>
      </c>
      <c r="D741" s="258"/>
      <c r="E741" s="259"/>
      <c r="F741" s="223"/>
      <c r="G741" s="223"/>
      <c r="H741" s="223"/>
      <c r="I741" s="223"/>
      <c r="J741" s="223"/>
      <c r="K741" s="223"/>
      <c r="L741" s="223"/>
      <c r="M741" s="223"/>
      <c r="N741" s="222"/>
      <c r="O741" s="222"/>
      <c r="P741" s="222"/>
      <c r="Q741" s="222"/>
      <c r="R741" s="223"/>
      <c r="S741" s="223"/>
      <c r="T741" s="223"/>
      <c r="U741" s="223"/>
      <c r="V741" s="223"/>
      <c r="W741" s="223"/>
      <c r="X741" s="223"/>
      <c r="Y741" s="223"/>
      <c r="Z741" s="213"/>
      <c r="AA741" s="213"/>
      <c r="AB741" s="213"/>
      <c r="AC741" s="213"/>
      <c r="AD741" s="213"/>
      <c r="AE741" s="213"/>
      <c r="AF741" s="213"/>
      <c r="AG741" s="213" t="s">
        <v>297</v>
      </c>
      <c r="AH741" s="213">
        <v>0</v>
      </c>
      <c r="AI741" s="213"/>
      <c r="AJ741" s="213"/>
      <c r="AK741" s="213"/>
      <c r="AL741" s="213"/>
      <c r="AM741" s="213"/>
      <c r="AN741" s="213"/>
      <c r="AO741" s="213"/>
      <c r="AP741" s="213"/>
      <c r="AQ741" s="213"/>
      <c r="AR741" s="213"/>
      <c r="AS741" s="213"/>
      <c r="AT741" s="213"/>
      <c r="AU741" s="213"/>
      <c r="AV741" s="213"/>
      <c r="AW741" s="213"/>
      <c r="AX741" s="213"/>
      <c r="AY741" s="213"/>
      <c r="AZ741" s="213"/>
      <c r="BA741" s="213"/>
      <c r="BB741" s="213"/>
      <c r="BC741" s="213"/>
      <c r="BD741" s="213"/>
      <c r="BE741" s="213"/>
      <c r="BF741" s="213"/>
      <c r="BG741" s="213"/>
      <c r="BH741" s="213"/>
    </row>
    <row r="742" spans="1:60" outlineLevel="3" x14ac:dyDescent="0.2">
      <c r="A742" s="220"/>
      <c r="B742" s="221"/>
      <c r="C742" s="266" t="s">
        <v>1382</v>
      </c>
      <c r="D742" s="258"/>
      <c r="E742" s="259">
        <v>1</v>
      </c>
      <c r="F742" s="223"/>
      <c r="G742" s="223"/>
      <c r="H742" s="223"/>
      <c r="I742" s="223"/>
      <c r="J742" s="223"/>
      <c r="K742" s="223"/>
      <c r="L742" s="223"/>
      <c r="M742" s="223"/>
      <c r="N742" s="222"/>
      <c r="O742" s="222"/>
      <c r="P742" s="222"/>
      <c r="Q742" s="222"/>
      <c r="R742" s="223"/>
      <c r="S742" s="223"/>
      <c r="T742" s="223"/>
      <c r="U742" s="223"/>
      <c r="V742" s="223"/>
      <c r="W742" s="223"/>
      <c r="X742" s="223"/>
      <c r="Y742" s="223"/>
      <c r="Z742" s="213"/>
      <c r="AA742" s="213"/>
      <c r="AB742" s="213"/>
      <c r="AC742" s="213"/>
      <c r="AD742" s="213"/>
      <c r="AE742" s="213"/>
      <c r="AF742" s="213"/>
      <c r="AG742" s="213" t="s">
        <v>297</v>
      </c>
      <c r="AH742" s="213">
        <v>0</v>
      </c>
      <c r="AI742" s="213"/>
      <c r="AJ742" s="213"/>
      <c r="AK742" s="213"/>
      <c r="AL742" s="213"/>
      <c r="AM742" s="213"/>
      <c r="AN742" s="213"/>
      <c r="AO742" s="213"/>
      <c r="AP742" s="213"/>
      <c r="AQ742" s="213"/>
      <c r="AR742" s="213"/>
      <c r="AS742" s="213"/>
      <c r="AT742" s="213"/>
      <c r="AU742" s="213"/>
      <c r="AV742" s="213"/>
      <c r="AW742" s="213"/>
      <c r="AX742" s="213"/>
      <c r="AY742" s="213"/>
      <c r="AZ742" s="213"/>
      <c r="BA742" s="213"/>
      <c r="BB742" s="213"/>
      <c r="BC742" s="213"/>
      <c r="BD742" s="213"/>
      <c r="BE742" s="213"/>
      <c r="BF742" s="213"/>
      <c r="BG742" s="213"/>
      <c r="BH742" s="213"/>
    </row>
    <row r="743" spans="1:60" ht="22.5" outlineLevel="1" x14ac:dyDescent="0.2">
      <c r="A743" s="235">
        <v>137</v>
      </c>
      <c r="B743" s="236" t="s">
        <v>2194</v>
      </c>
      <c r="C743" s="252" t="s">
        <v>2195</v>
      </c>
      <c r="D743" s="237" t="s">
        <v>1368</v>
      </c>
      <c r="E743" s="238">
        <v>1</v>
      </c>
      <c r="F743" s="239"/>
      <c r="G743" s="240">
        <f>ROUND(E743*F743,2)</f>
        <v>0</v>
      </c>
      <c r="H743" s="239"/>
      <c r="I743" s="240">
        <f>ROUND(E743*H743,2)</f>
        <v>0</v>
      </c>
      <c r="J743" s="239"/>
      <c r="K743" s="240">
        <f>ROUND(E743*J743,2)</f>
        <v>0</v>
      </c>
      <c r="L743" s="240">
        <v>21</v>
      </c>
      <c r="M743" s="240">
        <f>G743*(1+L743/100)</f>
        <v>0</v>
      </c>
      <c r="N743" s="238">
        <v>0</v>
      </c>
      <c r="O743" s="238">
        <f>ROUND(E743*N743,2)</f>
        <v>0</v>
      </c>
      <c r="P743" s="238">
        <v>0</v>
      </c>
      <c r="Q743" s="238">
        <f>ROUND(E743*P743,2)</f>
        <v>0</v>
      </c>
      <c r="R743" s="240"/>
      <c r="S743" s="240" t="s">
        <v>277</v>
      </c>
      <c r="T743" s="241" t="s">
        <v>251</v>
      </c>
      <c r="U743" s="223">
        <v>0</v>
      </c>
      <c r="V743" s="223">
        <f>ROUND(E743*U743,2)</f>
        <v>0</v>
      </c>
      <c r="W743" s="223"/>
      <c r="X743" s="223" t="s">
        <v>294</v>
      </c>
      <c r="Y743" s="223" t="s">
        <v>252</v>
      </c>
      <c r="Z743" s="213"/>
      <c r="AA743" s="213"/>
      <c r="AB743" s="213"/>
      <c r="AC743" s="213"/>
      <c r="AD743" s="213"/>
      <c r="AE743" s="213"/>
      <c r="AF743" s="213"/>
      <c r="AG743" s="213" t="s">
        <v>331</v>
      </c>
      <c r="AH743" s="213"/>
      <c r="AI743" s="213"/>
      <c r="AJ743" s="213"/>
      <c r="AK743" s="213"/>
      <c r="AL743" s="213"/>
      <c r="AM743" s="213"/>
      <c r="AN743" s="213"/>
      <c r="AO743" s="213"/>
      <c r="AP743" s="213"/>
      <c r="AQ743" s="213"/>
      <c r="AR743" s="213"/>
      <c r="AS743" s="213"/>
      <c r="AT743" s="213"/>
      <c r="AU743" s="213"/>
      <c r="AV743" s="213"/>
      <c r="AW743" s="213"/>
      <c r="AX743" s="213"/>
      <c r="AY743" s="213"/>
      <c r="AZ743" s="213"/>
      <c r="BA743" s="213"/>
      <c r="BB743" s="213"/>
      <c r="BC743" s="213"/>
      <c r="BD743" s="213"/>
      <c r="BE743" s="213"/>
      <c r="BF743" s="213"/>
      <c r="BG743" s="213"/>
      <c r="BH743" s="213"/>
    </row>
    <row r="744" spans="1:60" outlineLevel="2" x14ac:dyDescent="0.2">
      <c r="A744" s="220"/>
      <c r="B744" s="221"/>
      <c r="C744" s="266" t="s">
        <v>2196</v>
      </c>
      <c r="D744" s="258"/>
      <c r="E744" s="259">
        <v>1</v>
      </c>
      <c r="F744" s="223"/>
      <c r="G744" s="223"/>
      <c r="H744" s="223"/>
      <c r="I744" s="223"/>
      <c r="J744" s="223"/>
      <c r="K744" s="223"/>
      <c r="L744" s="223"/>
      <c r="M744" s="223"/>
      <c r="N744" s="222"/>
      <c r="O744" s="222"/>
      <c r="P744" s="222"/>
      <c r="Q744" s="222"/>
      <c r="R744" s="223"/>
      <c r="S744" s="223"/>
      <c r="T744" s="223"/>
      <c r="U744" s="223"/>
      <c r="V744" s="223"/>
      <c r="W744" s="223"/>
      <c r="X744" s="223"/>
      <c r="Y744" s="223"/>
      <c r="Z744" s="213"/>
      <c r="AA744" s="213"/>
      <c r="AB744" s="213"/>
      <c r="AC744" s="213"/>
      <c r="AD744" s="213"/>
      <c r="AE744" s="213"/>
      <c r="AF744" s="213"/>
      <c r="AG744" s="213" t="s">
        <v>297</v>
      </c>
      <c r="AH744" s="213">
        <v>0</v>
      </c>
      <c r="AI744" s="213"/>
      <c r="AJ744" s="213"/>
      <c r="AK744" s="213"/>
      <c r="AL744" s="213"/>
      <c r="AM744" s="213"/>
      <c r="AN744" s="213"/>
      <c r="AO744" s="213"/>
      <c r="AP744" s="213"/>
      <c r="AQ744" s="213"/>
      <c r="AR744" s="213"/>
      <c r="AS744" s="213"/>
      <c r="AT744" s="213"/>
      <c r="AU744" s="213"/>
      <c r="AV744" s="213"/>
      <c r="AW744" s="213"/>
      <c r="AX744" s="213"/>
      <c r="AY744" s="213"/>
      <c r="AZ744" s="213"/>
      <c r="BA744" s="213"/>
      <c r="BB744" s="213"/>
      <c r="BC744" s="213"/>
      <c r="BD744" s="213"/>
      <c r="BE744" s="213"/>
      <c r="BF744" s="213"/>
      <c r="BG744" s="213"/>
      <c r="BH744" s="213"/>
    </row>
    <row r="745" spans="1:60" ht="22.5" outlineLevel="1" x14ac:dyDescent="0.2">
      <c r="A745" s="235">
        <v>138</v>
      </c>
      <c r="B745" s="236" t="s">
        <v>2197</v>
      </c>
      <c r="C745" s="252" t="s">
        <v>1373</v>
      </c>
      <c r="D745" s="237" t="s">
        <v>1368</v>
      </c>
      <c r="E745" s="238">
        <v>1</v>
      </c>
      <c r="F745" s="239"/>
      <c r="G745" s="240">
        <f>ROUND(E745*F745,2)</f>
        <v>0</v>
      </c>
      <c r="H745" s="239"/>
      <c r="I745" s="240">
        <f>ROUND(E745*H745,2)</f>
        <v>0</v>
      </c>
      <c r="J745" s="239"/>
      <c r="K745" s="240">
        <f>ROUND(E745*J745,2)</f>
        <v>0</v>
      </c>
      <c r="L745" s="240">
        <v>21</v>
      </c>
      <c r="M745" s="240">
        <f>G745*(1+L745/100)</f>
        <v>0</v>
      </c>
      <c r="N745" s="238">
        <v>0</v>
      </c>
      <c r="O745" s="238">
        <f>ROUND(E745*N745,2)</f>
        <v>0</v>
      </c>
      <c r="P745" s="238">
        <v>0</v>
      </c>
      <c r="Q745" s="238">
        <f>ROUND(E745*P745,2)</f>
        <v>0</v>
      </c>
      <c r="R745" s="240"/>
      <c r="S745" s="240" t="s">
        <v>277</v>
      </c>
      <c r="T745" s="241" t="s">
        <v>251</v>
      </c>
      <c r="U745" s="223">
        <v>0</v>
      </c>
      <c r="V745" s="223">
        <f>ROUND(E745*U745,2)</f>
        <v>0</v>
      </c>
      <c r="W745" s="223"/>
      <c r="X745" s="223" t="s">
        <v>294</v>
      </c>
      <c r="Y745" s="223" t="s">
        <v>252</v>
      </c>
      <c r="Z745" s="213"/>
      <c r="AA745" s="213"/>
      <c r="AB745" s="213"/>
      <c r="AC745" s="213"/>
      <c r="AD745" s="213"/>
      <c r="AE745" s="213"/>
      <c r="AF745" s="213"/>
      <c r="AG745" s="213" t="s">
        <v>331</v>
      </c>
      <c r="AH745" s="213"/>
      <c r="AI745" s="213"/>
      <c r="AJ745" s="213"/>
      <c r="AK745" s="213"/>
      <c r="AL745" s="213"/>
      <c r="AM745" s="213"/>
      <c r="AN745" s="213"/>
      <c r="AO745" s="213"/>
      <c r="AP745" s="213"/>
      <c r="AQ745" s="213"/>
      <c r="AR745" s="213"/>
      <c r="AS745" s="213"/>
      <c r="AT745" s="213"/>
      <c r="AU745" s="213"/>
      <c r="AV745" s="213"/>
      <c r="AW745" s="213"/>
      <c r="AX745" s="213"/>
      <c r="AY745" s="213"/>
      <c r="AZ745" s="213"/>
      <c r="BA745" s="213"/>
      <c r="BB745" s="213"/>
      <c r="BC745" s="213"/>
      <c r="BD745" s="213"/>
      <c r="BE745" s="213"/>
      <c r="BF745" s="213"/>
      <c r="BG745" s="213"/>
      <c r="BH745" s="213"/>
    </row>
    <row r="746" spans="1:60" outlineLevel="2" x14ac:dyDescent="0.2">
      <c r="A746" s="220"/>
      <c r="B746" s="221"/>
      <c r="C746" s="266" t="s">
        <v>1371</v>
      </c>
      <c r="D746" s="258"/>
      <c r="E746" s="259">
        <v>1</v>
      </c>
      <c r="F746" s="223"/>
      <c r="G746" s="223"/>
      <c r="H746" s="223"/>
      <c r="I746" s="223"/>
      <c r="J746" s="223"/>
      <c r="K746" s="223"/>
      <c r="L746" s="223"/>
      <c r="M746" s="223"/>
      <c r="N746" s="222"/>
      <c r="O746" s="222"/>
      <c r="P746" s="222"/>
      <c r="Q746" s="222"/>
      <c r="R746" s="223"/>
      <c r="S746" s="223"/>
      <c r="T746" s="223"/>
      <c r="U746" s="223"/>
      <c r="V746" s="223"/>
      <c r="W746" s="223"/>
      <c r="X746" s="223"/>
      <c r="Y746" s="223"/>
      <c r="Z746" s="213"/>
      <c r="AA746" s="213"/>
      <c r="AB746" s="213"/>
      <c r="AC746" s="213"/>
      <c r="AD746" s="213"/>
      <c r="AE746" s="213"/>
      <c r="AF746" s="213"/>
      <c r="AG746" s="213" t="s">
        <v>297</v>
      </c>
      <c r="AH746" s="213">
        <v>0</v>
      </c>
      <c r="AI746" s="213"/>
      <c r="AJ746" s="213"/>
      <c r="AK746" s="213"/>
      <c r="AL746" s="213"/>
      <c r="AM746" s="213"/>
      <c r="AN746" s="213"/>
      <c r="AO746" s="213"/>
      <c r="AP746" s="213"/>
      <c r="AQ746" s="213"/>
      <c r="AR746" s="213"/>
      <c r="AS746" s="213"/>
      <c r="AT746" s="213"/>
      <c r="AU746" s="213"/>
      <c r="AV746" s="213"/>
      <c r="AW746" s="213"/>
      <c r="AX746" s="213"/>
      <c r="AY746" s="213"/>
      <c r="AZ746" s="213"/>
      <c r="BA746" s="213"/>
      <c r="BB746" s="213"/>
      <c r="BC746" s="213"/>
      <c r="BD746" s="213"/>
      <c r="BE746" s="213"/>
      <c r="BF746" s="213"/>
      <c r="BG746" s="213"/>
      <c r="BH746" s="213"/>
    </row>
    <row r="747" spans="1:60" ht="22.5" outlineLevel="1" x14ac:dyDescent="0.2">
      <c r="A747" s="235">
        <v>139</v>
      </c>
      <c r="B747" s="236" t="s">
        <v>1386</v>
      </c>
      <c r="C747" s="252" t="s">
        <v>1373</v>
      </c>
      <c r="D747" s="237" t="s">
        <v>1368</v>
      </c>
      <c r="E747" s="238">
        <v>1</v>
      </c>
      <c r="F747" s="239"/>
      <c r="G747" s="240">
        <f>ROUND(E747*F747,2)</f>
        <v>0</v>
      </c>
      <c r="H747" s="239"/>
      <c r="I747" s="240">
        <f>ROUND(E747*H747,2)</f>
        <v>0</v>
      </c>
      <c r="J747" s="239"/>
      <c r="K747" s="240">
        <f>ROUND(E747*J747,2)</f>
        <v>0</v>
      </c>
      <c r="L747" s="240">
        <v>21</v>
      </c>
      <c r="M747" s="240">
        <f>G747*(1+L747/100)</f>
        <v>0</v>
      </c>
      <c r="N747" s="238">
        <v>0</v>
      </c>
      <c r="O747" s="238">
        <f>ROUND(E747*N747,2)</f>
        <v>0</v>
      </c>
      <c r="P747" s="238">
        <v>0</v>
      </c>
      <c r="Q747" s="238">
        <f>ROUND(E747*P747,2)</f>
        <v>0</v>
      </c>
      <c r="R747" s="240"/>
      <c r="S747" s="240" t="s">
        <v>277</v>
      </c>
      <c r="T747" s="241" t="s">
        <v>251</v>
      </c>
      <c r="U747" s="223">
        <v>0</v>
      </c>
      <c r="V747" s="223">
        <f>ROUND(E747*U747,2)</f>
        <v>0</v>
      </c>
      <c r="W747" s="223"/>
      <c r="X747" s="223" t="s">
        <v>294</v>
      </c>
      <c r="Y747" s="223" t="s">
        <v>252</v>
      </c>
      <c r="Z747" s="213"/>
      <c r="AA747" s="213"/>
      <c r="AB747" s="213"/>
      <c r="AC747" s="213"/>
      <c r="AD747" s="213"/>
      <c r="AE747" s="213"/>
      <c r="AF747" s="213"/>
      <c r="AG747" s="213" t="s">
        <v>331</v>
      </c>
      <c r="AH747" s="213"/>
      <c r="AI747" s="213"/>
      <c r="AJ747" s="213"/>
      <c r="AK747" s="213"/>
      <c r="AL747" s="213"/>
      <c r="AM747" s="213"/>
      <c r="AN747" s="213"/>
      <c r="AO747" s="213"/>
      <c r="AP747" s="213"/>
      <c r="AQ747" s="213"/>
      <c r="AR747" s="213"/>
      <c r="AS747" s="213"/>
      <c r="AT747" s="213"/>
      <c r="AU747" s="213"/>
      <c r="AV747" s="213"/>
      <c r="AW747" s="213"/>
      <c r="AX747" s="213"/>
      <c r="AY747" s="213"/>
      <c r="AZ747" s="213"/>
      <c r="BA747" s="213"/>
      <c r="BB747" s="213"/>
      <c r="BC747" s="213"/>
      <c r="BD747" s="213"/>
      <c r="BE747" s="213"/>
      <c r="BF747" s="213"/>
      <c r="BG747" s="213"/>
      <c r="BH747" s="213"/>
    </row>
    <row r="748" spans="1:60" outlineLevel="2" x14ac:dyDescent="0.2">
      <c r="A748" s="220"/>
      <c r="B748" s="221"/>
      <c r="C748" s="266" t="s">
        <v>1371</v>
      </c>
      <c r="D748" s="258"/>
      <c r="E748" s="259">
        <v>1</v>
      </c>
      <c r="F748" s="223"/>
      <c r="G748" s="223"/>
      <c r="H748" s="223"/>
      <c r="I748" s="223"/>
      <c r="J748" s="223"/>
      <c r="K748" s="223"/>
      <c r="L748" s="223"/>
      <c r="M748" s="223"/>
      <c r="N748" s="222"/>
      <c r="O748" s="222"/>
      <c r="P748" s="222"/>
      <c r="Q748" s="222"/>
      <c r="R748" s="223"/>
      <c r="S748" s="223"/>
      <c r="T748" s="223"/>
      <c r="U748" s="223"/>
      <c r="V748" s="223"/>
      <c r="W748" s="223"/>
      <c r="X748" s="223"/>
      <c r="Y748" s="223"/>
      <c r="Z748" s="213"/>
      <c r="AA748" s="213"/>
      <c r="AB748" s="213"/>
      <c r="AC748" s="213"/>
      <c r="AD748" s="213"/>
      <c r="AE748" s="213"/>
      <c r="AF748" s="213"/>
      <c r="AG748" s="213" t="s">
        <v>297</v>
      </c>
      <c r="AH748" s="213">
        <v>0</v>
      </c>
      <c r="AI748" s="213"/>
      <c r="AJ748" s="213"/>
      <c r="AK748" s="213"/>
      <c r="AL748" s="213"/>
      <c r="AM748" s="213"/>
      <c r="AN748" s="213"/>
      <c r="AO748" s="213"/>
      <c r="AP748" s="213"/>
      <c r="AQ748" s="213"/>
      <c r="AR748" s="213"/>
      <c r="AS748" s="213"/>
      <c r="AT748" s="213"/>
      <c r="AU748" s="213"/>
      <c r="AV748" s="213"/>
      <c r="AW748" s="213"/>
      <c r="AX748" s="213"/>
      <c r="AY748" s="213"/>
      <c r="AZ748" s="213"/>
      <c r="BA748" s="213"/>
      <c r="BB748" s="213"/>
      <c r="BC748" s="213"/>
      <c r="BD748" s="213"/>
      <c r="BE748" s="213"/>
      <c r="BF748" s="213"/>
      <c r="BG748" s="213"/>
      <c r="BH748" s="213"/>
    </row>
    <row r="749" spans="1:60" ht="22.5" outlineLevel="1" x14ac:dyDescent="0.2">
      <c r="A749" s="235">
        <v>140</v>
      </c>
      <c r="B749" s="236" t="s">
        <v>2198</v>
      </c>
      <c r="C749" s="252" t="s">
        <v>1373</v>
      </c>
      <c r="D749" s="237" t="s">
        <v>1368</v>
      </c>
      <c r="E749" s="238">
        <v>1</v>
      </c>
      <c r="F749" s="239"/>
      <c r="G749" s="240">
        <f>ROUND(E749*F749,2)</f>
        <v>0</v>
      </c>
      <c r="H749" s="239"/>
      <c r="I749" s="240">
        <f>ROUND(E749*H749,2)</f>
        <v>0</v>
      </c>
      <c r="J749" s="239"/>
      <c r="K749" s="240">
        <f>ROUND(E749*J749,2)</f>
        <v>0</v>
      </c>
      <c r="L749" s="240">
        <v>21</v>
      </c>
      <c r="M749" s="240">
        <f>G749*(1+L749/100)</f>
        <v>0</v>
      </c>
      <c r="N749" s="238">
        <v>0</v>
      </c>
      <c r="O749" s="238">
        <f>ROUND(E749*N749,2)</f>
        <v>0</v>
      </c>
      <c r="P749" s="238">
        <v>0</v>
      </c>
      <c r="Q749" s="238">
        <f>ROUND(E749*P749,2)</f>
        <v>0</v>
      </c>
      <c r="R749" s="240"/>
      <c r="S749" s="240" t="s">
        <v>277</v>
      </c>
      <c r="T749" s="241" t="s">
        <v>251</v>
      </c>
      <c r="U749" s="223">
        <v>0</v>
      </c>
      <c r="V749" s="223">
        <f>ROUND(E749*U749,2)</f>
        <v>0</v>
      </c>
      <c r="W749" s="223"/>
      <c r="X749" s="223" t="s">
        <v>294</v>
      </c>
      <c r="Y749" s="223" t="s">
        <v>252</v>
      </c>
      <c r="Z749" s="213"/>
      <c r="AA749" s="213"/>
      <c r="AB749" s="213"/>
      <c r="AC749" s="213"/>
      <c r="AD749" s="213"/>
      <c r="AE749" s="213"/>
      <c r="AF749" s="213"/>
      <c r="AG749" s="213" t="s">
        <v>331</v>
      </c>
      <c r="AH749" s="213"/>
      <c r="AI749" s="213"/>
      <c r="AJ749" s="213"/>
      <c r="AK749" s="213"/>
      <c r="AL749" s="213"/>
      <c r="AM749" s="213"/>
      <c r="AN749" s="213"/>
      <c r="AO749" s="213"/>
      <c r="AP749" s="213"/>
      <c r="AQ749" s="213"/>
      <c r="AR749" s="213"/>
      <c r="AS749" s="213"/>
      <c r="AT749" s="213"/>
      <c r="AU749" s="213"/>
      <c r="AV749" s="213"/>
      <c r="AW749" s="213"/>
      <c r="AX749" s="213"/>
      <c r="AY749" s="213"/>
      <c r="AZ749" s="213"/>
      <c r="BA749" s="213"/>
      <c r="BB749" s="213"/>
      <c r="BC749" s="213"/>
      <c r="BD749" s="213"/>
      <c r="BE749" s="213"/>
      <c r="BF749" s="213"/>
      <c r="BG749" s="213"/>
      <c r="BH749" s="213"/>
    </row>
    <row r="750" spans="1:60" outlineLevel="2" x14ac:dyDescent="0.2">
      <c r="A750" s="220"/>
      <c r="B750" s="221"/>
      <c r="C750" s="266" t="s">
        <v>1371</v>
      </c>
      <c r="D750" s="258"/>
      <c r="E750" s="259">
        <v>1</v>
      </c>
      <c r="F750" s="223"/>
      <c r="G750" s="223"/>
      <c r="H750" s="223"/>
      <c r="I750" s="223"/>
      <c r="J750" s="223"/>
      <c r="K750" s="223"/>
      <c r="L750" s="223"/>
      <c r="M750" s="223"/>
      <c r="N750" s="222"/>
      <c r="O750" s="222"/>
      <c r="P750" s="222"/>
      <c r="Q750" s="222"/>
      <c r="R750" s="223"/>
      <c r="S750" s="223"/>
      <c r="T750" s="223"/>
      <c r="U750" s="223"/>
      <c r="V750" s="223"/>
      <c r="W750" s="223"/>
      <c r="X750" s="223"/>
      <c r="Y750" s="223"/>
      <c r="Z750" s="213"/>
      <c r="AA750" s="213"/>
      <c r="AB750" s="213"/>
      <c r="AC750" s="213"/>
      <c r="AD750" s="213"/>
      <c r="AE750" s="213"/>
      <c r="AF750" s="213"/>
      <c r="AG750" s="213" t="s">
        <v>297</v>
      </c>
      <c r="AH750" s="213">
        <v>0</v>
      </c>
      <c r="AI750" s="213"/>
      <c r="AJ750" s="213"/>
      <c r="AK750" s="213"/>
      <c r="AL750" s="213"/>
      <c r="AM750" s="213"/>
      <c r="AN750" s="213"/>
      <c r="AO750" s="213"/>
      <c r="AP750" s="213"/>
      <c r="AQ750" s="213"/>
      <c r="AR750" s="213"/>
      <c r="AS750" s="213"/>
      <c r="AT750" s="213"/>
      <c r="AU750" s="213"/>
      <c r="AV750" s="213"/>
      <c r="AW750" s="213"/>
      <c r="AX750" s="213"/>
      <c r="AY750" s="213"/>
      <c r="AZ750" s="213"/>
      <c r="BA750" s="213"/>
      <c r="BB750" s="213"/>
      <c r="BC750" s="213"/>
      <c r="BD750" s="213"/>
      <c r="BE750" s="213"/>
      <c r="BF750" s="213"/>
      <c r="BG750" s="213"/>
      <c r="BH750" s="213"/>
    </row>
    <row r="751" spans="1:60" ht="22.5" outlineLevel="1" x14ac:dyDescent="0.2">
      <c r="A751" s="235">
        <v>141</v>
      </c>
      <c r="B751" s="236" t="s">
        <v>2199</v>
      </c>
      <c r="C751" s="252" t="s">
        <v>1373</v>
      </c>
      <c r="D751" s="237" t="s">
        <v>1368</v>
      </c>
      <c r="E751" s="238">
        <v>1</v>
      </c>
      <c r="F751" s="239"/>
      <c r="G751" s="240">
        <f>ROUND(E751*F751,2)</f>
        <v>0</v>
      </c>
      <c r="H751" s="239"/>
      <c r="I751" s="240">
        <f>ROUND(E751*H751,2)</f>
        <v>0</v>
      </c>
      <c r="J751" s="239"/>
      <c r="K751" s="240">
        <f>ROUND(E751*J751,2)</f>
        <v>0</v>
      </c>
      <c r="L751" s="240">
        <v>21</v>
      </c>
      <c r="M751" s="240">
        <f>G751*(1+L751/100)</f>
        <v>0</v>
      </c>
      <c r="N751" s="238">
        <v>0</v>
      </c>
      <c r="O751" s="238">
        <f>ROUND(E751*N751,2)</f>
        <v>0</v>
      </c>
      <c r="P751" s="238">
        <v>0</v>
      </c>
      <c r="Q751" s="238">
        <f>ROUND(E751*P751,2)</f>
        <v>0</v>
      </c>
      <c r="R751" s="240"/>
      <c r="S751" s="240" t="s">
        <v>277</v>
      </c>
      <c r="T751" s="241" t="s">
        <v>251</v>
      </c>
      <c r="U751" s="223">
        <v>0</v>
      </c>
      <c r="V751" s="223">
        <f>ROUND(E751*U751,2)</f>
        <v>0</v>
      </c>
      <c r="W751" s="223"/>
      <c r="X751" s="223" t="s">
        <v>294</v>
      </c>
      <c r="Y751" s="223" t="s">
        <v>252</v>
      </c>
      <c r="Z751" s="213"/>
      <c r="AA751" s="213"/>
      <c r="AB751" s="213"/>
      <c r="AC751" s="213"/>
      <c r="AD751" s="213"/>
      <c r="AE751" s="213"/>
      <c r="AF751" s="213"/>
      <c r="AG751" s="213" t="s">
        <v>331</v>
      </c>
      <c r="AH751" s="213"/>
      <c r="AI751" s="213"/>
      <c r="AJ751" s="213"/>
      <c r="AK751" s="213"/>
      <c r="AL751" s="213"/>
      <c r="AM751" s="213"/>
      <c r="AN751" s="213"/>
      <c r="AO751" s="213"/>
      <c r="AP751" s="213"/>
      <c r="AQ751" s="213"/>
      <c r="AR751" s="213"/>
      <c r="AS751" s="213"/>
      <c r="AT751" s="213"/>
      <c r="AU751" s="213"/>
      <c r="AV751" s="213"/>
      <c r="AW751" s="213"/>
      <c r="AX751" s="213"/>
      <c r="AY751" s="213"/>
      <c r="AZ751" s="213"/>
      <c r="BA751" s="213"/>
      <c r="BB751" s="213"/>
      <c r="BC751" s="213"/>
      <c r="BD751" s="213"/>
      <c r="BE751" s="213"/>
      <c r="BF751" s="213"/>
      <c r="BG751" s="213"/>
      <c r="BH751" s="213"/>
    </row>
    <row r="752" spans="1:60" outlineLevel="2" x14ac:dyDescent="0.2">
      <c r="A752" s="220"/>
      <c r="B752" s="221"/>
      <c r="C752" s="266" t="s">
        <v>1371</v>
      </c>
      <c r="D752" s="258"/>
      <c r="E752" s="259">
        <v>1</v>
      </c>
      <c r="F752" s="223"/>
      <c r="G752" s="223"/>
      <c r="H752" s="223"/>
      <c r="I752" s="223"/>
      <c r="J752" s="223"/>
      <c r="K752" s="223"/>
      <c r="L752" s="223"/>
      <c r="M752" s="223"/>
      <c r="N752" s="222"/>
      <c r="O752" s="222"/>
      <c r="P752" s="222"/>
      <c r="Q752" s="222"/>
      <c r="R752" s="223"/>
      <c r="S752" s="223"/>
      <c r="T752" s="223"/>
      <c r="U752" s="223"/>
      <c r="V752" s="223"/>
      <c r="W752" s="223"/>
      <c r="X752" s="223"/>
      <c r="Y752" s="223"/>
      <c r="Z752" s="213"/>
      <c r="AA752" s="213"/>
      <c r="AB752" s="213"/>
      <c r="AC752" s="213"/>
      <c r="AD752" s="213"/>
      <c r="AE752" s="213"/>
      <c r="AF752" s="213"/>
      <c r="AG752" s="213" t="s">
        <v>297</v>
      </c>
      <c r="AH752" s="213">
        <v>0</v>
      </c>
      <c r="AI752" s="213"/>
      <c r="AJ752" s="213"/>
      <c r="AK752" s="213"/>
      <c r="AL752" s="213"/>
      <c r="AM752" s="213"/>
      <c r="AN752" s="213"/>
      <c r="AO752" s="213"/>
      <c r="AP752" s="213"/>
      <c r="AQ752" s="213"/>
      <c r="AR752" s="213"/>
      <c r="AS752" s="213"/>
      <c r="AT752" s="213"/>
      <c r="AU752" s="213"/>
      <c r="AV752" s="213"/>
      <c r="AW752" s="213"/>
      <c r="AX752" s="213"/>
      <c r="AY752" s="213"/>
      <c r="AZ752" s="213"/>
      <c r="BA752" s="213"/>
      <c r="BB752" s="213"/>
      <c r="BC752" s="213"/>
      <c r="BD752" s="213"/>
      <c r="BE752" s="213"/>
      <c r="BF752" s="213"/>
      <c r="BG752" s="213"/>
      <c r="BH752" s="213"/>
    </row>
    <row r="753" spans="1:60" ht="22.5" outlineLevel="1" x14ac:dyDescent="0.2">
      <c r="A753" s="235">
        <v>142</v>
      </c>
      <c r="B753" s="236" t="s">
        <v>2200</v>
      </c>
      <c r="C753" s="252" t="s">
        <v>1373</v>
      </c>
      <c r="D753" s="237" t="s">
        <v>1368</v>
      </c>
      <c r="E753" s="238">
        <v>1</v>
      </c>
      <c r="F753" s="239"/>
      <c r="G753" s="240">
        <f>ROUND(E753*F753,2)</f>
        <v>0</v>
      </c>
      <c r="H753" s="239"/>
      <c r="I753" s="240">
        <f>ROUND(E753*H753,2)</f>
        <v>0</v>
      </c>
      <c r="J753" s="239"/>
      <c r="K753" s="240">
        <f>ROUND(E753*J753,2)</f>
        <v>0</v>
      </c>
      <c r="L753" s="240">
        <v>21</v>
      </c>
      <c r="M753" s="240">
        <f>G753*(1+L753/100)</f>
        <v>0</v>
      </c>
      <c r="N753" s="238">
        <v>0</v>
      </c>
      <c r="O753" s="238">
        <f>ROUND(E753*N753,2)</f>
        <v>0</v>
      </c>
      <c r="P753" s="238">
        <v>0</v>
      </c>
      <c r="Q753" s="238">
        <f>ROUND(E753*P753,2)</f>
        <v>0</v>
      </c>
      <c r="R753" s="240"/>
      <c r="S753" s="240" t="s">
        <v>277</v>
      </c>
      <c r="T753" s="241" t="s">
        <v>251</v>
      </c>
      <c r="U753" s="223">
        <v>0</v>
      </c>
      <c r="V753" s="223">
        <f>ROUND(E753*U753,2)</f>
        <v>0</v>
      </c>
      <c r="W753" s="223"/>
      <c r="X753" s="223" t="s">
        <v>294</v>
      </c>
      <c r="Y753" s="223" t="s">
        <v>252</v>
      </c>
      <c r="Z753" s="213"/>
      <c r="AA753" s="213"/>
      <c r="AB753" s="213"/>
      <c r="AC753" s="213"/>
      <c r="AD753" s="213"/>
      <c r="AE753" s="213"/>
      <c r="AF753" s="213"/>
      <c r="AG753" s="213" t="s">
        <v>331</v>
      </c>
      <c r="AH753" s="213"/>
      <c r="AI753" s="213"/>
      <c r="AJ753" s="213"/>
      <c r="AK753" s="213"/>
      <c r="AL753" s="213"/>
      <c r="AM753" s="213"/>
      <c r="AN753" s="213"/>
      <c r="AO753" s="213"/>
      <c r="AP753" s="213"/>
      <c r="AQ753" s="213"/>
      <c r="AR753" s="213"/>
      <c r="AS753" s="213"/>
      <c r="AT753" s="213"/>
      <c r="AU753" s="213"/>
      <c r="AV753" s="213"/>
      <c r="AW753" s="213"/>
      <c r="AX753" s="213"/>
      <c r="AY753" s="213"/>
      <c r="AZ753" s="213"/>
      <c r="BA753" s="213"/>
      <c r="BB753" s="213"/>
      <c r="BC753" s="213"/>
      <c r="BD753" s="213"/>
      <c r="BE753" s="213"/>
      <c r="BF753" s="213"/>
      <c r="BG753" s="213"/>
      <c r="BH753" s="213"/>
    </row>
    <row r="754" spans="1:60" outlineLevel="2" x14ac:dyDescent="0.2">
      <c r="A754" s="220"/>
      <c r="B754" s="221"/>
      <c r="C754" s="266" t="s">
        <v>1371</v>
      </c>
      <c r="D754" s="258"/>
      <c r="E754" s="259">
        <v>1</v>
      </c>
      <c r="F754" s="223"/>
      <c r="G754" s="223"/>
      <c r="H754" s="223"/>
      <c r="I754" s="223"/>
      <c r="J754" s="223"/>
      <c r="K754" s="223"/>
      <c r="L754" s="223"/>
      <c r="M754" s="223"/>
      <c r="N754" s="222"/>
      <c r="O754" s="222"/>
      <c r="P754" s="222"/>
      <c r="Q754" s="222"/>
      <c r="R754" s="223"/>
      <c r="S754" s="223"/>
      <c r="T754" s="223"/>
      <c r="U754" s="223"/>
      <c r="V754" s="223"/>
      <c r="W754" s="223"/>
      <c r="X754" s="223"/>
      <c r="Y754" s="223"/>
      <c r="Z754" s="213"/>
      <c r="AA754" s="213"/>
      <c r="AB754" s="213"/>
      <c r="AC754" s="213"/>
      <c r="AD754" s="213"/>
      <c r="AE754" s="213"/>
      <c r="AF754" s="213"/>
      <c r="AG754" s="213" t="s">
        <v>297</v>
      </c>
      <c r="AH754" s="213">
        <v>0</v>
      </c>
      <c r="AI754" s="213"/>
      <c r="AJ754" s="213"/>
      <c r="AK754" s="213"/>
      <c r="AL754" s="213"/>
      <c r="AM754" s="213"/>
      <c r="AN754" s="213"/>
      <c r="AO754" s="213"/>
      <c r="AP754" s="213"/>
      <c r="AQ754" s="213"/>
      <c r="AR754" s="213"/>
      <c r="AS754" s="213"/>
      <c r="AT754" s="213"/>
      <c r="AU754" s="213"/>
      <c r="AV754" s="213"/>
      <c r="AW754" s="213"/>
      <c r="AX754" s="213"/>
      <c r="AY754" s="213"/>
      <c r="AZ754" s="213"/>
      <c r="BA754" s="213"/>
      <c r="BB754" s="213"/>
      <c r="BC754" s="213"/>
      <c r="BD754" s="213"/>
      <c r="BE754" s="213"/>
      <c r="BF754" s="213"/>
      <c r="BG754" s="213"/>
      <c r="BH754" s="213"/>
    </row>
    <row r="755" spans="1:60" x14ac:dyDescent="0.2">
      <c r="A755" s="228" t="s">
        <v>245</v>
      </c>
      <c r="B755" s="229" t="s">
        <v>182</v>
      </c>
      <c r="C755" s="251" t="s">
        <v>183</v>
      </c>
      <c r="D755" s="230"/>
      <c r="E755" s="231"/>
      <c r="F755" s="232"/>
      <c r="G755" s="232">
        <f>SUMIF(AG756:AG758,"&lt;&gt;NOR",G756:G758)</f>
        <v>0</v>
      </c>
      <c r="H755" s="232"/>
      <c r="I755" s="232">
        <f>SUM(I756:I758)</f>
        <v>0</v>
      </c>
      <c r="J755" s="232"/>
      <c r="K755" s="232">
        <f>SUM(K756:K758)</f>
        <v>0</v>
      </c>
      <c r="L755" s="232"/>
      <c r="M755" s="232">
        <f>SUM(M756:M758)</f>
        <v>0</v>
      </c>
      <c r="N755" s="231"/>
      <c r="O755" s="231">
        <f>SUM(O756:O758)</f>
        <v>0</v>
      </c>
      <c r="P755" s="231"/>
      <c r="Q755" s="231">
        <f>SUM(Q756:Q758)</f>
        <v>0</v>
      </c>
      <c r="R755" s="232"/>
      <c r="S755" s="232"/>
      <c r="T755" s="233"/>
      <c r="U755" s="227"/>
      <c r="V755" s="227">
        <f>SUM(V756:V758)</f>
        <v>0</v>
      </c>
      <c r="W755" s="227"/>
      <c r="X755" s="227"/>
      <c r="Y755" s="227"/>
      <c r="AG755" t="s">
        <v>246</v>
      </c>
    </row>
    <row r="756" spans="1:60" outlineLevel="1" x14ac:dyDescent="0.2">
      <c r="A756" s="235">
        <v>143</v>
      </c>
      <c r="B756" s="236" t="s">
        <v>2201</v>
      </c>
      <c r="C756" s="252" t="s">
        <v>2202</v>
      </c>
      <c r="D756" s="237" t="s">
        <v>292</v>
      </c>
      <c r="E756" s="238">
        <v>1.98</v>
      </c>
      <c r="F756" s="239"/>
      <c r="G756" s="240">
        <f>ROUND(E756*F756,2)</f>
        <v>0</v>
      </c>
      <c r="H756" s="239"/>
      <c r="I756" s="240">
        <f>ROUND(E756*H756,2)</f>
        <v>0</v>
      </c>
      <c r="J756" s="239"/>
      <c r="K756" s="240">
        <f>ROUND(E756*J756,2)</f>
        <v>0</v>
      </c>
      <c r="L756" s="240">
        <v>21</v>
      </c>
      <c r="M756" s="240">
        <f>G756*(1+L756/100)</f>
        <v>0</v>
      </c>
      <c r="N756" s="238">
        <v>0</v>
      </c>
      <c r="O756" s="238">
        <f>ROUND(E756*N756,2)</f>
        <v>0</v>
      </c>
      <c r="P756" s="238">
        <v>0</v>
      </c>
      <c r="Q756" s="238">
        <f>ROUND(E756*P756,2)</f>
        <v>0</v>
      </c>
      <c r="R756" s="240"/>
      <c r="S756" s="240" t="s">
        <v>277</v>
      </c>
      <c r="T756" s="241" t="s">
        <v>251</v>
      </c>
      <c r="U756" s="223">
        <v>0</v>
      </c>
      <c r="V756" s="223">
        <f>ROUND(E756*U756,2)</f>
        <v>0</v>
      </c>
      <c r="W756" s="223"/>
      <c r="X756" s="223" t="s">
        <v>294</v>
      </c>
      <c r="Y756" s="223" t="s">
        <v>252</v>
      </c>
      <c r="Z756" s="213"/>
      <c r="AA756" s="213"/>
      <c r="AB756" s="213"/>
      <c r="AC756" s="213"/>
      <c r="AD756" s="213"/>
      <c r="AE756" s="213"/>
      <c r="AF756" s="213"/>
      <c r="AG756" s="213" t="s">
        <v>331</v>
      </c>
      <c r="AH756" s="213"/>
      <c r="AI756" s="213"/>
      <c r="AJ756" s="213"/>
      <c r="AK756" s="213"/>
      <c r="AL756" s="213"/>
      <c r="AM756" s="213"/>
      <c r="AN756" s="213"/>
      <c r="AO756" s="213"/>
      <c r="AP756" s="213"/>
      <c r="AQ756" s="213"/>
      <c r="AR756" s="213"/>
      <c r="AS756" s="213"/>
      <c r="AT756" s="213"/>
      <c r="AU756" s="213"/>
      <c r="AV756" s="213"/>
      <c r="AW756" s="213"/>
      <c r="AX756" s="213"/>
      <c r="AY756" s="213"/>
      <c r="AZ756" s="213"/>
      <c r="BA756" s="213"/>
      <c r="BB756" s="213"/>
      <c r="BC756" s="213"/>
      <c r="BD756" s="213"/>
      <c r="BE756" s="213"/>
      <c r="BF756" s="213"/>
      <c r="BG756" s="213"/>
      <c r="BH756" s="213"/>
    </row>
    <row r="757" spans="1:60" outlineLevel="2" x14ac:dyDescent="0.2">
      <c r="A757" s="220"/>
      <c r="B757" s="221"/>
      <c r="C757" s="266" t="s">
        <v>2203</v>
      </c>
      <c r="D757" s="258"/>
      <c r="E757" s="259"/>
      <c r="F757" s="223"/>
      <c r="G757" s="223"/>
      <c r="H757" s="223"/>
      <c r="I757" s="223"/>
      <c r="J757" s="223"/>
      <c r="K757" s="223"/>
      <c r="L757" s="223"/>
      <c r="M757" s="223"/>
      <c r="N757" s="222"/>
      <c r="O757" s="222"/>
      <c r="P757" s="222"/>
      <c r="Q757" s="222"/>
      <c r="R757" s="223"/>
      <c r="S757" s="223"/>
      <c r="T757" s="223"/>
      <c r="U757" s="223"/>
      <c r="V757" s="223"/>
      <c r="W757" s="223"/>
      <c r="X757" s="223"/>
      <c r="Y757" s="223"/>
      <c r="Z757" s="213"/>
      <c r="AA757" s="213"/>
      <c r="AB757" s="213"/>
      <c r="AC757" s="213"/>
      <c r="AD757" s="213"/>
      <c r="AE757" s="213"/>
      <c r="AF757" s="213"/>
      <c r="AG757" s="213" t="s">
        <v>297</v>
      </c>
      <c r="AH757" s="213">
        <v>0</v>
      </c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</row>
    <row r="758" spans="1:60" outlineLevel="3" x14ac:dyDescent="0.2">
      <c r="A758" s="220"/>
      <c r="B758" s="221"/>
      <c r="C758" s="266" t="s">
        <v>2204</v>
      </c>
      <c r="D758" s="258"/>
      <c r="E758" s="259">
        <v>1.98</v>
      </c>
      <c r="F758" s="223"/>
      <c r="G758" s="223"/>
      <c r="H758" s="223"/>
      <c r="I758" s="223"/>
      <c r="J758" s="223"/>
      <c r="K758" s="223"/>
      <c r="L758" s="223"/>
      <c r="M758" s="223"/>
      <c r="N758" s="222"/>
      <c r="O758" s="222"/>
      <c r="P758" s="222"/>
      <c r="Q758" s="222"/>
      <c r="R758" s="223"/>
      <c r="S758" s="223"/>
      <c r="T758" s="223"/>
      <c r="U758" s="223"/>
      <c r="V758" s="223"/>
      <c r="W758" s="223"/>
      <c r="X758" s="223"/>
      <c r="Y758" s="223"/>
      <c r="Z758" s="213"/>
      <c r="AA758" s="213"/>
      <c r="AB758" s="213"/>
      <c r="AC758" s="213"/>
      <c r="AD758" s="213"/>
      <c r="AE758" s="213"/>
      <c r="AF758" s="213"/>
      <c r="AG758" s="213" t="s">
        <v>297</v>
      </c>
      <c r="AH758" s="213">
        <v>0</v>
      </c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</row>
    <row r="759" spans="1:60" x14ac:dyDescent="0.2">
      <c r="A759" s="228" t="s">
        <v>245</v>
      </c>
      <c r="B759" s="229" t="s">
        <v>186</v>
      </c>
      <c r="C759" s="251" t="s">
        <v>187</v>
      </c>
      <c r="D759" s="230"/>
      <c r="E759" s="231"/>
      <c r="F759" s="232"/>
      <c r="G759" s="232">
        <f>SUMIF(AG760:AG790,"&lt;&gt;NOR",G760:G790)</f>
        <v>0</v>
      </c>
      <c r="H759" s="232"/>
      <c r="I759" s="232">
        <f>SUM(I760:I790)</f>
        <v>0</v>
      </c>
      <c r="J759" s="232"/>
      <c r="K759" s="232">
        <f>SUM(K760:K790)</f>
        <v>0</v>
      </c>
      <c r="L759" s="232"/>
      <c r="M759" s="232">
        <f>SUM(M760:M790)</f>
        <v>0</v>
      </c>
      <c r="N759" s="231"/>
      <c r="O759" s="231">
        <f>SUM(O760:O790)</f>
        <v>1</v>
      </c>
      <c r="P759" s="231"/>
      <c r="Q759" s="231">
        <f>SUM(Q760:Q790)</f>
        <v>0</v>
      </c>
      <c r="R759" s="232"/>
      <c r="S759" s="232"/>
      <c r="T759" s="233"/>
      <c r="U759" s="227"/>
      <c r="V759" s="227">
        <f>SUM(V760:V790)</f>
        <v>44.82</v>
      </c>
      <c r="W759" s="227"/>
      <c r="X759" s="227"/>
      <c r="Y759" s="227"/>
      <c r="AG759" t="s">
        <v>246</v>
      </c>
    </row>
    <row r="760" spans="1:60" outlineLevel="1" x14ac:dyDescent="0.2">
      <c r="A760" s="235">
        <v>144</v>
      </c>
      <c r="B760" s="236" t="s">
        <v>1390</v>
      </c>
      <c r="C760" s="252" t="s">
        <v>1391</v>
      </c>
      <c r="D760" s="237" t="s">
        <v>292</v>
      </c>
      <c r="E760" s="238">
        <v>36.67</v>
      </c>
      <c r="F760" s="239"/>
      <c r="G760" s="240">
        <f>ROUND(E760*F760,2)</f>
        <v>0</v>
      </c>
      <c r="H760" s="239"/>
      <c r="I760" s="240">
        <f>ROUND(E760*H760,2)</f>
        <v>0</v>
      </c>
      <c r="J760" s="239"/>
      <c r="K760" s="240">
        <f>ROUND(E760*J760,2)</f>
        <v>0</v>
      </c>
      <c r="L760" s="240">
        <v>21</v>
      </c>
      <c r="M760" s="240">
        <f>G760*(1+L760/100)</f>
        <v>0</v>
      </c>
      <c r="N760" s="238">
        <v>2.1000000000000001E-4</v>
      </c>
      <c r="O760" s="238">
        <f>ROUND(E760*N760,2)</f>
        <v>0.01</v>
      </c>
      <c r="P760" s="238">
        <v>0</v>
      </c>
      <c r="Q760" s="238">
        <f>ROUND(E760*P760,2)</f>
        <v>0</v>
      </c>
      <c r="R760" s="240" t="s">
        <v>1392</v>
      </c>
      <c r="S760" s="240" t="s">
        <v>250</v>
      </c>
      <c r="T760" s="241" t="s">
        <v>250</v>
      </c>
      <c r="U760" s="223">
        <v>0.05</v>
      </c>
      <c r="V760" s="223">
        <f>ROUND(E760*U760,2)</f>
        <v>1.83</v>
      </c>
      <c r="W760" s="223"/>
      <c r="X760" s="223" t="s">
        <v>294</v>
      </c>
      <c r="Y760" s="223" t="s">
        <v>252</v>
      </c>
      <c r="Z760" s="213"/>
      <c r="AA760" s="213"/>
      <c r="AB760" s="213"/>
      <c r="AC760" s="213"/>
      <c r="AD760" s="213"/>
      <c r="AE760" s="213"/>
      <c r="AF760" s="213"/>
      <c r="AG760" s="213" t="s">
        <v>571</v>
      </c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</row>
    <row r="761" spans="1:60" outlineLevel="2" x14ac:dyDescent="0.2">
      <c r="A761" s="220"/>
      <c r="B761" s="221"/>
      <c r="C761" s="266" t="s">
        <v>2205</v>
      </c>
      <c r="D761" s="258"/>
      <c r="E761" s="259">
        <v>36.67</v>
      </c>
      <c r="F761" s="223"/>
      <c r="G761" s="223"/>
      <c r="H761" s="223"/>
      <c r="I761" s="223"/>
      <c r="J761" s="223"/>
      <c r="K761" s="223"/>
      <c r="L761" s="223"/>
      <c r="M761" s="223"/>
      <c r="N761" s="222"/>
      <c r="O761" s="222"/>
      <c r="P761" s="222"/>
      <c r="Q761" s="222"/>
      <c r="R761" s="223"/>
      <c r="S761" s="223"/>
      <c r="T761" s="223"/>
      <c r="U761" s="223"/>
      <c r="V761" s="223"/>
      <c r="W761" s="223"/>
      <c r="X761" s="223"/>
      <c r="Y761" s="223"/>
      <c r="Z761" s="213"/>
      <c r="AA761" s="213"/>
      <c r="AB761" s="213"/>
      <c r="AC761" s="213"/>
      <c r="AD761" s="213"/>
      <c r="AE761" s="213"/>
      <c r="AF761" s="213"/>
      <c r="AG761" s="213" t="s">
        <v>297</v>
      </c>
      <c r="AH761" s="213">
        <v>5</v>
      </c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</row>
    <row r="762" spans="1:60" ht="22.5" outlineLevel="1" x14ac:dyDescent="0.2">
      <c r="A762" s="235">
        <v>145</v>
      </c>
      <c r="B762" s="236" t="s">
        <v>1402</v>
      </c>
      <c r="C762" s="252" t="s">
        <v>1403</v>
      </c>
      <c r="D762" s="237" t="s">
        <v>292</v>
      </c>
      <c r="E762" s="238">
        <v>36.67</v>
      </c>
      <c r="F762" s="239"/>
      <c r="G762" s="240">
        <f>ROUND(E762*F762,2)</f>
        <v>0</v>
      </c>
      <c r="H762" s="239"/>
      <c r="I762" s="240">
        <f>ROUND(E762*H762,2)</f>
        <v>0</v>
      </c>
      <c r="J762" s="239"/>
      <c r="K762" s="240">
        <f>ROUND(E762*J762,2)</f>
        <v>0</v>
      </c>
      <c r="L762" s="240">
        <v>21</v>
      </c>
      <c r="M762" s="240">
        <f>G762*(1+L762/100)</f>
        <v>0</v>
      </c>
      <c r="N762" s="238">
        <v>5.0400000000000002E-3</v>
      </c>
      <c r="O762" s="238">
        <f>ROUND(E762*N762,2)</f>
        <v>0.18</v>
      </c>
      <c r="P762" s="238">
        <v>0</v>
      </c>
      <c r="Q762" s="238">
        <f>ROUND(E762*P762,2)</f>
        <v>0</v>
      </c>
      <c r="R762" s="240" t="s">
        <v>1392</v>
      </c>
      <c r="S762" s="240" t="s">
        <v>250</v>
      </c>
      <c r="T762" s="241" t="s">
        <v>250</v>
      </c>
      <c r="U762" s="223">
        <v>0.97799999999999998</v>
      </c>
      <c r="V762" s="223">
        <f>ROUND(E762*U762,2)</f>
        <v>35.86</v>
      </c>
      <c r="W762" s="223"/>
      <c r="X762" s="223" t="s">
        <v>294</v>
      </c>
      <c r="Y762" s="223" t="s">
        <v>252</v>
      </c>
      <c r="Z762" s="213"/>
      <c r="AA762" s="213"/>
      <c r="AB762" s="213"/>
      <c r="AC762" s="213"/>
      <c r="AD762" s="213"/>
      <c r="AE762" s="213"/>
      <c r="AF762" s="213"/>
      <c r="AG762" s="213" t="s">
        <v>571</v>
      </c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</row>
    <row r="763" spans="1:60" outlineLevel="2" x14ac:dyDescent="0.2">
      <c r="A763" s="220"/>
      <c r="B763" s="221"/>
      <c r="C763" s="266" t="s">
        <v>347</v>
      </c>
      <c r="D763" s="258"/>
      <c r="E763" s="259"/>
      <c r="F763" s="223"/>
      <c r="G763" s="223"/>
      <c r="H763" s="223"/>
      <c r="I763" s="223"/>
      <c r="J763" s="223"/>
      <c r="K763" s="223"/>
      <c r="L763" s="223"/>
      <c r="M763" s="223"/>
      <c r="N763" s="222"/>
      <c r="O763" s="222"/>
      <c r="P763" s="222"/>
      <c r="Q763" s="222"/>
      <c r="R763" s="223"/>
      <c r="S763" s="223"/>
      <c r="T763" s="223"/>
      <c r="U763" s="223"/>
      <c r="V763" s="223"/>
      <c r="W763" s="223"/>
      <c r="X763" s="223"/>
      <c r="Y763" s="223"/>
      <c r="Z763" s="213"/>
      <c r="AA763" s="213"/>
      <c r="AB763" s="213"/>
      <c r="AC763" s="213"/>
      <c r="AD763" s="213"/>
      <c r="AE763" s="213"/>
      <c r="AF763" s="213"/>
      <c r="AG763" s="213" t="s">
        <v>297</v>
      </c>
      <c r="AH763" s="213">
        <v>0</v>
      </c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</row>
    <row r="764" spans="1:60" outlineLevel="3" x14ac:dyDescent="0.2">
      <c r="A764" s="220"/>
      <c r="B764" s="221"/>
      <c r="C764" s="266" t="s">
        <v>2206</v>
      </c>
      <c r="D764" s="258"/>
      <c r="E764" s="259">
        <v>21.71</v>
      </c>
      <c r="F764" s="223"/>
      <c r="G764" s="223"/>
      <c r="H764" s="223"/>
      <c r="I764" s="223"/>
      <c r="J764" s="223"/>
      <c r="K764" s="223"/>
      <c r="L764" s="223"/>
      <c r="M764" s="223"/>
      <c r="N764" s="222"/>
      <c r="O764" s="222"/>
      <c r="P764" s="222"/>
      <c r="Q764" s="222"/>
      <c r="R764" s="223"/>
      <c r="S764" s="223"/>
      <c r="T764" s="223"/>
      <c r="U764" s="223"/>
      <c r="V764" s="223"/>
      <c r="W764" s="223"/>
      <c r="X764" s="223"/>
      <c r="Y764" s="223"/>
      <c r="Z764" s="213"/>
      <c r="AA764" s="213"/>
      <c r="AB764" s="213"/>
      <c r="AC764" s="213"/>
      <c r="AD764" s="213"/>
      <c r="AE764" s="213"/>
      <c r="AF764" s="213"/>
      <c r="AG764" s="213" t="s">
        <v>297</v>
      </c>
      <c r="AH764" s="213">
        <v>0</v>
      </c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</row>
    <row r="765" spans="1:60" outlineLevel="3" x14ac:dyDescent="0.2">
      <c r="A765" s="220"/>
      <c r="B765" s="221"/>
      <c r="C765" s="266" t="s">
        <v>296</v>
      </c>
      <c r="D765" s="258"/>
      <c r="E765" s="259"/>
      <c r="F765" s="223"/>
      <c r="G765" s="223"/>
      <c r="H765" s="223"/>
      <c r="I765" s="223"/>
      <c r="J765" s="223"/>
      <c r="K765" s="223"/>
      <c r="L765" s="223"/>
      <c r="M765" s="223"/>
      <c r="N765" s="222"/>
      <c r="O765" s="222"/>
      <c r="P765" s="222"/>
      <c r="Q765" s="222"/>
      <c r="R765" s="223"/>
      <c r="S765" s="223"/>
      <c r="T765" s="223"/>
      <c r="U765" s="223"/>
      <c r="V765" s="223"/>
      <c r="W765" s="223"/>
      <c r="X765" s="223"/>
      <c r="Y765" s="223"/>
      <c r="Z765" s="213"/>
      <c r="AA765" s="213"/>
      <c r="AB765" s="213"/>
      <c r="AC765" s="213"/>
      <c r="AD765" s="213"/>
      <c r="AE765" s="213"/>
      <c r="AF765" s="213"/>
      <c r="AG765" s="213" t="s">
        <v>297</v>
      </c>
      <c r="AH765" s="213">
        <v>0</v>
      </c>
      <c r="AI765" s="213"/>
      <c r="AJ765" s="213"/>
      <c r="AK765" s="213"/>
      <c r="AL765" s="213"/>
      <c r="AM765" s="213"/>
      <c r="AN765" s="213"/>
      <c r="AO765" s="213"/>
      <c r="AP765" s="213"/>
      <c r="AQ765" s="213"/>
      <c r="AR765" s="213"/>
      <c r="AS765" s="213"/>
      <c r="AT765" s="213"/>
      <c r="AU765" s="213"/>
      <c r="AV765" s="213"/>
      <c r="AW765" s="213"/>
      <c r="AX765" s="213"/>
      <c r="AY765" s="213"/>
      <c r="AZ765" s="213"/>
      <c r="BA765" s="213"/>
      <c r="BB765" s="213"/>
      <c r="BC765" s="213"/>
      <c r="BD765" s="213"/>
      <c r="BE765" s="213"/>
      <c r="BF765" s="213"/>
      <c r="BG765" s="213"/>
      <c r="BH765" s="213"/>
    </row>
    <row r="766" spans="1:60" outlineLevel="3" x14ac:dyDescent="0.2">
      <c r="A766" s="220"/>
      <c r="B766" s="221"/>
      <c r="C766" s="266" t="s">
        <v>2207</v>
      </c>
      <c r="D766" s="258"/>
      <c r="E766" s="259">
        <v>14.96</v>
      </c>
      <c r="F766" s="223"/>
      <c r="G766" s="223"/>
      <c r="H766" s="223"/>
      <c r="I766" s="223"/>
      <c r="J766" s="223"/>
      <c r="K766" s="223"/>
      <c r="L766" s="223"/>
      <c r="M766" s="223"/>
      <c r="N766" s="222"/>
      <c r="O766" s="222"/>
      <c r="P766" s="222"/>
      <c r="Q766" s="222"/>
      <c r="R766" s="223"/>
      <c r="S766" s="223"/>
      <c r="T766" s="223"/>
      <c r="U766" s="223"/>
      <c r="V766" s="223"/>
      <c r="W766" s="223"/>
      <c r="X766" s="223"/>
      <c r="Y766" s="223"/>
      <c r="Z766" s="213"/>
      <c r="AA766" s="213"/>
      <c r="AB766" s="213"/>
      <c r="AC766" s="213"/>
      <c r="AD766" s="213"/>
      <c r="AE766" s="213"/>
      <c r="AF766" s="213"/>
      <c r="AG766" s="213" t="s">
        <v>297</v>
      </c>
      <c r="AH766" s="213">
        <v>0</v>
      </c>
      <c r="AI766" s="213"/>
      <c r="AJ766" s="213"/>
      <c r="AK766" s="213"/>
      <c r="AL766" s="213"/>
      <c r="AM766" s="213"/>
      <c r="AN766" s="213"/>
      <c r="AO766" s="213"/>
      <c r="AP766" s="213"/>
      <c r="AQ766" s="213"/>
      <c r="AR766" s="213"/>
      <c r="AS766" s="213"/>
      <c r="AT766" s="213"/>
      <c r="AU766" s="213"/>
      <c r="AV766" s="213"/>
      <c r="AW766" s="213"/>
      <c r="AX766" s="213"/>
      <c r="AY766" s="213"/>
      <c r="AZ766" s="213"/>
      <c r="BA766" s="213"/>
      <c r="BB766" s="213"/>
      <c r="BC766" s="213"/>
      <c r="BD766" s="213"/>
      <c r="BE766" s="213"/>
      <c r="BF766" s="213"/>
      <c r="BG766" s="213"/>
      <c r="BH766" s="213"/>
    </row>
    <row r="767" spans="1:60" ht="45" outlineLevel="1" x14ac:dyDescent="0.2">
      <c r="A767" s="244">
        <v>146</v>
      </c>
      <c r="B767" s="245" t="s">
        <v>1406</v>
      </c>
      <c r="C767" s="254" t="s">
        <v>1407</v>
      </c>
      <c r="D767" s="246" t="s">
        <v>420</v>
      </c>
      <c r="E767" s="247">
        <v>5</v>
      </c>
      <c r="F767" s="248"/>
      <c r="G767" s="249">
        <f>ROUND(E767*F767,2)</f>
        <v>0</v>
      </c>
      <c r="H767" s="248"/>
      <c r="I767" s="249">
        <f>ROUND(E767*H767,2)</f>
        <v>0</v>
      </c>
      <c r="J767" s="248"/>
      <c r="K767" s="249">
        <f>ROUND(E767*J767,2)</f>
        <v>0</v>
      </c>
      <c r="L767" s="249">
        <v>21</v>
      </c>
      <c r="M767" s="249">
        <f>G767*(1+L767/100)</f>
        <v>0</v>
      </c>
      <c r="N767" s="247">
        <v>2.3000000000000001E-4</v>
      </c>
      <c r="O767" s="247">
        <f>ROUND(E767*N767,2)</f>
        <v>0</v>
      </c>
      <c r="P767" s="247">
        <v>0</v>
      </c>
      <c r="Q767" s="247">
        <f>ROUND(E767*P767,2)</f>
        <v>0</v>
      </c>
      <c r="R767" s="249" t="s">
        <v>1392</v>
      </c>
      <c r="S767" s="249" t="s">
        <v>250</v>
      </c>
      <c r="T767" s="250" t="s">
        <v>250</v>
      </c>
      <c r="U767" s="223">
        <v>0.20805000000000001</v>
      </c>
      <c r="V767" s="223">
        <f>ROUND(E767*U767,2)</f>
        <v>1.04</v>
      </c>
      <c r="W767" s="223"/>
      <c r="X767" s="223" t="s">
        <v>294</v>
      </c>
      <c r="Y767" s="223" t="s">
        <v>252</v>
      </c>
      <c r="Z767" s="213"/>
      <c r="AA767" s="213"/>
      <c r="AB767" s="213"/>
      <c r="AC767" s="213"/>
      <c r="AD767" s="213"/>
      <c r="AE767" s="213"/>
      <c r="AF767" s="213"/>
      <c r="AG767" s="213" t="s">
        <v>571</v>
      </c>
      <c r="AH767" s="213"/>
      <c r="AI767" s="213"/>
      <c r="AJ767" s="213"/>
      <c r="AK767" s="213"/>
      <c r="AL767" s="213"/>
      <c r="AM767" s="213"/>
      <c r="AN767" s="213"/>
      <c r="AO767" s="213"/>
      <c r="AP767" s="213"/>
      <c r="AQ767" s="213"/>
      <c r="AR767" s="213"/>
      <c r="AS767" s="213"/>
      <c r="AT767" s="213"/>
      <c r="AU767" s="213"/>
      <c r="AV767" s="213"/>
      <c r="AW767" s="213"/>
      <c r="AX767" s="213"/>
      <c r="AY767" s="213"/>
      <c r="AZ767" s="213"/>
      <c r="BA767" s="213"/>
      <c r="BB767" s="213"/>
      <c r="BC767" s="213"/>
      <c r="BD767" s="213"/>
      <c r="BE767" s="213"/>
      <c r="BF767" s="213"/>
      <c r="BG767" s="213"/>
      <c r="BH767" s="213"/>
    </row>
    <row r="768" spans="1:60" ht="22.5" outlineLevel="1" x14ac:dyDescent="0.2">
      <c r="A768" s="235">
        <v>147</v>
      </c>
      <c r="B768" s="236" t="s">
        <v>1408</v>
      </c>
      <c r="C768" s="252" t="s">
        <v>1409</v>
      </c>
      <c r="D768" s="237" t="s">
        <v>420</v>
      </c>
      <c r="E768" s="238">
        <v>59.9</v>
      </c>
      <c r="F768" s="239"/>
      <c r="G768" s="240">
        <f>ROUND(E768*F768,2)</f>
        <v>0</v>
      </c>
      <c r="H768" s="239"/>
      <c r="I768" s="240">
        <f>ROUND(E768*H768,2)</f>
        <v>0</v>
      </c>
      <c r="J768" s="239"/>
      <c r="K768" s="240">
        <f>ROUND(E768*J768,2)</f>
        <v>0</v>
      </c>
      <c r="L768" s="240">
        <v>21</v>
      </c>
      <c r="M768" s="240">
        <f>G768*(1+L768/100)</f>
        <v>0</v>
      </c>
      <c r="N768" s="238">
        <v>4.0000000000000003E-5</v>
      </c>
      <c r="O768" s="238">
        <f>ROUND(E768*N768,2)</f>
        <v>0</v>
      </c>
      <c r="P768" s="238">
        <v>0</v>
      </c>
      <c r="Q768" s="238">
        <f>ROUND(E768*P768,2)</f>
        <v>0</v>
      </c>
      <c r="R768" s="240" t="s">
        <v>1392</v>
      </c>
      <c r="S768" s="240" t="s">
        <v>250</v>
      </c>
      <c r="T768" s="241" t="s">
        <v>250</v>
      </c>
      <c r="U768" s="223">
        <v>7.0000000000000007E-2</v>
      </c>
      <c r="V768" s="223">
        <f>ROUND(E768*U768,2)</f>
        <v>4.1900000000000004</v>
      </c>
      <c r="W768" s="223"/>
      <c r="X768" s="223" t="s">
        <v>294</v>
      </c>
      <c r="Y768" s="223" t="s">
        <v>252</v>
      </c>
      <c r="Z768" s="213"/>
      <c r="AA768" s="213"/>
      <c r="AB768" s="213"/>
      <c r="AC768" s="213"/>
      <c r="AD768" s="213"/>
      <c r="AE768" s="213"/>
      <c r="AF768" s="213"/>
      <c r="AG768" s="213" t="s">
        <v>571</v>
      </c>
      <c r="AH768" s="213"/>
      <c r="AI768" s="213"/>
      <c r="AJ768" s="213"/>
      <c r="AK768" s="213"/>
      <c r="AL768" s="213"/>
      <c r="AM768" s="213"/>
      <c r="AN768" s="213"/>
      <c r="AO768" s="213"/>
      <c r="AP768" s="213"/>
      <c r="AQ768" s="213"/>
      <c r="AR768" s="213"/>
      <c r="AS768" s="213"/>
      <c r="AT768" s="213"/>
      <c r="AU768" s="213"/>
      <c r="AV768" s="213"/>
      <c r="AW768" s="213"/>
      <c r="AX768" s="213"/>
      <c r="AY768" s="213"/>
      <c r="AZ768" s="213"/>
      <c r="BA768" s="213"/>
      <c r="BB768" s="213"/>
      <c r="BC768" s="213"/>
      <c r="BD768" s="213"/>
      <c r="BE768" s="213"/>
      <c r="BF768" s="213"/>
      <c r="BG768" s="213"/>
      <c r="BH768" s="213"/>
    </row>
    <row r="769" spans="1:60" outlineLevel="2" x14ac:dyDescent="0.2">
      <c r="A769" s="220"/>
      <c r="B769" s="221"/>
      <c r="C769" s="266" t="s">
        <v>347</v>
      </c>
      <c r="D769" s="258"/>
      <c r="E769" s="259"/>
      <c r="F769" s="223"/>
      <c r="G769" s="223"/>
      <c r="H769" s="223"/>
      <c r="I769" s="223"/>
      <c r="J769" s="223"/>
      <c r="K769" s="223"/>
      <c r="L769" s="223"/>
      <c r="M769" s="223"/>
      <c r="N769" s="222"/>
      <c r="O769" s="222"/>
      <c r="P769" s="222"/>
      <c r="Q769" s="222"/>
      <c r="R769" s="223"/>
      <c r="S769" s="223"/>
      <c r="T769" s="223"/>
      <c r="U769" s="223"/>
      <c r="V769" s="223"/>
      <c r="W769" s="223"/>
      <c r="X769" s="223"/>
      <c r="Y769" s="223"/>
      <c r="Z769" s="213"/>
      <c r="AA769" s="213"/>
      <c r="AB769" s="213"/>
      <c r="AC769" s="213"/>
      <c r="AD769" s="213"/>
      <c r="AE769" s="213"/>
      <c r="AF769" s="213"/>
      <c r="AG769" s="213" t="s">
        <v>297</v>
      </c>
      <c r="AH769" s="213">
        <v>0</v>
      </c>
      <c r="AI769" s="213"/>
      <c r="AJ769" s="213"/>
      <c r="AK769" s="213"/>
      <c r="AL769" s="213"/>
      <c r="AM769" s="213"/>
      <c r="AN769" s="213"/>
      <c r="AO769" s="213"/>
      <c r="AP769" s="213"/>
      <c r="AQ769" s="213"/>
      <c r="AR769" s="213"/>
      <c r="AS769" s="213"/>
      <c r="AT769" s="213"/>
      <c r="AU769" s="213"/>
      <c r="AV769" s="213"/>
      <c r="AW769" s="213"/>
      <c r="AX769" s="213"/>
      <c r="AY769" s="213"/>
      <c r="AZ769" s="213"/>
      <c r="BA769" s="213"/>
      <c r="BB769" s="213"/>
      <c r="BC769" s="213"/>
      <c r="BD769" s="213"/>
      <c r="BE769" s="213"/>
      <c r="BF769" s="213"/>
      <c r="BG769" s="213"/>
      <c r="BH769" s="213"/>
    </row>
    <row r="770" spans="1:60" outlineLevel="3" x14ac:dyDescent="0.2">
      <c r="A770" s="220"/>
      <c r="B770" s="221"/>
      <c r="C770" s="266" t="s">
        <v>2208</v>
      </c>
      <c r="D770" s="258"/>
      <c r="E770" s="259">
        <v>5.0999999999999996</v>
      </c>
      <c r="F770" s="223"/>
      <c r="G770" s="223"/>
      <c r="H770" s="223"/>
      <c r="I770" s="223"/>
      <c r="J770" s="223"/>
      <c r="K770" s="223"/>
      <c r="L770" s="223"/>
      <c r="M770" s="223"/>
      <c r="N770" s="222"/>
      <c r="O770" s="222"/>
      <c r="P770" s="222"/>
      <c r="Q770" s="222"/>
      <c r="R770" s="223"/>
      <c r="S770" s="223"/>
      <c r="T770" s="223"/>
      <c r="U770" s="223"/>
      <c r="V770" s="223"/>
      <c r="W770" s="223"/>
      <c r="X770" s="223"/>
      <c r="Y770" s="223"/>
      <c r="Z770" s="213"/>
      <c r="AA770" s="213"/>
      <c r="AB770" s="213"/>
      <c r="AC770" s="213"/>
      <c r="AD770" s="213"/>
      <c r="AE770" s="213"/>
      <c r="AF770" s="213"/>
      <c r="AG770" s="213" t="s">
        <v>297</v>
      </c>
      <c r="AH770" s="213">
        <v>0</v>
      </c>
      <c r="AI770" s="213"/>
      <c r="AJ770" s="213"/>
      <c r="AK770" s="213"/>
      <c r="AL770" s="213"/>
      <c r="AM770" s="213"/>
      <c r="AN770" s="213"/>
      <c r="AO770" s="213"/>
      <c r="AP770" s="213"/>
      <c r="AQ770" s="213"/>
      <c r="AR770" s="213"/>
      <c r="AS770" s="213"/>
      <c r="AT770" s="213"/>
      <c r="AU770" s="213"/>
      <c r="AV770" s="213"/>
      <c r="AW770" s="213"/>
      <c r="AX770" s="213"/>
      <c r="AY770" s="213"/>
      <c r="AZ770" s="213"/>
      <c r="BA770" s="213"/>
      <c r="BB770" s="213"/>
      <c r="BC770" s="213"/>
      <c r="BD770" s="213"/>
      <c r="BE770" s="213"/>
      <c r="BF770" s="213"/>
      <c r="BG770" s="213"/>
      <c r="BH770" s="213"/>
    </row>
    <row r="771" spans="1:60" outlineLevel="3" x14ac:dyDescent="0.2">
      <c r="A771" s="220"/>
      <c r="B771" s="221"/>
      <c r="C771" s="266" t="s">
        <v>2209</v>
      </c>
      <c r="D771" s="258"/>
      <c r="E771" s="259">
        <v>5.6</v>
      </c>
      <c r="F771" s="223"/>
      <c r="G771" s="223"/>
      <c r="H771" s="223"/>
      <c r="I771" s="223"/>
      <c r="J771" s="223"/>
      <c r="K771" s="223"/>
      <c r="L771" s="223"/>
      <c r="M771" s="223"/>
      <c r="N771" s="222"/>
      <c r="O771" s="222"/>
      <c r="P771" s="222"/>
      <c r="Q771" s="222"/>
      <c r="R771" s="223"/>
      <c r="S771" s="223"/>
      <c r="T771" s="223"/>
      <c r="U771" s="223"/>
      <c r="V771" s="223"/>
      <c r="W771" s="223"/>
      <c r="X771" s="223"/>
      <c r="Y771" s="223"/>
      <c r="Z771" s="213"/>
      <c r="AA771" s="213"/>
      <c r="AB771" s="213"/>
      <c r="AC771" s="213"/>
      <c r="AD771" s="213"/>
      <c r="AE771" s="213"/>
      <c r="AF771" s="213"/>
      <c r="AG771" s="213" t="s">
        <v>297</v>
      </c>
      <c r="AH771" s="213">
        <v>0</v>
      </c>
      <c r="AI771" s="213"/>
      <c r="AJ771" s="213"/>
      <c r="AK771" s="213"/>
      <c r="AL771" s="213"/>
      <c r="AM771" s="213"/>
      <c r="AN771" s="213"/>
      <c r="AO771" s="213"/>
      <c r="AP771" s="213"/>
      <c r="AQ771" s="213"/>
      <c r="AR771" s="213"/>
      <c r="AS771" s="213"/>
      <c r="AT771" s="213"/>
      <c r="AU771" s="213"/>
      <c r="AV771" s="213"/>
      <c r="AW771" s="213"/>
      <c r="AX771" s="213"/>
      <c r="AY771" s="213"/>
      <c r="AZ771" s="213"/>
      <c r="BA771" s="213"/>
      <c r="BB771" s="213"/>
      <c r="BC771" s="213"/>
      <c r="BD771" s="213"/>
      <c r="BE771" s="213"/>
      <c r="BF771" s="213"/>
      <c r="BG771" s="213"/>
      <c r="BH771" s="213"/>
    </row>
    <row r="772" spans="1:60" outlineLevel="3" x14ac:dyDescent="0.2">
      <c r="A772" s="220"/>
      <c r="B772" s="221"/>
      <c r="C772" s="266" t="s">
        <v>2210</v>
      </c>
      <c r="D772" s="258"/>
      <c r="E772" s="259">
        <v>5.0999999999999996</v>
      </c>
      <c r="F772" s="223"/>
      <c r="G772" s="223"/>
      <c r="H772" s="223"/>
      <c r="I772" s="223"/>
      <c r="J772" s="223"/>
      <c r="K772" s="223"/>
      <c r="L772" s="223"/>
      <c r="M772" s="223"/>
      <c r="N772" s="222"/>
      <c r="O772" s="222"/>
      <c r="P772" s="222"/>
      <c r="Q772" s="222"/>
      <c r="R772" s="223"/>
      <c r="S772" s="223"/>
      <c r="T772" s="223"/>
      <c r="U772" s="223"/>
      <c r="V772" s="223"/>
      <c r="W772" s="223"/>
      <c r="X772" s="223"/>
      <c r="Y772" s="223"/>
      <c r="Z772" s="213"/>
      <c r="AA772" s="213"/>
      <c r="AB772" s="213"/>
      <c r="AC772" s="213"/>
      <c r="AD772" s="213"/>
      <c r="AE772" s="213"/>
      <c r="AF772" s="213"/>
      <c r="AG772" s="213" t="s">
        <v>297</v>
      </c>
      <c r="AH772" s="213">
        <v>0</v>
      </c>
      <c r="AI772" s="213"/>
      <c r="AJ772" s="213"/>
      <c r="AK772" s="213"/>
      <c r="AL772" s="213"/>
      <c r="AM772" s="213"/>
      <c r="AN772" s="213"/>
      <c r="AO772" s="213"/>
      <c r="AP772" s="213"/>
      <c r="AQ772" s="213"/>
      <c r="AR772" s="213"/>
      <c r="AS772" s="213"/>
      <c r="AT772" s="213"/>
      <c r="AU772" s="213"/>
      <c r="AV772" s="213"/>
      <c r="AW772" s="213"/>
      <c r="AX772" s="213"/>
      <c r="AY772" s="213"/>
      <c r="AZ772" s="213"/>
      <c r="BA772" s="213"/>
      <c r="BB772" s="213"/>
      <c r="BC772" s="213"/>
      <c r="BD772" s="213"/>
      <c r="BE772" s="213"/>
      <c r="BF772" s="213"/>
      <c r="BG772" s="213"/>
      <c r="BH772" s="213"/>
    </row>
    <row r="773" spans="1:60" outlineLevel="3" x14ac:dyDescent="0.2">
      <c r="A773" s="220"/>
      <c r="B773" s="221"/>
      <c r="C773" s="266" t="s">
        <v>2211</v>
      </c>
      <c r="D773" s="258"/>
      <c r="E773" s="259">
        <v>5.3</v>
      </c>
      <c r="F773" s="223"/>
      <c r="G773" s="223"/>
      <c r="H773" s="223"/>
      <c r="I773" s="223"/>
      <c r="J773" s="223"/>
      <c r="K773" s="223"/>
      <c r="L773" s="223"/>
      <c r="M773" s="223"/>
      <c r="N773" s="222"/>
      <c r="O773" s="222"/>
      <c r="P773" s="222"/>
      <c r="Q773" s="222"/>
      <c r="R773" s="223"/>
      <c r="S773" s="223"/>
      <c r="T773" s="223"/>
      <c r="U773" s="223"/>
      <c r="V773" s="223"/>
      <c r="W773" s="223"/>
      <c r="X773" s="223"/>
      <c r="Y773" s="223"/>
      <c r="Z773" s="213"/>
      <c r="AA773" s="213"/>
      <c r="AB773" s="213"/>
      <c r="AC773" s="213"/>
      <c r="AD773" s="213"/>
      <c r="AE773" s="213"/>
      <c r="AF773" s="213"/>
      <c r="AG773" s="213" t="s">
        <v>297</v>
      </c>
      <c r="AH773" s="213">
        <v>0</v>
      </c>
      <c r="AI773" s="213"/>
      <c r="AJ773" s="213"/>
      <c r="AK773" s="213"/>
      <c r="AL773" s="213"/>
      <c r="AM773" s="213"/>
      <c r="AN773" s="213"/>
      <c r="AO773" s="213"/>
      <c r="AP773" s="213"/>
      <c r="AQ773" s="213"/>
      <c r="AR773" s="213"/>
      <c r="AS773" s="213"/>
      <c r="AT773" s="213"/>
      <c r="AU773" s="213"/>
      <c r="AV773" s="213"/>
      <c r="AW773" s="213"/>
      <c r="AX773" s="213"/>
      <c r="AY773" s="213"/>
      <c r="AZ773" s="213"/>
      <c r="BA773" s="213"/>
      <c r="BB773" s="213"/>
      <c r="BC773" s="213"/>
      <c r="BD773" s="213"/>
      <c r="BE773" s="213"/>
      <c r="BF773" s="213"/>
      <c r="BG773" s="213"/>
      <c r="BH773" s="213"/>
    </row>
    <row r="774" spans="1:60" outlineLevel="3" x14ac:dyDescent="0.2">
      <c r="A774" s="220"/>
      <c r="B774" s="221"/>
      <c r="C774" s="266" t="s">
        <v>2212</v>
      </c>
      <c r="D774" s="258"/>
      <c r="E774" s="259">
        <v>3.6</v>
      </c>
      <c r="F774" s="223"/>
      <c r="G774" s="223"/>
      <c r="H774" s="223"/>
      <c r="I774" s="223"/>
      <c r="J774" s="223"/>
      <c r="K774" s="223"/>
      <c r="L774" s="223"/>
      <c r="M774" s="223"/>
      <c r="N774" s="222"/>
      <c r="O774" s="222"/>
      <c r="P774" s="222"/>
      <c r="Q774" s="222"/>
      <c r="R774" s="223"/>
      <c r="S774" s="223"/>
      <c r="T774" s="223"/>
      <c r="U774" s="223"/>
      <c r="V774" s="223"/>
      <c r="W774" s="223"/>
      <c r="X774" s="223"/>
      <c r="Y774" s="223"/>
      <c r="Z774" s="213"/>
      <c r="AA774" s="213"/>
      <c r="AB774" s="213"/>
      <c r="AC774" s="213"/>
      <c r="AD774" s="213"/>
      <c r="AE774" s="213"/>
      <c r="AF774" s="213"/>
      <c r="AG774" s="213" t="s">
        <v>297</v>
      </c>
      <c r="AH774" s="213">
        <v>0</v>
      </c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</row>
    <row r="775" spans="1:60" outlineLevel="3" x14ac:dyDescent="0.2">
      <c r="A775" s="220"/>
      <c r="B775" s="221"/>
      <c r="C775" s="266" t="s">
        <v>2213</v>
      </c>
      <c r="D775" s="258"/>
      <c r="E775" s="259">
        <v>3.4</v>
      </c>
      <c r="F775" s="223"/>
      <c r="G775" s="223"/>
      <c r="H775" s="223"/>
      <c r="I775" s="223"/>
      <c r="J775" s="223"/>
      <c r="K775" s="223"/>
      <c r="L775" s="223"/>
      <c r="M775" s="223"/>
      <c r="N775" s="222"/>
      <c r="O775" s="222"/>
      <c r="P775" s="222"/>
      <c r="Q775" s="222"/>
      <c r="R775" s="223"/>
      <c r="S775" s="223"/>
      <c r="T775" s="223"/>
      <c r="U775" s="223"/>
      <c r="V775" s="223"/>
      <c r="W775" s="223"/>
      <c r="X775" s="223"/>
      <c r="Y775" s="223"/>
      <c r="Z775" s="213"/>
      <c r="AA775" s="213"/>
      <c r="AB775" s="213"/>
      <c r="AC775" s="213"/>
      <c r="AD775" s="213"/>
      <c r="AE775" s="213"/>
      <c r="AF775" s="213"/>
      <c r="AG775" s="213" t="s">
        <v>297</v>
      </c>
      <c r="AH775" s="213">
        <v>0</v>
      </c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</row>
    <row r="776" spans="1:60" outlineLevel="3" x14ac:dyDescent="0.2">
      <c r="A776" s="220"/>
      <c r="B776" s="221"/>
      <c r="C776" s="266" t="s">
        <v>296</v>
      </c>
      <c r="D776" s="258"/>
      <c r="E776" s="259"/>
      <c r="F776" s="223"/>
      <c r="G776" s="223"/>
      <c r="H776" s="223"/>
      <c r="I776" s="223"/>
      <c r="J776" s="223"/>
      <c r="K776" s="223"/>
      <c r="L776" s="223"/>
      <c r="M776" s="223"/>
      <c r="N776" s="222"/>
      <c r="O776" s="222"/>
      <c r="P776" s="222"/>
      <c r="Q776" s="222"/>
      <c r="R776" s="223"/>
      <c r="S776" s="223"/>
      <c r="T776" s="223"/>
      <c r="U776" s="223"/>
      <c r="V776" s="223"/>
      <c r="W776" s="223"/>
      <c r="X776" s="223"/>
      <c r="Y776" s="223"/>
      <c r="Z776" s="213"/>
      <c r="AA776" s="213"/>
      <c r="AB776" s="213"/>
      <c r="AC776" s="213"/>
      <c r="AD776" s="213"/>
      <c r="AE776" s="213"/>
      <c r="AF776" s="213"/>
      <c r="AG776" s="213" t="s">
        <v>297</v>
      </c>
      <c r="AH776" s="213">
        <v>0</v>
      </c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</row>
    <row r="777" spans="1:60" outlineLevel="3" x14ac:dyDescent="0.2">
      <c r="A777" s="220"/>
      <c r="B777" s="221"/>
      <c r="C777" s="266" t="s">
        <v>2214</v>
      </c>
      <c r="D777" s="258"/>
      <c r="E777" s="259">
        <v>10.6</v>
      </c>
      <c r="F777" s="223"/>
      <c r="G777" s="223"/>
      <c r="H777" s="223"/>
      <c r="I777" s="223"/>
      <c r="J777" s="223"/>
      <c r="K777" s="223"/>
      <c r="L777" s="223"/>
      <c r="M777" s="223"/>
      <c r="N777" s="222"/>
      <c r="O777" s="222"/>
      <c r="P777" s="222"/>
      <c r="Q777" s="222"/>
      <c r="R777" s="223"/>
      <c r="S777" s="223"/>
      <c r="T777" s="223"/>
      <c r="U777" s="223"/>
      <c r="V777" s="223"/>
      <c r="W777" s="223"/>
      <c r="X777" s="223"/>
      <c r="Y777" s="223"/>
      <c r="Z777" s="213"/>
      <c r="AA777" s="213"/>
      <c r="AB777" s="213"/>
      <c r="AC777" s="213"/>
      <c r="AD777" s="213"/>
      <c r="AE777" s="213"/>
      <c r="AF777" s="213"/>
      <c r="AG777" s="213" t="s">
        <v>297</v>
      </c>
      <c r="AH777" s="213">
        <v>0</v>
      </c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</row>
    <row r="778" spans="1:60" outlineLevel="3" x14ac:dyDescent="0.2">
      <c r="A778" s="220"/>
      <c r="B778" s="221"/>
      <c r="C778" s="266" t="s">
        <v>2215</v>
      </c>
      <c r="D778" s="258"/>
      <c r="E778" s="259">
        <v>7.7</v>
      </c>
      <c r="F778" s="223"/>
      <c r="G778" s="223"/>
      <c r="H778" s="223"/>
      <c r="I778" s="223"/>
      <c r="J778" s="223"/>
      <c r="K778" s="223"/>
      <c r="L778" s="223"/>
      <c r="M778" s="223"/>
      <c r="N778" s="222"/>
      <c r="O778" s="222"/>
      <c r="P778" s="222"/>
      <c r="Q778" s="222"/>
      <c r="R778" s="223"/>
      <c r="S778" s="223"/>
      <c r="T778" s="223"/>
      <c r="U778" s="223"/>
      <c r="V778" s="223"/>
      <c r="W778" s="223"/>
      <c r="X778" s="223"/>
      <c r="Y778" s="223"/>
      <c r="Z778" s="213"/>
      <c r="AA778" s="213"/>
      <c r="AB778" s="213"/>
      <c r="AC778" s="213"/>
      <c r="AD778" s="213"/>
      <c r="AE778" s="213"/>
      <c r="AF778" s="213"/>
      <c r="AG778" s="213" t="s">
        <v>297</v>
      </c>
      <c r="AH778" s="213">
        <v>0</v>
      </c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</row>
    <row r="779" spans="1:60" outlineLevel="3" x14ac:dyDescent="0.2">
      <c r="A779" s="220"/>
      <c r="B779" s="221"/>
      <c r="C779" s="266" t="s">
        <v>2216</v>
      </c>
      <c r="D779" s="258"/>
      <c r="E779" s="259">
        <v>3.5</v>
      </c>
      <c r="F779" s="223"/>
      <c r="G779" s="223"/>
      <c r="H779" s="223"/>
      <c r="I779" s="223"/>
      <c r="J779" s="223"/>
      <c r="K779" s="223"/>
      <c r="L779" s="223"/>
      <c r="M779" s="223"/>
      <c r="N779" s="222"/>
      <c r="O779" s="222"/>
      <c r="P779" s="222"/>
      <c r="Q779" s="222"/>
      <c r="R779" s="223"/>
      <c r="S779" s="223"/>
      <c r="T779" s="223"/>
      <c r="U779" s="223"/>
      <c r="V779" s="223"/>
      <c r="W779" s="223"/>
      <c r="X779" s="223"/>
      <c r="Y779" s="223"/>
      <c r="Z779" s="213"/>
      <c r="AA779" s="213"/>
      <c r="AB779" s="213"/>
      <c r="AC779" s="213"/>
      <c r="AD779" s="213"/>
      <c r="AE779" s="213"/>
      <c r="AF779" s="213"/>
      <c r="AG779" s="213" t="s">
        <v>297</v>
      </c>
      <c r="AH779" s="213">
        <v>0</v>
      </c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</row>
    <row r="780" spans="1:60" outlineLevel="3" x14ac:dyDescent="0.2">
      <c r="A780" s="220"/>
      <c r="B780" s="221"/>
      <c r="C780" s="266" t="s">
        <v>2217</v>
      </c>
      <c r="D780" s="258"/>
      <c r="E780" s="259">
        <v>3.5</v>
      </c>
      <c r="F780" s="223"/>
      <c r="G780" s="223"/>
      <c r="H780" s="223"/>
      <c r="I780" s="223"/>
      <c r="J780" s="223"/>
      <c r="K780" s="223"/>
      <c r="L780" s="223"/>
      <c r="M780" s="223"/>
      <c r="N780" s="222"/>
      <c r="O780" s="222"/>
      <c r="P780" s="222"/>
      <c r="Q780" s="222"/>
      <c r="R780" s="223"/>
      <c r="S780" s="223"/>
      <c r="T780" s="223"/>
      <c r="U780" s="223"/>
      <c r="V780" s="223"/>
      <c r="W780" s="223"/>
      <c r="X780" s="223"/>
      <c r="Y780" s="223"/>
      <c r="Z780" s="213"/>
      <c r="AA780" s="213"/>
      <c r="AB780" s="213"/>
      <c r="AC780" s="213"/>
      <c r="AD780" s="213"/>
      <c r="AE780" s="213"/>
      <c r="AF780" s="213"/>
      <c r="AG780" s="213" t="s">
        <v>297</v>
      </c>
      <c r="AH780" s="213">
        <v>0</v>
      </c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</row>
    <row r="781" spans="1:60" outlineLevel="3" x14ac:dyDescent="0.2">
      <c r="A781" s="220"/>
      <c r="B781" s="221"/>
      <c r="C781" s="266" t="s">
        <v>2218</v>
      </c>
      <c r="D781" s="258"/>
      <c r="E781" s="259">
        <v>6.5</v>
      </c>
      <c r="F781" s="223"/>
      <c r="G781" s="223"/>
      <c r="H781" s="223"/>
      <c r="I781" s="223"/>
      <c r="J781" s="223"/>
      <c r="K781" s="223"/>
      <c r="L781" s="223"/>
      <c r="M781" s="223"/>
      <c r="N781" s="222"/>
      <c r="O781" s="222"/>
      <c r="P781" s="222"/>
      <c r="Q781" s="222"/>
      <c r="R781" s="223"/>
      <c r="S781" s="223"/>
      <c r="T781" s="223"/>
      <c r="U781" s="223"/>
      <c r="V781" s="223"/>
      <c r="W781" s="223"/>
      <c r="X781" s="223"/>
      <c r="Y781" s="223"/>
      <c r="Z781" s="213"/>
      <c r="AA781" s="213"/>
      <c r="AB781" s="213"/>
      <c r="AC781" s="213"/>
      <c r="AD781" s="213"/>
      <c r="AE781" s="213"/>
      <c r="AF781" s="213"/>
      <c r="AG781" s="213" t="s">
        <v>297</v>
      </c>
      <c r="AH781" s="213">
        <v>0</v>
      </c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</row>
    <row r="782" spans="1:60" ht="22.5" outlineLevel="1" x14ac:dyDescent="0.2">
      <c r="A782" s="235">
        <v>148</v>
      </c>
      <c r="B782" s="236" t="s">
        <v>1413</v>
      </c>
      <c r="C782" s="252" t="s">
        <v>1414</v>
      </c>
      <c r="D782" s="237" t="s">
        <v>292</v>
      </c>
      <c r="E782" s="238">
        <v>20.96</v>
      </c>
      <c r="F782" s="239"/>
      <c r="G782" s="240">
        <f>ROUND(E782*F782,2)</f>
        <v>0</v>
      </c>
      <c r="H782" s="239"/>
      <c r="I782" s="240">
        <f>ROUND(E782*H782,2)</f>
        <v>0</v>
      </c>
      <c r="J782" s="239"/>
      <c r="K782" s="240">
        <f>ROUND(E782*J782,2)</f>
        <v>0</v>
      </c>
      <c r="L782" s="240">
        <v>21</v>
      </c>
      <c r="M782" s="240">
        <f>G782*(1+L782/100)</f>
        <v>0</v>
      </c>
      <c r="N782" s="238">
        <v>0</v>
      </c>
      <c r="O782" s="238">
        <f>ROUND(E782*N782,2)</f>
        <v>0</v>
      </c>
      <c r="P782" s="238">
        <v>0</v>
      </c>
      <c r="Q782" s="238">
        <f>ROUND(E782*P782,2)</f>
        <v>0</v>
      </c>
      <c r="R782" s="240" t="s">
        <v>1392</v>
      </c>
      <c r="S782" s="240" t="s">
        <v>250</v>
      </c>
      <c r="T782" s="241" t="s">
        <v>250</v>
      </c>
      <c r="U782" s="223">
        <v>0.03</v>
      </c>
      <c r="V782" s="223">
        <f>ROUND(E782*U782,2)</f>
        <v>0.63</v>
      </c>
      <c r="W782" s="223"/>
      <c r="X782" s="223" t="s">
        <v>294</v>
      </c>
      <c r="Y782" s="223" t="s">
        <v>252</v>
      </c>
      <c r="Z782" s="213"/>
      <c r="AA782" s="213"/>
      <c r="AB782" s="213"/>
      <c r="AC782" s="213"/>
      <c r="AD782" s="213"/>
      <c r="AE782" s="213"/>
      <c r="AF782" s="213"/>
      <c r="AG782" s="213" t="s">
        <v>571</v>
      </c>
      <c r="AH782" s="213"/>
      <c r="AI782" s="213"/>
      <c r="AJ782" s="213"/>
      <c r="AK782" s="213"/>
      <c r="AL782" s="213"/>
      <c r="AM782" s="213"/>
      <c r="AN782" s="213"/>
      <c r="AO782" s="213"/>
      <c r="AP782" s="213"/>
      <c r="AQ782" s="213"/>
      <c r="AR782" s="213"/>
      <c r="AS782" s="213"/>
      <c r="AT782" s="213"/>
      <c r="AU782" s="213"/>
      <c r="AV782" s="213"/>
      <c r="AW782" s="213"/>
      <c r="AX782" s="213"/>
      <c r="AY782" s="213"/>
      <c r="AZ782" s="213"/>
      <c r="BA782" s="213"/>
      <c r="BB782" s="213"/>
      <c r="BC782" s="213"/>
      <c r="BD782" s="213"/>
      <c r="BE782" s="213"/>
      <c r="BF782" s="213"/>
      <c r="BG782" s="213"/>
      <c r="BH782" s="213"/>
    </row>
    <row r="783" spans="1:60" outlineLevel="2" x14ac:dyDescent="0.2">
      <c r="A783" s="220"/>
      <c r="B783" s="221"/>
      <c r="C783" s="266" t="s">
        <v>347</v>
      </c>
      <c r="D783" s="258"/>
      <c r="E783" s="259"/>
      <c r="F783" s="223"/>
      <c r="G783" s="223"/>
      <c r="H783" s="223"/>
      <c r="I783" s="223"/>
      <c r="J783" s="223"/>
      <c r="K783" s="223"/>
      <c r="L783" s="223"/>
      <c r="M783" s="223"/>
      <c r="N783" s="222"/>
      <c r="O783" s="222"/>
      <c r="P783" s="222"/>
      <c r="Q783" s="222"/>
      <c r="R783" s="223"/>
      <c r="S783" s="223"/>
      <c r="T783" s="223"/>
      <c r="U783" s="223"/>
      <c r="V783" s="223"/>
      <c r="W783" s="223"/>
      <c r="X783" s="223"/>
      <c r="Y783" s="223"/>
      <c r="Z783" s="213"/>
      <c r="AA783" s="213"/>
      <c r="AB783" s="213"/>
      <c r="AC783" s="213"/>
      <c r="AD783" s="213"/>
      <c r="AE783" s="213"/>
      <c r="AF783" s="213"/>
      <c r="AG783" s="213" t="s">
        <v>297</v>
      </c>
      <c r="AH783" s="213">
        <v>0</v>
      </c>
      <c r="AI783" s="213"/>
      <c r="AJ783" s="213"/>
      <c r="AK783" s="213"/>
      <c r="AL783" s="213"/>
      <c r="AM783" s="213"/>
      <c r="AN783" s="213"/>
      <c r="AO783" s="213"/>
      <c r="AP783" s="213"/>
      <c r="AQ783" s="213"/>
      <c r="AR783" s="213"/>
      <c r="AS783" s="213"/>
      <c r="AT783" s="213"/>
      <c r="AU783" s="213"/>
      <c r="AV783" s="213"/>
      <c r="AW783" s="213"/>
      <c r="AX783" s="213"/>
      <c r="AY783" s="213"/>
      <c r="AZ783" s="213"/>
      <c r="BA783" s="213"/>
      <c r="BB783" s="213"/>
      <c r="BC783" s="213"/>
      <c r="BD783" s="213"/>
      <c r="BE783" s="213"/>
      <c r="BF783" s="213"/>
      <c r="BG783" s="213"/>
      <c r="BH783" s="213"/>
    </row>
    <row r="784" spans="1:60" outlineLevel="3" x14ac:dyDescent="0.2">
      <c r="A784" s="220"/>
      <c r="B784" s="221"/>
      <c r="C784" s="266" t="s">
        <v>2219</v>
      </c>
      <c r="D784" s="258"/>
      <c r="E784" s="259">
        <v>13.07</v>
      </c>
      <c r="F784" s="223"/>
      <c r="G784" s="223"/>
      <c r="H784" s="223"/>
      <c r="I784" s="223"/>
      <c r="J784" s="223"/>
      <c r="K784" s="223"/>
      <c r="L784" s="223"/>
      <c r="M784" s="223"/>
      <c r="N784" s="222"/>
      <c r="O784" s="222"/>
      <c r="P784" s="222"/>
      <c r="Q784" s="222"/>
      <c r="R784" s="223"/>
      <c r="S784" s="223"/>
      <c r="T784" s="223"/>
      <c r="U784" s="223"/>
      <c r="V784" s="223"/>
      <c r="W784" s="223"/>
      <c r="X784" s="223"/>
      <c r="Y784" s="223"/>
      <c r="Z784" s="213"/>
      <c r="AA784" s="213"/>
      <c r="AB784" s="213"/>
      <c r="AC784" s="213"/>
      <c r="AD784" s="213"/>
      <c r="AE784" s="213"/>
      <c r="AF784" s="213"/>
      <c r="AG784" s="213" t="s">
        <v>297</v>
      </c>
      <c r="AH784" s="213">
        <v>0</v>
      </c>
      <c r="AI784" s="213"/>
      <c r="AJ784" s="213"/>
      <c r="AK784" s="213"/>
      <c r="AL784" s="213"/>
      <c r="AM784" s="213"/>
      <c r="AN784" s="213"/>
      <c r="AO784" s="213"/>
      <c r="AP784" s="213"/>
      <c r="AQ784" s="213"/>
      <c r="AR784" s="213"/>
      <c r="AS784" s="213"/>
      <c r="AT784" s="213"/>
      <c r="AU784" s="213"/>
      <c r="AV784" s="213"/>
      <c r="AW784" s="213"/>
      <c r="AX784" s="213"/>
      <c r="AY784" s="213"/>
      <c r="AZ784" s="213"/>
      <c r="BA784" s="213"/>
      <c r="BB784" s="213"/>
      <c r="BC784" s="213"/>
      <c r="BD784" s="213"/>
      <c r="BE784" s="213"/>
      <c r="BF784" s="213"/>
      <c r="BG784" s="213"/>
      <c r="BH784" s="213"/>
    </row>
    <row r="785" spans="1:60" outlineLevel="3" x14ac:dyDescent="0.2">
      <c r="A785" s="220"/>
      <c r="B785" s="221"/>
      <c r="C785" s="266" t="s">
        <v>296</v>
      </c>
      <c r="D785" s="258"/>
      <c r="E785" s="259"/>
      <c r="F785" s="223"/>
      <c r="G785" s="223"/>
      <c r="H785" s="223"/>
      <c r="I785" s="223"/>
      <c r="J785" s="223"/>
      <c r="K785" s="223"/>
      <c r="L785" s="223"/>
      <c r="M785" s="223"/>
      <c r="N785" s="222"/>
      <c r="O785" s="222"/>
      <c r="P785" s="222"/>
      <c r="Q785" s="222"/>
      <c r="R785" s="223"/>
      <c r="S785" s="223"/>
      <c r="T785" s="223"/>
      <c r="U785" s="223"/>
      <c r="V785" s="223"/>
      <c r="W785" s="223"/>
      <c r="X785" s="223"/>
      <c r="Y785" s="223"/>
      <c r="Z785" s="213"/>
      <c r="AA785" s="213"/>
      <c r="AB785" s="213"/>
      <c r="AC785" s="213"/>
      <c r="AD785" s="213"/>
      <c r="AE785" s="213"/>
      <c r="AF785" s="213"/>
      <c r="AG785" s="213" t="s">
        <v>297</v>
      </c>
      <c r="AH785" s="213">
        <v>0</v>
      </c>
      <c r="AI785" s="213"/>
      <c r="AJ785" s="213"/>
      <c r="AK785" s="213"/>
      <c r="AL785" s="213"/>
      <c r="AM785" s="213"/>
      <c r="AN785" s="213"/>
      <c r="AO785" s="213"/>
      <c r="AP785" s="213"/>
      <c r="AQ785" s="213"/>
      <c r="AR785" s="213"/>
      <c r="AS785" s="213"/>
      <c r="AT785" s="213"/>
      <c r="AU785" s="213"/>
      <c r="AV785" s="213"/>
      <c r="AW785" s="213"/>
      <c r="AX785" s="213"/>
      <c r="AY785" s="213"/>
      <c r="AZ785" s="213"/>
      <c r="BA785" s="213"/>
      <c r="BB785" s="213"/>
      <c r="BC785" s="213"/>
      <c r="BD785" s="213"/>
      <c r="BE785" s="213"/>
      <c r="BF785" s="213"/>
      <c r="BG785" s="213"/>
      <c r="BH785" s="213"/>
    </row>
    <row r="786" spans="1:60" outlineLevel="3" x14ac:dyDescent="0.2">
      <c r="A786" s="220"/>
      <c r="B786" s="221"/>
      <c r="C786" s="266" t="s">
        <v>2220</v>
      </c>
      <c r="D786" s="258"/>
      <c r="E786" s="259">
        <v>7.89</v>
      </c>
      <c r="F786" s="223"/>
      <c r="G786" s="223"/>
      <c r="H786" s="223"/>
      <c r="I786" s="223"/>
      <c r="J786" s="223"/>
      <c r="K786" s="223"/>
      <c r="L786" s="223"/>
      <c r="M786" s="223"/>
      <c r="N786" s="222"/>
      <c r="O786" s="222"/>
      <c r="P786" s="222"/>
      <c r="Q786" s="222"/>
      <c r="R786" s="223"/>
      <c r="S786" s="223"/>
      <c r="T786" s="223"/>
      <c r="U786" s="223"/>
      <c r="V786" s="223"/>
      <c r="W786" s="223"/>
      <c r="X786" s="223"/>
      <c r="Y786" s="223"/>
      <c r="Z786" s="213"/>
      <c r="AA786" s="213"/>
      <c r="AB786" s="213"/>
      <c r="AC786" s="213"/>
      <c r="AD786" s="213"/>
      <c r="AE786" s="213"/>
      <c r="AF786" s="213"/>
      <c r="AG786" s="213" t="s">
        <v>297</v>
      </c>
      <c r="AH786" s="213">
        <v>0</v>
      </c>
      <c r="AI786" s="213"/>
      <c r="AJ786" s="213"/>
      <c r="AK786" s="213"/>
      <c r="AL786" s="213"/>
      <c r="AM786" s="213"/>
      <c r="AN786" s="213"/>
      <c r="AO786" s="213"/>
      <c r="AP786" s="213"/>
      <c r="AQ786" s="213"/>
      <c r="AR786" s="213"/>
      <c r="AS786" s="213"/>
      <c r="AT786" s="213"/>
      <c r="AU786" s="213"/>
      <c r="AV786" s="213"/>
      <c r="AW786" s="213"/>
      <c r="AX786" s="213"/>
      <c r="AY786" s="213"/>
      <c r="AZ786" s="213"/>
      <c r="BA786" s="213"/>
      <c r="BB786" s="213"/>
      <c r="BC786" s="213"/>
      <c r="BD786" s="213"/>
      <c r="BE786" s="213"/>
      <c r="BF786" s="213"/>
      <c r="BG786" s="213"/>
      <c r="BH786" s="213"/>
    </row>
    <row r="787" spans="1:60" ht="22.5" outlineLevel="1" x14ac:dyDescent="0.2">
      <c r="A787" s="235">
        <v>149</v>
      </c>
      <c r="B787" s="236" t="s">
        <v>1417</v>
      </c>
      <c r="C787" s="252" t="s">
        <v>1418</v>
      </c>
      <c r="D787" s="237" t="s">
        <v>292</v>
      </c>
      <c r="E787" s="238">
        <v>42.170499999999997</v>
      </c>
      <c r="F787" s="239"/>
      <c r="G787" s="240">
        <f>ROUND(E787*F787,2)</f>
        <v>0</v>
      </c>
      <c r="H787" s="239"/>
      <c r="I787" s="240">
        <f>ROUND(E787*H787,2)</f>
        <v>0</v>
      </c>
      <c r="J787" s="239"/>
      <c r="K787" s="240">
        <f>ROUND(E787*J787,2)</f>
        <v>0</v>
      </c>
      <c r="L787" s="240">
        <v>21</v>
      </c>
      <c r="M787" s="240">
        <f>G787*(1+L787/100)</f>
        <v>0</v>
      </c>
      <c r="N787" s="238">
        <v>1.9199999999999998E-2</v>
      </c>
      <c r="O787" s="238">
        <f>ROUND(E787*N787,2)</f>
        <v>0.81</v>
      </c>
      <c r="P787" s="238">
        <v>0</v>
      </c>
      <c r="Q787" s="238">
        <f>ROUND(E787*P787,2)</f>
        <v>0</v>
      </c>
      <c r="R787" s="240" t="s">
        <v>870</v>
      </c>
      <c r="S787" s="240" t="s">
        <v>1340</v>
      </c>
      <c r="T787" s="241" t="s">
        <v>1340</v>
      </c>
      <c r="U787" s="223">
        <v>0</v>
      </c>
      <c r="V787" s="223">
        <f>ROUND(E787*U787,2)</f>
        <v>0</v>
      </c>
      <c r="W787" s="223"/>
      <c r="X787" s="223" t="s">
        <v>871</v>
      </c>
      <c r="Y787" s="223" t="s">
        <v>252</v>
      </c>
      <c r="Z787" s="213"/>
      <c r="AA787" s="213"/>
      <c r="AB787" s="213"/>
      <c r="AC787" s="213"/>
      <c r="AD787" s="213"/>
      <c r="AE787" s="213"/>
      <c r="AF787" s="213"/>
      <c r="AG787" s="213" t="s">
        <v>872</v>
      </c>
      <c r="AH787" s="213"/>
      <c r="AI787" s="213"/>
      <c r="AJ787" s="213"/>
      <c r="AK787" s="213"/>
      <c r="AL787" s="213"/>
      <c r="AM787" s="213"/>
      <c r="AN787" s="213"/>
      <c r="AO787" s="213"/>
      <c r="AP787" s="213"/>
      <c r="AQ787" s="213"/>
      <c r="AR787" s="213"/>
      <c r="AS787" s="213"/>
      <c r="AT787" s="213"/>
      <c r="AU787" s="213"/>
      <c r="AV787" s="213"/>
      <c r="AW787" s="213"/>
      <c r="AX787" s="213"/>
      <c r="AY787" s="213"/>
      <c r="AZ787" s="213"/>
      <c r="BA787" s="213"/>
      <c r="BB787" s="213"/>
      <c r="BC787" s="213"/>
      <c r="BD787" s="213"/>
      <c r="BE787" s="213"/>
      <c r="BF787" s="213"/>
      <c r="BG787" s="213"/>
      <c r="BH787" s="213"/>
    </row>
    <row r="788" spans="1:60" outlineLevel="2" x14ac:dyDescent="0.2">
      <c r="A788" s="220"/>
      <c r="B788" s="221"/>
      <c r="C788" s="266" t="s">
        <v>2221</v>
      </c>
      <c r="D788" s="258"/>
      <c r="E788" s="259">
        <v>42.170499999999997</v>
      </c>
      <c r="F788" s="223"/>
      <c r="G788" s="223"/>
      <c r="H788" s="223"/>
      <c r="I788" s="223"/>
      <c r="J788" s="223"/>
      <c r="K788" s="223"/>
      <c r="L788" s="223"/>
      <c r="M788" s="223"/>
      <c r="N788" s="222"/>
      <c r="O788" s="222"/>
      <c r="P788" s="222"/>
      <c r="Q788" s="222"/>
      <c r="R788" s="223"/>
      <c r="S788" s="223"/>
      <c r="T788" s="223"/>
      <c r="U788" s="223"/>
      <c r="V788" s="223"/>
      <c r="W788" s="223"/>
      <c r="X788" s="223"/>
      <c r="Y788" s="223"/>
      <c r="Z788" s="213"/>
      <c r="AA788" s="213"/>
      <c r="AB788" s="213"/>
      <c r="AC788" s="213"/>
      <c r="AD788" s="213"/>
      <c r="AE788" s="213"/>
      <c r="AF788" s="213"/>
      <c r="AG788" s="213" t="s">
        <v>297</v>
      </c>
      <c r="AH788" s="213">
        <v>5</v>
      </c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</row>
    <row r="789" spans="1:60" outlineLevel="1" x14ac:dyDescent="0.2">
      <c r="A789" s="235">
        <v>150</v>
      </c>
      <c r="B789" s="236" t="s">
        <v>2222</v>
      </c>
      <c r="C789" s="252" t="s">
        <v>2223</v>
      </c>
      <c r="D789" s="237" t="s">
        <v>562</v>
      </c>
      <c r="E789" s="238">
        <v>1.0057400000000001</v>
      </c>
      <c r="F789" s="239"/>
      <c r="G789" s="240">
        <f>ROUND(E789*F789,2)</f>
        <v>0</v>
      </c>
      <c r="H789" s="239"/>
      <c r="I789" s="240">
        <f>ROUND(E789*H789,2)</f>
        <v>0</v>
      </c>
      <c r="J789" s="239"/>
      <c r="K789" s="240">
        <f>ROUND(E789*J789,2)</f>
        <v>0</v>
      </c>
      <c r="L789" s="240">
        <v>21</v>
      </c>
      <c r="M789" s="240">
        <f>G789*(1+L789/100)</f>
        <v>0</v>
      </c>
      <c r="N789" s="238">
        <v>0</v>
      </c>
      <c r="O789" s="238">
        <f>ROUND(E789*N789,2)</f>
        <v>0</v>
      </c>
      <c r="P789" s="238">
        <v>0</v>
      </c>
      <c r="Q789" s="238">
        <f>ROUND(E789*P789,2)</f>
        <v>0</v>
      </c>
      <c r="R789" s="240" t="s">
        <v>1392</v>
      </c>
      <c r="S789" s="240" t="s">
        <v>250</v>
      </c>
      <c r="T789" s="241" t="s">
        <v>250</v>
      </c>
      <c r="U789" s="223">
        <v>1.2649999999999999</v>
      </c>
      <c r="V789" s="223">
        <f>ROUND(E789*U789,2)</f>
        <v>1.27</v>
      </c>
      <c r="W789" s="223"/>
      <c r="X789" s="223" t="s">
        <v>564</v>
      </c>
      <c r="Y789" s="223" t="s">
        <v>252</v>
      </c>
      <c r="Z789" s="213"/>
      <c r="AA789" s="213"/>
      <c r="AB789" s="213"/>
      <c r="AC789" s="213"/>
      <c r="AD789" s="213"/>
      <c r="AE789" s="213"/>
      <c r="AF789" s="213"/>
      <c r="AG789" s="213" t="s">
        <v>565</v>
      </c>
      <c r="AH789" s="213"/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</row>
    <row r="790" spans="1:60" outlineLevel="2" x14ac:dyDescent="0.2">
      <c r="A790" s="220"/>
      <c r="B790" s="221"/>
      <c r="C790" s="267" t="s">
        <v>1348</v>
      </c>
      <c r="D790" s="264"/>
      <c r="E790" s="264"/>
      <c r="F790" s="264"/>
      <c r="G790" s="264"/>
      <c r="H790" s="223"/>
      <c r="I790" s="223"/>
      <c r="J790" s="223"/>
      <c r="K790" s="223"/>
      <c r="L790" s="223"/>
      <c r="M790" s="223"/>
      <c r="N790" s="222"/>
      <c r="O790" s="222"/>
      <c r="P790" s="222"/>
      <c r="Q790" s="222"/>
      <c r="R790" s="223"/>
      <c r="S790" s="223"/>
      <c r="T790" s="223"/>
      <c r="U790" s="223"/>
      <c r="V790" s="223"/>
      <c r="W790" s="223"/>
      <c r="X790" s="223"/>
      <c r="Y790" s="223"/>
      <c r="Z790" s="213"/>
      <c r="AA790" s="213"/>
      <c r="AB790" s="213"/>
      <c r="AC790" s="213"/>
      <c r="AD790" s="213"/>
      <c r="AE790" s="213"/>
      <c r="AF790" s="213"/>
      <c r="AG790" s="213" t="s">
        <v>305</v>
      </c>
      <c r="AH790" s="213"/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</row>
    <row r="791" spans="1:60" x14ac:dyDescent="0.2">
      <c r="A791" s="228" t="s">
        <v>245</v>
      </c>
      <c r="B791" s="229" t="s">
        <v>188</v>
      </c>
      <c r="C791" s="251" t="s">
        <v>189</v>
      </c>
      <c r="D791" s="230"/>
      <c r="E791" s="231"/>
      <c r="F791" s="232"/>
      <c r="G791" s="232">
        <f>SUMIF(AG792:AG825,"&lt;&gt;NOR",G792:G825)</f>
        <v>0</v>
      </c>
      <c r="H791" s="232"/>
      <c r="I791" s="232">
        <f>SUM(I792:I825)</f>
        <v>0</v>
      </c>
      <c r="J791" s="232"/>
      <c r="K791" s="232">
        <f>SUM(K792:K825)</f>
        <v>0</v>
      </c>
      <c r="L791" s="232"/>
      <c r="M791" s="232">
        <f>SUM(M792:M825)</f>
        <v>0</v>
      </c>
      <c r="N791" s="231"/>
      <c r="O791" s="231">
        <f>SUM(O792:O825)</f>
        <v>1.35</v>
      </c>
      <c r="P791" s="231"/>
      <c r="Q791" s="231">
        <f>SUM(Q792:Q825)</f>
        <v>0</v>
      </c>
      <c r="R791" s="232"/>
      <c r="S791" s="232"/>
      <c r="T791" s="233"/>
      <c r="U791" s="227"/>
      <c r="V791" s="227">
        <f>SUM(V792:V825)</f>
        <v>95.759999999999991</v>
      </c>
      <c r="W791" s="227"/>
      <c r="X791" s="227"/>
      <c r="Y791" s="227"/>
      <c r="AG791" t="s">
        <v>246</v>
      </c>
    </row>
    <row r="792" spans="1:60" ht="22.5" outlineLevel="1" x14ac:dyDescent="0.2">
      <c r="A792" s="235">
        <v>151</v>
      </c>
      <c r="B792" s="236" t="s">
        <v>1427</v>
      </c>
      <c r="C792" s="252" t="s">
        <v>1428</v>
      </c>
      <c r="D792" s="237" t="s">
        <v>420</v>
      </c>
      <c r="E792" s="238">
        <v>2</v>
      </c>
      <c r="F792" s="239"/>
      <c r="G792" s="240">
        <f>ROUND(E792*F792,2)</f>
        <v>0</v>
      </c>
      <c r="H792" s="239"/>
      <c r="I792" s="240">
        <f>ROUND(E792*H792,2)</f>
        <v>0</v>
      </c>
      <c r="J792" s="239"/>
      <c r="K792" s="240">
        <f>ROUND(E792*J792,2)</f>
        <v>0</v>
      </c>
      <c r="L792" s="240">
        <v>21</v>
      </c>
      <c r="M792" s="240">
        <f>G792*(1+L792/100)</f>
        <v>0</v>
      </c>
      <c r="N792" s="238">
        <v>5.5000000000000003E-4</v>
      </c>
      <c r="O792" s="238">
        <f>ROUND(E792*N792,2)</f>
        <v>0</v>
      </c>
      <c r="P792" s="238">
        <v>0</v>
      </c>
      <c r="Q792" s="238">
        <f>ROUND(E792*P792,2)</f>
        <v>0</v>
      </c>
      <c r="R792" s="240" t="s">
        <v>642</v>
      </c>
      <c r="S792" s="240" t="s">
        <v>250</v>
      </c>
      <c r="T792" s="241" t="s">
        <v>250</v>
      </c>
      <c r="U792" s="223">
        <v>0.28000000000000003</v>
      </c>
      <c r="V792" s="223">
        <f>ROUND(E792*U792,2)</f>
        <v>0.56000000000000005</v>
      </c>
      <c r="W792" s="223"/>
      <c r="X792" s="223" t="s">
        <v>294</v>
      </c>
      <c r="Y792" s="223" t="s">
        <v>252</v>
      </c>
      <c r="Z792" s="213"/>
      <c r="AA792" s="213"/>
      <c r="AB792" s="213"/>
      <c r="AC792" s="213"/>
      <c r="AD792" s="213"/>
      <c r="AE792" s="213"/>
      <c r="AF792" s="213"/>
      <c r="AG792" s="213" t="s">
        <v>571</v>
      </c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</row>
    <row r="793" spans="1:60" outlineLevel="2" x14ac:dyDescent="0.2">
      <c r="A793" s="220"/>
      <c r="B793" s="221"/>
      <c r="C793" s="266" t="s">
        <v>347</v>
      </c>
      <c r="D793" s="258"/>
      <c r="E793" s="259"/>
      <c r="F793" s="223"/>
      <c r="G793" s="223"/>
      <c r="H793" s="223"/>
      <c r="I793" s="223"/>
      <c r="J793" s="223"/>
      <c r="K793" s="223"/>
      <c r="L793" s="223"/>
      <c r="M793" s="223"/>
      <c r="N793" s="222"/>
      <c r="O793" s="222"/>
      <c r="P793" s="222"/>
      <c r="Q793" s="222"/>
      <c r="R793" s="223"/>
      <c r="S793" s="223"/>
      <c r="T793" s="223"/>
      <c r="U793" s="223"/>
      <c r="V793" s="223"/>
      <c r="W793" s="223"/>
      <c r="X793" s="223"/>
      <c r="Y793" s="223"/>
      <c r="Z793" s="213"/>
      <c r="AA793" s="213"/>
      <c r="AB793" s="213"/>
      <c r="AC793" s="213"/>
      <c r="AD793" s="213"/>
      <c r="AE793" s="213"/>
      <c r="AF793" s="213"/>
      <c r="AG793" s="213" t="s">
        <v>297</v>
      </c>
      <c r="AH793" s="213">
        <v>0</v>
      </c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</row>
    <row r="794" spans="1:60" outlineLevel="3" x14ac:dyDescent="0.2">
      <c r="A794" s="220"/>
      <c r="B794" s="221"/>
      <c r="C794" s="266" t="s">
        <v>2224</v>
      </c>
      <c r="D794" s="258"/>
      <c r="E794" s="259"/>
      <c r="F794" s="223"/>
      <c r="G794" s="223"/>
      <c r="H794" s="223"/>
      <c r="I794" s="223"/>
      <c r="J794" s="223"/>
      <c r="K794" s="223"/>
      <c r="L794" s="223"/>
      <c r="M794" s="223"/>
      <c r="N794" s="222"/>
      <c r="O794" s="222"/>
      <c r="P794" s="222"/>
      <c r="Q794" s="222"/>
      <c r="R794" s="223"/>
      <c r="S794" s="223"/>
      <c r="T794" s="223"/>
      <c r="U794" s="223"/>
      <c r="V794" s="223"/>
      <c r="W794" s="223"/>
      <c r="X794" s="223"/>
      <c r="Y794" s="223"/>
      <c r="Z794" s="213"/>
      <c r="AA794" s="213"/>
      <c r="AB794" s="213"/>
      <c r="AC794" s="213"/>
      <c r="AD794" s="213"/>
      <c r="AE794" s="213"/>
      <c r="AF794" s="213"/>
      <c r="AG794" s="213" t="s">
        <v>297</v>
      </c>
      <c r="AH794" s="213">
        <v>0</v>
      </c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</row>
    <row r="795" spans="1:60" outlineLevel="3" x14ac:dyDescent="0.2">
      <c r="A795" s="220"/>
      <c r="B795" s="221"/>
      <c r="C795" s="266" t="s">
        <v>110</v>
      </c>
      <c r="D795" s="258"/>
      <c r="E795" s="259">
        <v>2</v>
      </c>
      <c r="F795" s="223"/>
      <c r="G795" s="223"/>
      <c r="H795" s="223"/>
      <c r="I795" s="223"/>
      <c r="J795" s="223"/>
      <c r="K795" s="223"/>
      <c r="L795" s="223"/>
      <c r="M795" s="223"/>
      <c r="N795" s="222"/>
      <c r="O795" s="222"/>
      <c r="P795" s="222"/>
      <c r="Q795" s="222"/>
      <c r="R795" s="223"/>
      <c r="S795" s="223"/>
      <c r="T795" s="223"/>
      <c r="U795" s="223"/>
      <c r="V795" s="223"/>
      <c r="W795" s="223"/>
      <c r="X795" s="223"/>
      <c r="Y795" s="223"/>
      <c r="Z795" s="213"/>
      <c r="AA795" s="213"/>
      <c r="AB795" s="213"/>
      <c r="AC795" s="213"/>
      <c r="AD795" s="213"/>
      <c r="AE795" s="213"/>
      <c r="AF795" s="213"/>
      <c r="AG795" s="213" t="s">
        <v>297</v>
      </c>
      <c r="AH795" s="213">
        <v>0</v>
      </c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</row>
    <row r="796" spans="1:60" outlineLevel="1" x14ac:dyDescent="0.2">
      <c r="A796" s="235">
        <v>152</v>
      </c>
      <c r="B796" s="236" t="s">
        <v>1431</v>
      </c>
      <c r="C796" s="252" t="s">
        <v>1432</v>
      </c>
      <c r="D796" s="237" t="s">
        <v>292</v>
      </c>
      <c r="E796" s="238">
        <v>118.35</v>
      </c>
      <c r="F796" s="239"/>
      <c r="G796" s="240">
        <f>ROUND(E796*F796,2)</f>
        <v>0</v>
      </c>
      <c r="H796" s="239"/>
      <c r="I796" s="240">
        <f>ROUND(E796*H796,2)</f>
        <v>0</v>
      </c>
      <c r="J796" s="239"/>
      <c r="K796" s="240">
        <f>ROUND(E796*J796,2)</f>
        <v>0</v>
      </c>
      <c r="L796" s="240">
        <v>21</v>
      </c>
      <c r="M796" s="240">
        <f>G796*(1+L796/100)</f>
        <v>0</v>
      </c>
      <c r="N796" s="238">
        <v>0</v>
      </c>
      <c r="O796" s="238">
        <f>ROUND(E796*N796,2)</f>
        <v>0</v>
      </c>
      <c r="P796" s="238">
        <v>0</v>
      </c>
      <c r="Q796" s="238">
        <f>ROUND(E796*P796,2)</f>
        <v>0</v>
      </c>
      <c r="R796" s="240" t="s">
        <v>642</v>
      </c>
      <c r="S796" s="240" t="s">
        <v>250</v>
      </c>
      <c r="T796" s="241" t="s">
        <v>250</v>
      </c>
      <c r="U796" s="223">
        <v>1.6E-2</v>
      </c>
      <c r="V796" s="223">
        <f>ROUND(E796*U796,2)</f>
        <v>1.89</v>
      </c>
      <c r="W796" s="223"/>
      <c r="X796" s="223" t="s">
        <v>294</v>
      </c>
      <c r="Y796" s="223" t="s">
        <v>252</v>
      </c>
      <c r="Z796" s="213"/>
      <c r="AA796" s="213"/>
      <c r="AB796" s="213"/>
      <c r="AC796" s="213"/>
      <c r="AD796" s="213"/>
      <c r="AE796" s="213"/>
      <c r="AF796" s="213"/>
      <c r="AG796" s="213" t="s">
        <v>331</v>
      </c>
      <c r="AH796" s="213"/>
      <c r="AI796" s="213"/>
      <c r="AJ796" s="213"/>
      <c r="AK796" s="213"/>
      <c r="AL796" s="213"/>
      <c r="AM796" s="213"/>
      <c r="AN796" s="213"/>
      <c r="AO796" s="213"/>
      <c r="AP796" s="213"/>
      <c r="AQ796" s="213"/>
      <c r="AR796" s="213"/>
      <c r="AS796" s="213"/>
      <c r="AT796" s="213"/>
      <c r="AU796" s="213"/>
      <c r="AV796" s="213"/>
      <c r="AW796" s="213"/>
      <c r="AX796" s="213"/>
      <c r="AY796" s="213"/>
      <c r="AZ796" s="213"/>
      <c r="BA796" s="213"/>
      <c r="BB796" s="213"/>
      <c r="BC796" s="213"/>
      <c r="BD796" s="213"/>
      <c r="BE796" s="213"/>
      <c r="BF796" s="213"/>
      <c r="BG796" s="213"/>
      <c r="BH796" s="213"/>
    </row>
    <row r="797" spans="1:60" outlineLevel="2" x14ac:dyDescent="0.2">
      <c r="A797" s="220"/>
      <c r="B797" s="221"/>
      <c r="C797" s="267" t="s">
        <v>1433</v>
      </c>
      <c r="D797" s="264"/>
      <c r="E797" s="264"/>
      <c r="F797" s="264"/>
      <c r="G797" s="264"/>
      <c r="H797" s="223"/>
      <c r="I797" s="223"/>
      <c r="J797" s="223"/>
      <c r="K797" s="223"/>
      <c r="L797" s="223"/>
      <c r="M797" s="223"/>
      <c r="N797" s="222"/>
      <c r="O797" s="222"/>
      <c r="P797" s="222"/>
      <c r="Q797" s="222"/>
      <c r="R797" s="223"/>
      <c r="S797" s="223"/>
      <c r="T797" s="223"/>
      <c r="U797" s="223"/>
      <c r="V797" s="223"/>
      <c r="W797" s="223"/>
      <c r="X797" s="223"/>
      <c r="Y797" s="223"/>
      <c r="Z797" s="213"/>
      <c r="AA797" s="213"/>
      <c r="AB797" s="213"/>
      <c r="AC797" s="213"/>
      <c r="AD797" s="213"/>
      <c r="AE797" s="213"/>
      <c r="AF797" s="213"/>
      <c r="AG797" s="213" t="s">
        <v>305</v>
      </c>
      <c r="AH797" s="213"/>
      <c r="AI797" s="213"/>
      <c r="AJ797" s="213"/>
      <c r="AK797" s="213"/>
      <c r="AL797" s="213"/>
      <c r="AM797" s="213"/>
      <c r="AN797" s="213"/>
      <c r="AO797" s="213"/>
      <c r="AP797" s="213"/>
      <c r="AQ797" s="213"/>
      <c r="AR797" s="213"/>
      <c r="AS797" s="213"/>
      <c r="AT797" s="213"/>
      <c r="AU797" s="213"/>
      <c r="AV797" s="213"/>
      <c r="AW797" s="213"/>
      <c r="AX797" s="213"/>
      <c r="AY797" s="213"/>
      <c r="AZ797" s="213"/>
      <c r="BA797" s="213"/>
      <c r="BB797" s="213"/>
      <c r="BC797" s="213"/>
      <c r="BD797" s="213"/>
      <c r="BE797" s="213"/>
      <c r="BF797" s="213"/>
      <c r="BG797" s="213"/>
      <c r="BH797" s="213"/>
    </row>
    <row r="798" spans="1:60" outlineLevel="1" x14ac:dyDescent="0.2">
      <c r="A798" s="235">
        <v>153</v>
      </c>
      <c r="B798" s="236" t="s">
        <v>1435</v>
      </c>
      <c r="C798" s="252" t="s">
        <v>1436</v>
      </c>
      <c r="D798" s="237" t="s">
        <v>292</v>
      </c>
      <c r="E798" s="238">
        <v>118.35</v>
      </c>
      <c r="F798" s="239"/>
      <c r="G798" s="240">
        <f>ROUND(E798*F798,2)</f>
        <v>0</v>
      </c>
      <c r="H798" s="239"/>
      <c r="I798" s="240">
        <f>ROUND(E798*H798,2)</f>
        <v>0</v>
      </c>
      <c r="J798" s="239"/>
      <c r="K798" s="240">
        <f>ROUND(E798*J798,2)</f>
        <v>0</v>
      </c>
      <c r="L798" s="240">
        <v>21</v>
      </c>
      <c r="M798" s="240">
        <f>G798*(1+L798/100)</f>
        <v>0</v>
      </c>
      <c r="N798" s="238">
        <v>0</v>
      </c>
      <c r="O798" s="238">
        <f>ROUND(E798*N798,2)</f>
        <v>0</v>
      </c>
      <c r="P798" s="238">
        <v>0</v>
      </c>
      <c r="Q798" s="238">
        <f>ROUND(E798*P798,2)</f>
        <v>0</v>
      </c>
      <c r="R798" s="240" t="s">
        <v>642</v>
      </c>
      <c r="S798" s="240" t="s">
        <v>250</v>
      </c>
      <c r="T798" s="241" t="s">
        <v>250</v>
      </c>
      <c r="U798" s="223">
        <v>0.14699999999999999</v>
      </c>
      <c r="V798" s="223">
        <f>ROUND(E798*U798,2)</f>
        <v>17.399999999999999</v>
      </c>
      <c r="W798" s="223"/>
      <c r="X798" s="223" t="s">
        <v>294</v>
      </c>
      <c r="Y798" s="223" t="s">
        <v>252</v>
      </c>
      <c r="Z798" s="213"/>
      <c r="AA798" s="213"/>
      <c r="AB798" s="213"/>
      <c r="AC798" s="213"/>
      <c r="AD798" s="213"/>
      <c r="AE798" s="213"/>
      <c r="AF798" s="213"/>
      <c r="AG798" s="213" t="s">
        <v>331</v>
      </c>
      <c r="AH798" s="213"/>
      <c r="AI798" s="213"/>
      <c r="AJ798" s="213"/>
      <c r="AK798" s="213"/>
      <c r="AL798" s="213"/>
      <c r="AM798" s="213"/>
      <c r="AN798" s="213"/>
      <c r="AO798" s="213"/>
      <c r="AP798" s="213"/>
      <c r="AQ798" s="213"/>
      <c r="AR798" s="213"/>
      <c r="AS798" s="213"/>
      <c r="AT798" s="213"/>
      <c r="AU798" s="213"/>
      <c r="AV798" s="213"/>
      <c r="AW798" s="213"/>
      <c r="AX798" s="213"/>
      <c r="AY798" s="213"/>
      <c r="AZ798" s="213"/>
      <c r="BA798" s="213"/>
      <c r="BB798" s="213"/>
      <c r="BC798" s="213"/>
      <c r="BD798" s="213"/>
      <c r="BE798" s="213"/>
      <c r="BF798" s="213"/>
      <c r="BG798" s="213"/>
      <c r="BH798" s="213"/>
    </row>
    <row r="799" spans="1:60" outlineLevel="2" x14ac:dyDescent="0.2">
      <c r="A799" s="220"/>
      <c r="B799" s="221"/>
      <c r="C799" s="267" t="s">
        <v>1433</v>
      </c>
      <c r="D799" s="264"/>
      <c r="E799" s="264"/>
      <c r="F799" s="264"/>
      <c r="G799" s="264"/>
      <c r="H799" s="223"/>
      <c r="I799" s="223"/>
      <c r="J799" s="223"/>
      <c r="K799" s="223"/>
      <c r="L799" s="223"/>
      <c r="M799" s="223"/>
      <c r="N799" s="222"/>
      <c r="O799" s="222"/>
      <c r="P799" s="222"/>
      <c r="Q799" s="222"/>
      <c r="R799" s="223"/>
      <c r="S799" s="223"/>
      <c r="T799" s="223"/>
      <c r="U799" s="223"/>
      <c r="V799" s="223"/>
      <c r="W799" s="223"/>
      <c r="X799" s="223"/>
      <c r="Y799" s="223"/>
      <c r="Z799" s="213"/>
      <c r="AA799" s="213"/>
      <c r="AB799" s="213"/>
      <c r="AC799" s="213"/>
      <c r="AD799" s="213"/>
      <c r="AE799" s="213"/>
      <c r="AF799" s="213"/>
      <c r="AG799" s="213" t="s">
        <v>305</v>
      </c>
      <c r="AH799" s="213"/>
      <c r="AI799" s="213"/>
      <c r="AJ799" s="213"/>
      <c r="AK799" s="213"/>
      <c r="AL799" s="213"/>
      <c r="AM799" s="213"/>
      <c r="AN799" s="213"/>
      <c r="AO799" s="213"/>
      <c r="AP799" s="213"/>
      <c r="AQ799" s="213"/>
      <c r="AR799" s="213"/>
      <c r="AS799" s="213"/>
      <c r="AT799" s="213"/>
      <c r="AU799" s="213"/>
      <c r="AV799" s="213"/>
      <c r="AW799" s="213"/>
      <c r="AX799" s="213"/>
      <c r="AY799" s="213"/>
      <c r="AZ799" s="213"/>
      <c r="BA799" s="213"/>
      <c r="BB799" s="213"/>
      <c r="BC799" s="213"/>
      <c r="BD799" s="213"/>
      <c r="BE799" s="213"/>
      <c r="BF799" s="213"/>
      <c r="BG799" s="213"/>
      <c r="BH799" s="213"/>
    </row>
    <row r="800" spans="1:60" outlineLevel="2" x14ac:dyDescent="0.2">
      <c r="A800" s="220"/>
      <c r="B800" s="221"/>
      <c r="C800" s="266" t="s">
        <v>2225</v>
      </c>
      <c r="D800" s="258"/>
      <c r="E800" s="259">
        <v>118.35</v>
      </c>
      <c r="F800" s="223"/>
      <c r="G800" s="223"/>
      <c r="H800" s="223"/>
      <c r="I800" s="223"/>
      <c r="J800" s="223"/>
      <c r="K800" s="223"/>
      <c r="L800" s="223"/>
      <c r="M800" s="223"/>
      <c r="N800" s="222"/>
      <c r="O800" s="222"/>
      <c r="P800" s="222"/>
      <c r="Q800" s="222"/>
      <c r="R800" s="223"/>
      <c r="S800" s="223"/>
      <c r="T800" s="223"/>
      <c r="U800" s="223"/>
      <c r="V800" s="223"/>
      <c r="W800" s="223"/>
      <c r="X800" s="223"/>
      <c r="Y800" s="223"/>
      <c r="Z800" s="213"/>
      <c r="AA800" s="213"/>
      <c r="AB800" s="213"/>
      <c r="AC800" s="213"/>
      <c r="AD800" s="213"/>
      <c r="AE800" s="213"/>
      <c r="AF800" s="213"/>
      <c r="AG800" s="213" t="s">
        <v>297</v>
      </c>
      <c r="AH800" s="213">
        <v>5</v>
      </c>
      <c r="AI800" s="213"/>
      <c r="AJ800" s="213"/>
      <c r="AK800" s="213"/>
      <c r="AL800" s="213"/>
      <c r="AM800" s="213"/>
      <c r="AN800" s="213"/>
      <c r="AO800" s="213"/>
      <c r="AP800" s="213"/>
      <c r="AQ800" s="213"/>
      <c r="AR800" s="213"/>
      <c r="AS800" s="213"/>
      <c r="AT800" s="213"/>
      <c r="AU800" s="213"/>
      <c r="AV800" s="213"/>
      <c r="AW800" s="213"/>
      <c r="AX800" s="213"/>
      <c r="AY800" s="213"/>
      <c r="AZ800" s="213"/>
      <c r="BA800" s="213"/>
      <c r="BB800" s="213"/>
      <c r="BC800" s="213"/>
      <c r="BD800" s="213"/>
      <c r="BE800" s="213"/>
      <c r="BF800" s="213"/>
      <c r="BG800" s="213"/>
      <c r="BH800" s="213"/>
    </row>
    <row r="801" spans="1:60" ht="22.5" outlineLevel="1" x14ac:dyDescent="0.2">
      <c r="A801" s="235">
        <v>154</v>
      </c>
      <c r="B801" s="236" t="s">
        <v>1443</v>
      </c>
      <c r="C801" s="252" t="s">
        <v>1444</v>
      </c>
      <c r="D801" s="237" t="s">
        <v>1445</v>
      </c>
      <c r="E801" s="238">
        <v>932.59799999999996</v>
      </c>
      <c r="F801" s="239"/>
      <c r="G801" s="240">
        <f>ROUND(E801*F801,2)</f>
        <v>0</v>
      </c>
      <c r="H801" s="239"/>
      <c r="I801" s="240">
        <f>ROUND(E801*H801,2)</f>
        <v>0</v>
      </c>
      <c r="J801" s="239"/>
      <c r="K801" s="240">
        <f>ROUND(E801*J801,2)</f>
        <v>0</v>
      </c>
      <c r="L801" s="240">
        <v>21</v>
      </c>
      <c r="M801" s="240">
        <f>G801*(1+L801/100)</f>
        <v>0</v>
      </c>
      <c r="N801" s="238">
        <v>1E-3</v>
      </c>
      <c r="O801" s="238">
        <f>ROUND(E801*N801,2)</f>
        <v>0.93</v>
      </c>
      <c r="P801" s="238">
        <v>0</v>
      </c>
      <c r="Q801" s="238">
        <f>ROUND(E801*P801,2)</f>
        <v>0</v>
      </c>
      <c r="R801" s="240" t="s">
        <v>870</v>
      </c>
      <c r="S801" s="240" t="s">
        <v>250</v>
      </c>
      <c r="T801" s="241" t="s">
        <v>885</v>
      </c>
      <c r="U801" s="223">
        <v>0</v>
      </c>
      <c r="V801" s="223">
        <f>ROUND(E801*U801,2)</f>
        <v>0</v>
      </c>
      <c r="W801" s="223"/>
      <c r="X801" s="223" t="s">
        <v>871</v>
      </c>
      <c r="Y801" s="223" t="s">
        <v>252</v>
      </c>
      <c r="Z801" s="213"/>
      <c r="AA801" s="213"/>
      <c r="AB801" s="213"/>
      <c r="AC801" s="213"/>
      <c r="AD801" s="213"/>
      <c r="AE801" s="213"/>
      <c r="AF801" s="213"/>
      <c r="AG801" s="213" t="s">
        <v>886</v>
      </c>
      <c r="AH801" s="213"/>
      <c r="AI801" s="213"/>
      <c r="AJ801" s="213"/>
      <c r="AK801" s="213"/>
      <c r="AL801" s="213"/>
      <c r="AM801" s="213"/>
      <c r="AN801" s="213"/>
      <c r="AO801" s="213"/>
      <c r="AP801" s="213"/>
      <c r="AQ801" s="213"/>
      <c r="AR801" s="213"/>
      <c r="AS801" s="213"/>
      <c r="AT801" s="213"/>
      <c r="AU801" s="213"/>
      <c r="AV801" s="213"/>
      <c r="AW801" s="213"/>
      <c r="AX801" s="213"/>
      <c r="AY801" s="213"/>
      <c r="AZ801" s="213"/>
      <c r="BA801" s="213"/>
      <c r="BB801" s="213"/>
      <c r="BC801" s="213"/>
      <c r="BD801" s="213"/>
      <c r="BE801" s="213"/>
      <c r="BF801" s="213"/>
      <c r="BG801" s="213"/>
      <c r="BH801" s="213"/>
    </row>
    <row r="802" spans="1:60" outlineLevel="2" x14ac:dyDescent="0.2">
      <c r="A802" s="220"/>
      <c r="B802" s="221"/>
      <c r="C802" s="266" t="s">
        <v>2226</v>
      </c>
      <c r="D802" s="258"/>
      <c r="E802" s="259">
        <v>932.59799999999996</v>
      </c>
      <c r="F802" s="223"/>
      <c r="G802" s="223"/>
      <c r="H802" s="223"/>
      <c r="I802" s="223"/>
      <c r="J802" s="223"/>
      <c r="K802" s="223"/>
      <c r="L802" s="223"/>
      <c r="M802" s="223"/>
      <c r="N802" s="222"/>
      <c r="O802" s="222"/>
      <c r="P802" s="222"/>
      <c r="Q802" s="222"/>
      <c r="R802" s="223"/>
      <c r="S802" s="223"/>
      <c r="T802" s="223"/>
      <c r="U802" s="223"/>
      <c r="V802" s="223"/>
      <c r="W802" s="223"/>
      <c r="X802" s="223"/>
      <c r="Y802" s="223"/>
      <c r="Z802" s="213"/>
      <c r="AA802" s="213"/>
      <c r="AB802" s="213"/>
      <c r="AC802" s="213"/>
      <c r="AD802" s="213"/>
      <c r="AE802" s="213"/>
      <c r="AF802" s="213"/>
      <c r="AG802" s="213" t="s">
        <v>297</v>
      </c>
      <c r="AH802" s="213">
        <v>5</v>
      </c>
      <c r="AI802" s="213"/>
      <c r="AJ802" s="213"/>
      <c r="AK802" s="213"/>
      <c r="AL802" s="213"/>
      <c r="AM802" s="213"/>
      <c r="AN802" s="213"/>
      <c r="AO802" s="213"/>
      <c r="AP802" s="213"/>
      <c r="AQ802" s="213"/>
      <c r="AR802" s="213"/>
      <c r="AS802" s="213"/>
      <c r="AT802" s="213"/>
      <c r="AU802" s="213"/>
      <c r="AV802" s="213"/>
      <c r="AW802" s="213"/>
      <c r="AX802" s="213"/>
      <c r="AY802" s="213"/>
      <c r="AZ802" s="213"/>
      <c r="BA802" s="213"/>
      <c r="BB802" s="213"/>
      <c r="BC802" s="213"/>
      <c r="BD802" s="213"/>
      <c r="BE802" s="213"/>
      <c r="BF802" s="213"/>
      <c r="BG802" s="213"/>
      <c r="BH802" s="213"/>
    </row>
    <row r="803" spans="1:60" outlineLevel="1" x14ac:dyDescent="0.2">
      <c r="A803" s="235">
        <v>155</v>
      </c>
      <c r="B803" s="236" t="s">
        <v>1437</v>
      </c>
      <c r="C803" s="252" t="s">
        <v>1438</v>
      </c>
      <c r="D803" s="237" t="s">
        <v>292</v>
      </c>
      <c r="E803" s="238">
        <v>118.35</v>
      </c>
      <c r="F803" s="239"/>
      <c r="G803" s="240">
        <f>ROUND(E803*F803,2)</f>
        <v>0</v>
      </c>
      <c r="H803" s="239"/>
      <c r="I803" s="240">
        <f>ROUND(E803*H803,2)</f>
        <v>0</v>
      </c>
      <c r="J803" s="239"/>
      <c r="K803" s="240">
        <f>ROUND(E803*J803,2)</f>
        <v>0</v>
      </c>
      <c r="L803" s="240">
        <v>21</v>
      </c>
      <c r="M803" s="240">
        <f>G803*(1+L803/100)</f>
        <v>0</v>
      </c>
      <c r="N803" s="238">
        <v>0</v>
      </c>
      <c r="O803" s="238">
        <f>ROUND(E803*N803,2)</f>
        <v>0</v>
      </c>
      <c r="P803" s="238">
        <v>0</v>
      </c>
      <c r="Q803" s="238">
        <f>ROUND(E803*P803,2)</f>
        <v>0</v>
      </c>
      <c r="R803" s="240" t="s">
        <v>642</v>
      </c>
      <c r="S803" s="240" t="s">
        <v>250</v>
      </c>
      <c r="T803" s="241" t="s">
        <v>250</v>
      </c>
      <c r="U803" s="223">
        <v>4.5999999999999999E-2</v>
      </c>
      <c r="V803" s="223">
        <f>ROUND(E803*U803,2)</f>
        <v>5.44</v>
      </c>
      <c r="W803" s="223"/>
      <c r="X803" s="223" t="s">
        <v>294</v>
      </c>
      <c r="Y803" s="223" t="s">
        <v>252</v>
      </c>
      <c r="Z803" s="213"/>
      <c r="AA803" s="213"/>
      <c r="AB803" s="213"/>
      <c r="AC803" s="213"/>
      <c r="AD803" s="213"/>
      <c r="AE803" s="213"/>
      <c r="AF803" s="213"/>
      <c r="AG803" s="213" t="s">
        <v>331</v>
      </c>
      <c r="AH803" s="213"/>
      <c r="AI803" s="213"/>
      <c r="AJ803" s="213"/>
      <c r="AK803" s="213"/>
      <c r="AL803" s="213"/>
      <c r="AM803" s="213"/>
      <c r="AN803" s="213"/>
      <c r="AO803" s="213"/>
      <c r="AP803" s="213"/>
      <c r="AQ803" s="213"/>
      <c r="AR803" s="213"/>
      <c r="AS803" s="213"/>
      <c r="AT803" s="213"/>
      <c r="AU803" s="213"/>
      <c r="AV803" s="213"/>
      <c r="AW803" s="213"/>
      <c r="AX803" s="213"/>
      <c r="AY803" s="213"/>
      <c r="AZ803" s="213"/>
      <c r="BA803" s="213"/>
      <c r="BB803" s="213"/>
      <c r="BC803" s="213"/>
      <c r="BD803" s="213"/>
      <c r="BE803" s="213"/>
      <c r="BF803" s="213"/>
      <c r="BG803" s="213"/>
      <c r="BH803" s="213"/>
    </row>
    <row r="804" spans="1:60" outlineLevel="2" x14ac:dyDescent="0.2">
      <c r="A804" s="220"/>
      <c r="B804" s="221"/>
      <c r="C804" s="267" t="s">
        <v>1433</v>
      </c>
      <c r="D804" s="264"/>
      <c r="E804" s="264"/>
      <c r="F804" s="264"/>
      <c r="G804" s="264"/>
      <c r="H804" s="223"/>
      <c r="I804" s="223"/>
      <c r="J804" s="223"/>
      <c r="K804" s="223"/>
      <c r="L804" s="223"/>
      <c r="M804" s="223"/>
      <c r="N804" s="222"/>
      <c r="O804" s="222"/>
      <c r="P804" s="222"/>
      <c r="Q804" s="222"/>
      <c r="R804" s="223"/>
      <c r="S804" s="223"/>
      <c r="T804" s="223"/>
      <c r="U804" s="223"/>
      <c r="V804" s="223"/>
      <c r="W804" s="223"/>
      <c r="X804" s="223"/>
      <c r="Y804" s="223"/>
      <c r="Z804" s="213"/>
      <c r="AA804" s="213"/>
      <c r="AB804" s="213"/>
      <c r="AC804" s="213"/>
      <c r="AD804" s="213"/>
      <c r="AE804" s="213"/>
      <c r="AF804" s="213"/>
      <c r="AG804" s="213" t="s">
        <v>305</v>
      </c>
      <c r="AH804" s="213"/>
      <c r="AI804" s="213"/>
      <c r="AJ804" s="213"/>
      <c r="AK804" s="213"/>
      <c r="AL804" s="213"/>
      <c r="AM804" s="213"/>
      <c r="AN804" s="213"/>
      <c r="AO804" s="213"/>
      <c r="AP804" s="213"/>
      <c r="AQ804" s="213"/>
      <c r="AR804" s="213"/>
      <c r="AS804" s="213"/>
      <c r="AT804" s="213"/>
      <c r="AU804" s="213"/>
      <c r="AV804" s="213"/>
      <c r="AW804" s="213"/>
      <c r="AX804" s="213"/>
      <c r="AY804" s="213"/>
      <c r="AZ804" s="213"/>
      <c r="BA804" s="213"/>
      <c r="BB804" s="213"/>
      <c r="BC804" s="213"/>
      <c r="BD804" s="213"/>
      <c r="BE804" s="213"/>
      <c r="BF804" s="213"/>
      <c r="BG804" s="213"/>
      <c r="BH804" s="213"/>
    </row>
    <row r="805" spans="1:60" ht="22.5" outlineLevel="1" x14ac:dyDescent="0.2">
      <c r="A805" s="235">
        <v>156</v>
      </c>
      <c r="B805" s="236" t="s">
        <v>1439</v>
      </c>
      <c r="C805" s="252" t="s">
        <v>1440</v>
      </c>
      <c r="D805" s="237" t="s">
        <v>1441</v>
      </c>
      <c r="E805" s="238">
        <v>29.587499999999999</v>
      </c>
      <c r="F805" s="239"/>
      <c r="G805" s="240">
        <f>ROUND(E805*F805,2)</f>
        <v>0</v>
      </c>
      <c r="H805" s="239"/>
      <c r="I805" s="240">
        <f>ROUND(E805*H805,2)</f>
        <v>0</v>
      </c>
      <c r="J805" s="239"/>
      <c r="K805" s="240">
        <f>ROUND(E805*J805,2)</f>
        <v>0</v>
      </c>
      <c r="L805" s="240">
        <v>21</v>
      </c>
      <c r="M805" s="240">
        <f>G805*(1+L805/100)</f>
        <v>0</v>
      </c>
      <c r="N805" s="238">
        <v>9.5E-4</v>
      </c>
      <c r="O805" s="238">
        <f>ROUND(E805*N805,2)</f>
        <v>0.03</v>
      </c>
      <c r="P805" s="238">
        <v>0</v>
      </c>
      <c r="Q805" s="238">
        <f>ROUND(E805*P805,2)</f>
        <v>0</v>
      </c>
      <c r="R805" s="240" t="s">
        <v>870</v>
      </c>
      <c r="S805" s="240" t="s">
        <v>250</v>
      </c>
      <c r="T805" s="241" t="s">
        <v>885</v>
      </c>
      <c r="U805" s="223">
        <v>0</v>
      </c>
      <c r="V805" s="223">
        <f>ROUND(E805*U805,2)</f>
        <v>0</v>
      </c>
      <c r="W805" s="223"/>
      <c r="X805" s="223" t="s">
        <v>871</v>
      </c>
      <c r="Y805" s="223" t="s">
        <v>252</v>
      </c>
      <c r="Z805" s="213"/>
      <c r="AA805" s="213"/>
      <c r="AB805" s="213"/>
      <c r="AC805" s="213"/>
      <c r="AD805" s="213"/>
      <c r="AE805" s="213"/>
      <c r="AF805" s="213"/>
      <c r="AG805" s="213" t="s">
        <v>886</v>
      </c>
      <c r="AH805" s="213"/>
      <c r="AI805" s="213"/>
      <c r="AJ805" s="213"/>
      <c r="AK805" s="213"/>
      <c r="AL805" s="213"/>
      <c r="AM805" s="213"/>
      <c r="AN805" s="213"/>
      <c r="AO805" s="213"/>
      <c r="AP805" s="213"/>
      <c r="AQ805" s="213"/>
      <c r="AR805" s="213"/>
      <c r="AS805" s="213"/>
      <c r="AT805" s="213"/>
      <c r="AU805" s="213"/>
      <c r="AV805" s="213"/>
      <c r="AW805" s="213"/>
      <c r="AX805" s="213"/>
      <c r="AY805" s="213"/>
      <c r="AZ805" s="213"/>
      <c r="BA805" s="213"/>
      <c r="BB805" s="213"/>
      <c r="BC805" s="213"/>
      <c r="BD805" s="213"/>
      <c r="BE805" s="213"/>
      <c r="BF805" s="213"/>
      <c r="BG805" s="213"/>
      <c r="BH805" s="213"/>
    </row>
    <row r="806" spans="1:60" outlineLevel="2" x14ac:dyDescent="0.2">
      <c r="A806" s="220"/>
      <c r="B806" s="221"/>
      <c r="C806" s="266" t="s">
        <v>2227</v>
      </c>
      <c r="D806" s="258"/>
      <c r="E806" s="259">
        <v>29.587499999999999</v>
      </c>
      <c r="F806" s="223"/>
      <c r="G806" s="223"/>
      <c r="H806" s="223"/>
      <c r="I806" s="223"/>
      <c r="J806" s="223"/>
      <c r="K806" s="223"/>
      <c r="L806" s="223"/>
      <c r="M806" s="223"/>
      <c r="N806" s="222"/>
      <c r="O806" s="222"/>
      <c r="P806" s="222"/>
      <c r="Q806" s="222"/>
      <c r="R806" s="223"/>
      <c r="S806" s="223"/>
      <c r="T806" s="223"/>
      <c r="U806" s="223"/>
      <c r="V806" s="223"/>
      <c r="W806" s="223"/>
      <c r="X806" s="223"/>
      <c r="Y806" s="223"/>
      <c r="Z806" s="213"/>
      <c r="AA806" s="213"/>
      <c r="AB806" s="213"/>
      <c r="AC806" s="213"/>
      <c r="AD806" s="213"/>
      <c r="AE806" s="213"/>
      <c r="AF806" s="213"/>
      <c r="AG806" s="213" t="s">
        <v>297</v>
      </c>
      <c r="AH806" s="213">
        <v>5</v>
      </c>
      <c r="AI806" s="213"/>
      <c r="AJ806" s="213"/>
      <c r="AK806" s="213"/>
      <c r="AL806" s="213"/>
      <c r="AM806" s="213"/>
      <c r="AN806" s="213"/>
      <c r="AO806" s="213"/>
      <c r="AP806" s="213"/>
      <c r="AQ806" s="213"/>
      <c r="AR806" s="213"/>
      <c r="AS806" s="213"/>
      <c r="AT806" s="213"/>
      <c r="AU806" s="213"/>
      <c r="AV806" s="213"/>
      <c r="AW806" s="213"/>
      <c r="AX806" s="213"/>
      <c r="AY806" s="213"/>
      <c r="AZ806" s="213"/>
      <c r="BA806" s="213"/>
      <c r="BB806" s="213"/>
      <c r="BC806" s="213"/>
      <c r="BD806" s="213"/>
      <c r="BE806" s="213"/>
      <c r="BF806" s="213"/>
      <c r="BG806" s="213"/>
      <c r="BH806" s="213"/>
    </row>
    <row r="807" spans="1:60" ht="22.5" outlineLevel="1" x14ac:dyDescent="0.2">
      <c r="A807" s="235">
        <v>157</v>
      </c>
      <c r="B807" s="236" t="s">
        <v>1447</v>
      </c>
      <c r="C807" s="252" t="s">
        <v>1448</v>
      </c>
      <c r="D807" s="237" t="s">
        <v>420</v>
      </c>
      <c r="E807" s="238">
        <v>107.5</v>
      </c>
      <c r="F807" s="239"/>
      <c r="G807" s="240">
        <f>ROUND(E807*F807,2)</f>
        <v>0</v>
      </c>
      <c r="H807" s="239"/>
      <c r="I807" s="240">
        <f>ROUND(E807*H807,2)</f>
        <v>0</v>
      </c>
      <c r="J807" s="239"/>
      <c r="K807" s="240">
        <f>ROUND(E807*J807,2)</f>
        <v>0</v>
      </c>
      <c r="L807" s="240">
        <v>21</v>
      </c>
      <c r="M807" s="240">
        <f>G807*(1+L807/100)</f>
        <v>0</v>
      </c>
      <c r="N807" s="238">
        <v>3.0000000000000001E-5</v>
      </c>
      <c r="O807" s="238">
        <f>ROUND(E807*N807,2)</f>
        <v>0</v>
      </c>
      <c r="P807" s="238">
        <v>0</v>
      </c>
      <c r="Q807" s="238">
        <f>ROUND(E807*P807,2)</f>
        <v>0</v>
      </c>
      <c r="R807" s="240" t="s">
        <v>642</v>
      </c>
      <c r="S807" s="240" t="s">
        <v>250</v>
      </c>
      <c r="T807" s="241" t="s">
        <v>250</v>
      </c>
      <c r="U807" s="223">
        <v>0.13719999999999999</v>
      </c>
      <c r="V807" s="223">
        <f>ROUND(E807*U807,2)</f>
        <v>14.75</v>
      </c>
      <c r="W807" s="223"/>
      <c r="X807" s="223" t="s">
        <v>294</v>
      </c>
      <c r="Y807" s="223" t="s">
        <v>252</v>
      </c>
      <c r="Z807" s="213"/>
      <c r="AA807" s="213"/>
      <c r="AB807" s="213"/>
      <c r="AC807" s="213"/>
      <c r="AD807" s="213"/>
      <c r="AE807" s="213"/>
      <c r="AF807" s="213"/>
      <c r="AG807" s="213" t="s">
        <v>331</v>
      </c>
      <c r="AH807" s="213"/>
      <c r="AI807" s="213"/>
      <c r="AJ807" s="213"/>
      <c r="AK807" s="213"/>
      <c r="AL807" s="213"/>
      <c r="AM807" s="213"/>
      <c r="AN807" s="213"/>
      <c r="AO807" s="213"/>
      <c r="AP807" s="213"/>
      <c r="AQ807" s="213"/>
      <c r="AR807" s="213"/>
      <c r="AS807" s="213"/>
      <c r="AT807" s="213"/>
      <c r="AU807" s="213"/>
      <c r="AV807" s="213"/>
      <c r="AW807" s="213"/>
      <c r="AX807" s="213"/>
      <c r="AY807" s="213"/>
      <c r="AZ807" s="213"/>
      <c r="BA807" s="213"/>
      <c r="BB807" s="213"/>
      <c r="BC807" s="213"/>
      <c r="BD807" s="213"/>
      <c r="BE807" s="213"/>
      <c r="BF807" s="213"/>
      <c r="BG807" s="213"/>
      <c r="BH807" s="213"/>
    </row>
    <row r="808" spans="1:60" outlineLevel="2" x14ac:dyDescent="0.2">
      <c r="A808" s="220"/>
      <c r="B808" s="221"/>
      <c r="C808" s="266" t="s">
        <v>2228</v>
      </c>
      <c r="D808" s="258"/>
      <c r="E808" s="259">
        <v>19.7</v>
      </c>
      <c r="F808" s="223"/>
      <c r="G808" s="223"/>
      <c r="H808" s="223"/>
      <c r="I808" s="223"/>
      <c r="J808" s="223"/>
      <c r="K808" s="223"/>
      <c r="L808" s="223"/>
      <c r="M808" s="223"/>
      <c r="N808" s="222"/>
      <c r="O808" s="222"/>
      <c r="P808" s="222"/>
      <c r="Q808" s="222"/>
      <c r="R808" s="223"/>
      <c r="S808" s="223"/>
      <c r="T808" s="223"/>
      <c r="U808" s="223"/>
      <c r="V808" s="223"/>
      <c r="W808" s="223"/>
      <c r="X808" s="223"/>
      <c r="Y808" s="223"/>
      <c r="Z808" s="213"/>
      <c r="AA808" s="213"/>
      <c r="AB808" s="213"/>
      <c r="AC808" s="213"/>
      <c r="AD808" s="213"/>
      <c r="AE808" s="213"/>
      <c r="AF808" s="213"/>
      <c r="AG808" s="213" t="s">
        <v>297</v>
      </c>
      <c r="AH808" s="213">
        <v>0</v>
      </c>
      <c r="AI808" s="213"/>
      <c r="AJ808" s="213"/>
      <c r="AK808" s="213"/>
      <c r="AL808" s="213"/>
      <c r="AM808" s="213"/>
      <c r="AN808" s="213"/>
      <c r="AO808" s="213"/>
      <c r="AP808" s="213"/>
      <c r="AQ808" s="213"/>
      <c r="AR808" s="213"/>
      <c r="AS808" s="213"/>
      <c r="AT808" s="213"/>
      <c r="AU808" s="213"/>
      <c r="AV808" s="213"/>
      <c r="AW808" s="213"/>
      <c r="AX808" s="213"/>
      <c r="AY808" s="213"/>
      <c r="AZ808" s="213"/>
      <c r="BA808" s="213"/>
      <c r="BB808" s="213"/>
      <c r="BC808" s="213"/>
      <c r="BD808" s="213"/>
      <c r="BE808" s="213"/>
      <c r="BF808" s="213"/>
      <c r="BG808" s="213"/>
      <c r="BH808" s="213"/>
    </row>
    <row r="809" spans="1:60" outlineLevel="3" x14ac:dyDescent="0.2">
      <c r="A809" s="220"/>
      <c r="B809" s="221"/>
      <c r="C809" s="266" t="s">
        <v>2229</v>
      </c>
      <c r="D809" s="258"/>
      <c r="E809" s="259">
        <v>18</v>
      </c>
      <c r="F809" s="223"/>
      <c r="G809" s="223"/>
      <c r="H809" s="223"/>
      <c r="I809" s="223"/>
      <c r="J809" s="223"/>
      <c r="K809" s="223"/>
      <c r="L809" s="223"/>
      <c r="M809" s="223"/>
      <c r="N809" s="222"/>
      <c r="O809" s="222"/>
      <c r="P809" s="222"/>
      <c r="Q809" s="222"/>
      <c r="R809" s="223"/>
      <c r="S809" s="223"/>
      <c r="T809" s="223"/>
      <c r="U809" s="223"/>
      <c r="V809" s="223"/>
      <c r="W809" s="223"/>
      <c r="X809" s="223"/>
      <c r="Y809" s="223"/>
      <c r="Z809" s="213"/>
      <c r="AA809" s="213"/>
      <c r="AB809" s="213"/>
      <c r="AC809" s="213"/>
      <c r="AD809" s="213"/>
      <c r="AE809" s="213"/>
      <c r="AF809" s="213"/>
      <c r="AG809" s="213" t="s">
        <v>297</v>
      </c>
      <c r="AH809" s="213">
        <v>0</v>
      </c>
      <c r="AI809" s="213"/>
      <c r="AJ809" s="213"/>
      <c r="AK809" s="213"/>
      <c r="AL809" s="213"/>
      <c r="AM809" s="213"/>
      <c r="AN809" s="213"/>
      <c r="AO809" s="213"/>
      <c r="AP809" s="213"/>
      <c r="AQ809" s="213"/>
      <c r="AR809" s="213"/>
      <c r="AS809" s="213"/>
      <c r="AT809" s="213"/>
      <c r="AU809" s="213"/>
      <c r="AV809" s="213"/>
      <c r="AW809" s="213"/>
      <c r="AX809" s="213"/>
      <c r="AY809" s="213"/>
      <c r="AZ809" s="213"/>
      <c r="BA809" s="213"/>
      <c r="BB809" s="213"/>
      <c r="BC809" s="213"/>
      <c r="BD809" s="213"/>
      <c r="BE809" s="213"/>
      <c r="BF809" s="213"/>
      <c r="BG809" s="213"/>
      <c r="BH809" s="213"/>
    </row>
    <row r="810" spans="1:60" outlineLevel="3" x14ac:dyDescent="0.2">
      <c r="A810" s="220"/>
      <c r="B810" s="221"/>
      <c r="C810" s="266" t="s">
        <v>2230</v>
      </c>
      <c r="D810" s="258"/>
      <c r="E810" s="259">
        <v>22.6</v>
      </c>
      <c r="F810" s="223"/>
      <c r="G810" s="223"/>
      <c r="H810" s="223"/>
      <c r="I810" s="223"/>
      <c r="J810" s="223"/>
      <c r="K810" s="223"/>
      <c r="L810" s="223"/>
      <c r="M810" s="223"/>
      <c r="N810" s="222"/>
      <c r="O810" s="222"/>
      <c r="P810" s="222"/>
      <c r="Q810" s="222"/>
      <c r="R810" s="223"/>
      <c r="S810" s="223"/>
      <c r="T810" s="223"/>
      <c r="U810" s="223"/>
      <c r="V810" s="223"/>
      <c r="W810" s="223"/>
      <c r="X810" s="223"/>
      <c r="Y810" s="223"/>
      <c r="Z810" s="213"/>
      <c r="AA810" s="213"/>
      <c r="AB810" s="213"/>
      <c r="AC810" s="213"/>
      <c r="AD810" s="213"/>
      <c r="AE810" s="213"/>
      <c r="AF810" s="213"/>
      <c r="AG810" s="213" t="s">
        <v>297</v>
      </c>
      <c r="AH810" s="213">
        <v>0</v>
      </c>
      <c r="AI810" s="213"/>
      <c r="AJ810" s="213"/>
      <c r="AK810" s="213"/>
      <c r="AL810" s="213"/>
      <c r="AM810" s="213"/>
      <c r="AN810" s="213"/>
      <c r="AO810" s="213"/>
      <c r="AP810" s="213"/>
      <c r="AQ810" s="213"/>
      <c r="AR810" s="213"/>
      <c r="AS810" s="213"/>
      <c r="AT810" s="213"/>
      <c r="AU810" s="213"/>
      <c r="AV810" s="213"/>
      <c r="AW810" s="213"/>
      <c r="AX810" s="213"/>
      <c r="AY810" s="213"/>
      <c r="AZ810" s="213"/>
      <c r="BA810" s="213"/>
      <c r="BB810" s="213"/>
      <c r="BC810" s="213"/>
      <c r="BD810" s="213"/>
      <c r="BE810" s="213"/>
      <c r="BF810" s="213"/>
      <c r="BG810" s="213"/>
      <c r="BH810" s="213"/>
    </row>
    <row r="811" spans="1:60" outlineLevel="3" x14ac:dyDescent="0.2">
      <c r="A811" s="220"/>
      <c r="B811" s="221"/>
      <c r="C811" s="266" t="s">
        <v>2231</v>
      </c>
      <c r="D811" s="258"/>
      <c r="E811" s="259">
        <v>8.4</v>
      </c>
      <c r="F811" s="223"/>
      <c r="G811" s="223"/>
      <c r="H811" s="223"/>
      <c r="I811" s="223"/>
      <c r="J811" s="223"/>
      <c r="K811" s="223"/>
      <c r="L811" s="223"/>
      <c r="M811" s="223"/>
      <c r="N811" s="222"/>
      <c r="O811" s="222"/>
      <c r="P811" s="222"/>
      <c r="Q811" s="222"/>
      <c r="R811" s="223"/>
      <c r="S811" s="223"/>
      <c r="T811" s="223"/>
      <c r="U811" s="223"/>
      <c r="V811" s="223"/>
      <c r="W811" s="223"/>
      <c r="X811" s="223"/>
      <c r="Y811" s="223"/>
      <c r="Z811" s="213"/>
      <c r="AA811" s="213"/>
      <c r="AB811" s="213"/>
      <c r="AC811" s="213"/>
      <c r="AD811" s="213"/>
      <c r="AE811" s="213"/>
      <c r="AF811" s="213"/>
      <c r="AG811" s="213" t="s">
        <v>297</v>
      </c>
      <c r="AH811" s="213">
        <v>0</v>
      </c>
      <c r="AI811" s="213"/>
      <c r="AJ811" s="213"/>
      <c r="AK811" s="213"/>
      <c r="AL811" s="213"/>
      <c r="AM811" s="213"/>
      <c r="AN811" s="213"/>
      <c r="AO811" s="213"/>
      <c r="AP811" s="213"/>
      <c r="AQ811" s="213"/>
      <c r="AR811" s="213"/>
      <c r="AS811" s="213"/>
      <c r="AT811" s="213"/>
      <c r="AU811" s="213"/>
      <c r="AV811" s="213"/>
      <c r="AW811" s="213"/>
      <c r="AX811" s="213"/>
      <c r="AY811" s="213"/>
      <c r="AZ811" s="213"/>
      <c r="BA811" s="213"/>
      <c r="BB811" s="213"/>
      <c r="BC811" s="213"/>
      <c r="BD811" s="213"/>
      <c r="BE811" s="213"/>
      <c r="BF811" s="213"/>
      <c r="BG811" s="213"/>
      <c r="BH811" s="213"/>
    </row>
    <row r="812" spans="1:60" outlineLevel="3" x14ac:dyDescent="0.2">
      <c r="A812" s="220"/>
      <c r="B812" s="221"/>
      <c r="C812" s="266" t="s">
        <v>2232</v>
      </c>
      <c r="D812" s="258"/>
      <c r="E812" s="259">
        <v>14.8</v>
      </c>
      <c r="F812" s="223"/>
      <c r="G812" s="223"/>
      <c r="H812" s="223"/>
      <c r="I812" s="223"/>
      <c r="J812" s="223"/>
      <c r="K812" s="223"/>
      <c r="L812" s="223"/>
      <c r="M812" s="223"/>
      <c r="N812" s="222"/>
      <c r="O812" s="222"/>
      <c r="P812" s="222"/>
      <c r="Q812" s="222"/>
      <c r="R812" s="223"/>
      <c r="S812" s="223"/>
      <c r="T812" s="223"/>
      <c r="U812" s="223"/>
      <c r="V812" s="223"/>
      <c r="W812" s="223"/>
      <c r="X812" s="223"/>
      <c r="Y812" s="223"/>
      <c r="Z812" s="213"/>
      <c r="AA812" s="213"/>
      <c r="AB812" s="213"/>
      <c r="AC812" s="213"/>
      <c r="AD812" s="213"/>
      <c r="AE812" s="213"/>
      <c r="AF812" s="213"/>
      <c r="AG812" s="213" t="s">
        <v>297</v>
      </c>
      <c r="AH812" s="213">
        <v>0</v>
      </c>
      <c r="AI812" s="213"/>
      <c r="AJ812" s="213"/>
      <c r="AK812" s="213"/>
      <c r="AL812" s="213"/>
      <c r="AM812" s="213"/>
      <c r="AN812" s="213"/>
      <c r="AO812" s="213"/>
      <c r="AP812" s="213"/>
      <c r="AQ812" s="213"/>
      <c r="AR812" s="213"/>
      <c r="AS812" s="213"/>
      <c r="AT812" s="213"/>
      <c r="AU812" s="213"/>
      <c r="AV812" s="213"/>
      <c r="AW812" s="213"/>
      <c r="AX812" s="213"/>
      <c r="AY812" s="213"/>
      <c r="AZ812" s="213"/>
      <c r="BA812" s="213"/>
      <c r="BB812" s="213"/>
      <c r="BC812" s="213"/>
      <c r="BD812" s="213"/>
      <c r="BE812" s="213"/>
      <c r="BF812" s="213"/>
      <c r="BG812" s="213"/>
      <c r="BH812" s="213"/>
    </row>
    <row r="813" spans="1:60" outlineLevel="3" x14ac:dyDescent="0.2">
      <c r="A813" s="220"/>
      <c r="B813" s="221"/>
      <c r="C813" s="266" t="s">
        <v>2233</v>
      </c>
      <c r="D813" s="258"/>
      <c r="E813" s="259">
        <v>24</v>
      </c>
      <c r="F813" s="223"/>
      <c r="G813" s="223"/>
      <c r="H813" s="223"/>
      <c r="I813" s="223"/>
      <c r="J813" s="223"/>
      <c r="K813" s="223"/>
      <c r="L813" s="223"/>
      <c r="M813" s="223"/>
      <c r="N813" s="222"/>
      <c r="O813" s="222"/>
      <c r="P813" s="222"/>
      <c r="Q813" s="222"/>
      <c r="R813" s="223"/>
      <c r="S813" s="223"/>
      <c r="T813" s="223"/>
      <c r="U813" s="223"/>
      <c r="V813" s="223"/>
      <c r="W813" s="223"/>
      <c r="X813" s="223"/>
      <c r="Y813" s="223"/>
      <c r="Z813" s="213"/>
      <c r="AA813" s="213"/>
      <c r="AB813" s="213"/>
      <c r="AC813" s="213"/>
      <c r="AD813" s="213"/>
      <c r="AE813" s="213"/>
      <c r="AF813" s="213"/>
      <c r="AG813" s="213" t="s">
        <v>297</v>
      </c>
      <c r="AH813" s="213">
        <v>0</v>
      </c>
      <c r="AI813" s="213"/>
      <c r="AJ813" s="213"/>
      <c r="AK813" s="213"/>
      <c r="AL813" s="213"/>
      <c r="AM813" s="213"/>
      <c r="AN813" s="213"/>
      <c r="AO813" s="213"/>
      <c r="AP813" s="213"/>
      <c r="AQ813" s="213"/>
      <c r="AR813" s="213"/>
      <c r="AS813" s="213"/>
      <c r="AT813" s="213"/>
      <c r="AU813" s="213"/>
      <c r="AV813" s="213"/>
      <c r="AW813" s="213"/>
      <c r="AX813" s="213"/>
      <c r="AY813" s="213"/>
      <c r="AZ813" s="213"/>
      <c r="BA813" s="213"/>
      <c r="BB813" s="213"/>
      <c r="BC813" s="213"/>
      <c r="BD813" s="213"/>
      <c r="BE813" s="213"/>
      <c r="BF813" s="213"/>
      <c r="BG813" s="213"/>
      <c r="BH813" s="213"/>
    </row>
    <row r="814" spans="1:60" ht="22.5" outlineLevel="1" x14ac:dyDescent="0.2">
      <c r="A814" s="235">
        <v>158</v>
      </c>
      <c r="B814" s="236" t="s">
        <v>1452</v>
      </c>
      <c r="C814" s="252" t="s">
        <v>1453</v>
      </c>
      <c r="D814" s="237" t="s">
        <v>420</v>
      </c>
      <c r="E814" s="238">
        <v>118.25</v>
      </c>
      <c r="F814" s="239"/>
      <c r="G814" s="240">
        <f>ROUND(E814*F814,2)</f>
        <v>0</v>
      </c>
      <c r="H814" s="239"/>
      <c r="I814" s="240">
        <f>ROUND(E814*H814,2)</f>
        <v>0</v>
      </c>
      <c r="J814" s="239"/>
      <c r="K814" s="240">
        <f>ROUND(E814*J814,2)</f>
        <v>0</v>
      </c>
      <c r="L814" s="240">
        <v>21</v>
      </c>
      <c r="M814" s="240">
        <f>G814*(1+L814/100)</f>
        <v>0</v>
      </c>
      <c r="N814" s="238">
        <v>5.0000000000000002E-5</v>
      </c>
      <c r="O814" s="238">
        <f>ROUND(E814*N814,2)</f>
        <v>0.01</v>
      </c>
      <c r="P814" s="238">
        <v>0</v>
      </c>
      <c r="Q814" s="238">
        <f>ROUND(E814*P814,2)</f>
        <v>0</v>
      </c>
      <c r="R814" s="240" t="s">
        <v>870</v>
      </c>
      <c r="S814" s="240" t="s">
        <v>250</v>
      </c>
      <c r="T814" s="241" t="s">
        <v>885</v>
      </c>
      <c r="U814" s="223">
        <v>0</v>
      </c>
      <c r="V814" s="223">
        <f>ROUND(E814*U814,2)</f>
        <v>0</v>
      </c>
      <c r="W814" s="223"/>
      <c r="X814" s="223" t="s">
        <v>871</v>
      </c>
      <c r="Y814" s="223" t="s">
        <v>252</v>
      </c>
      <c r="Z814" s="213"/>
      <c r="AA814" s="213"/>
      <c r="AB814" s="213"/>
      <c r="AC814" s="213"/>
      <c r="AD814" s="213"/>
      <c r="AE814" s="213"/>
      <c r="AF814" s="213"/>
      <c r="AG814" s="213" t="s">
        <v>886</v>
      </c>
      <c r="AH814" s="213"/>
      <c r="AI814" s="213"/>
      <c r="AJ814" s="213"/>
      <c r="AK814" s="213"/>
      <c r="AL814" s="213"/>
      <c r="AM814" s="213"/>
      <c r="AN814" s="213"/>
      <c r="AO814" s="213"/>
      <c r="AP814" s="213"/>
      <c r="AQ814" s="213"/>
      <c r="AR814" s="213"/>
      <c r="AS814" s="213"/>
      <c r="AT814" s="213"/>
      <c r="AU814" s="213"/>
      <c r="AV814" s="213"/>
      <c r="AW814" s="213"/>
      <c r="AX814" s="213"/>
      <c r="AY814" s="213"/>
      <c r="AZ814" s="213"/>
      <c r="BA814" s="213"/>
      <c r="BB814" s="213"/>
      <c r="BC814" s="213"/>
      <c r="BD814" s="213"/>
      <c r="BE814" s="213"/>
      <c r="BF814" s="213"/>
      <c r="BG814" s="213"/>
      <c r="BH814" s="213"/>
    </row>
    <row r="815" spans="1:60" outlineLevel="2" x14ac:dyDescent="0.2">
      <c r="A815" s="220"/>
      <c r="B815" s="221"/>
      <c r="C815" s="266" t="s">
        <v>2234</v>
      </c>
      <c r="D815" s="258"/>
      <c r="E815" s="259">
        <v>118.25</v>
      </c>
      <c r="F815" s="223"/>
      <c r="G815" s="223"/>
      <c r="H815" s="223"/>
      <c r="I815" s="223"/>
      <c r="J815" s="223"/>
      <c r="K815" s="223"/>
      <c r="L815" s="223"/>
      <c r="M815" s="223"/>
      <c r="N815" s="222"/>
      <c r="O815" s="222"/>
      <c r="P815" s="222"/>
      <c r="Q815" s="222"/>
      <c r="R815" s="223"/>
      <c r="S815" s="223"/>
      <c r="T815" s="223"/>
      <c r="U815" s="223"/>
      <c r="V815" s="223"/>
      <c r="W815" s="223"/>
      <c r="X815" s="223"/>
      <c r="Y815" s="223"/>
      <c r="Z815" s="213"/>
      <c r="AA815" s="213"/>
      <c r="AB815" s="213"/>
      <c r="AC815" s="213"/>
      <c r="AD815" s="213"/>
      <c r="AE815" s="213"/>
      <c r="AF815" s="213"/>
      <c r="AG815" s="213" t="s">
        <v>297</v>
      </c>
      <c r="AH815" s="213">
        <v>5</v>
      </c>
      <c r="AI815" s="213"/>
      <c r="AJ815" s="213"/>
      <c r="AK815" s="213"/>
      <c r="AL815" s="213"/>
      <c r="AM815" s="213"/>
      <c r="AN815" s="213"/>
      <c r="AO815" s="213"/>
      <c r="AP815" s="213"/>
      <c r="AQ815" s="213"/>
      <c r="AR815" s="213"/>
      <c r="AS815" s="213"/>
      <c r="AT815" s="213"/>
      <c r="AU815" s="213"/>
      <c r="AV815" s="213"/>
      <c r="AW815" s="213"/>
      <c r="AX815" s="213"/>
      <c r="AY815" s="213"/>
      <c r="AZ815" s="213"/>
      <c r="BA815" s="213"/>
      <c r="BB815" s="213"/>
      <c r="BC815" s="213"/>
      <c r="BD815" s="213"/>
      <c r="BE815" s="213"/>
      <c r="BF815" s="213"/>
      <c r="BG815" s="213"/>
      <c r="BH815" s="213"/>
    </row>
    <row r="816" spans="1:60" outlineLevel="1" x14ac:dyDescent="0.2">
      <c r="A816" s="235">
        <v>159</v>
      </c>
      <c r="B816" s="236" t="s">
        <v>1455</v>
      </c>
      <c r="C816" s="252" t="s">
        <v>1456</v>
      </c>
      <c r="D816" s="237" t="s">
        <v>292</v>
      </c>
      <c r="E816" s="238">
        <v>118.35</v>
      </c>
      <c r="F816" s="239"/>
      <c r="G816" s="240">
        <f>ROUND(E816*F816,2)</f>
        <v>0</v>
      </c>
      <c r="H816" s="239"/>
      <c r="I816" s="240">
        <f>ROUND(E816*H816,2)</f>
        <v>0</v>
      </c>
      <c r="J816" s="239"/>
      <c r="K816" s="240">
        <f>ROUND(E816*J816,2)</f>
        <v>0</v>
      </c>
      <c r="L816" s="240">
        <v>21</v>
      </c>
      <c r="M816" s="240">
        <f>G816*(1+L816/100)</f>
        <v>0</v>
      </c>
      <c r="N816" s="238">
        <v>3.8000000000000002E-4</v>
      </c>
      <c r="O816" s="238">
        <f>ROUND(E816*N816,2)</f>
        <v>0.04</v>
      </c>
      <c r="P816" s="238">
        <v>0</v>
      </c>
      <c r="Q816" s="238">
        <f>ROUND(E816*P816,2)</f>
        <v>0</v>
      </c>
      <c r="R816" s="240" t="s">
        <v>642</v>
      </c>
      <c r="S816" s="240" t="s">
        <v>250</v>
      </c>
      <c r="T816" s="241" t="s">
        <v>250</v>
      </c>
      <c r="U816" s="223">
        <v>0.38</v>
      </c>
      <c r="V816" s="223">
        <f>ROUND(E816*U816,2)</f>
        <v>44.97</v>
      </c>
      <c r="W816" s="223"/>
      <c r="X816" s="223" t="s">
        <v>294</v>
      </c>
      <c r="Y816" s="223" t="s">
        <v>252</v>
      </c>
      <c r="Z816" s="213"/>
      <c r="AA816" s="213"/>
      <c r="AB816" s="213"/>
      <c r="AC816" s="213"/>
      <c r="AD816" s="213"/>
      <c r="AE816" s="213"/>
      <c r="AF816" s="213"/>
      <c r="AG816" s="213" t="s">
        <v>331</v>
      </c>
      <c r="AH816" s="213"/>
      <c r="AI816" s="213"/>
      <c r="AJ816" s="213"/>
      <c r="AK816" s="213"/>
      <c r="AL816" s="213"/>
      <c r="AM816" s="213"/>
      <c r="AN816" s="213"/>
      <c r="AO816" s="213"/>
      <c r="AP816" s="213"/>
      <c r="AQ816" s="213"/>
      <c r="AR816" s="213"/>
      <c r="AS816" s="213"/>
      <c r="AT816" s="213"/>
      <c r="AU816" s="213"/>
      <c r="AV816" s="213"/>
      <c r="AW816" s="213"/>
      <c r="AX816" s="213"/>
      <c r="AY816" s="213"/>
      <c r="AZ816" s="213"/>
      <c r="BA816" s="213"/>
      <c r="BB816" s="213"/>
      <c r="BC816" s="213"/>
      <c r="BD816" s="213"/>
      <c r="BE816" s="213"/>
      <c r="BF816" s="213"/>
      <c r="BG816" s="213"/>
      <c r="BH816" s="213"/>
    </row>
    <row r="817" spans="1:60" outlineLevel="2" x14ac:dyDescent="0.2">
      <c r="A817" s="220"/>
      <c r="B817" s="221"/>
      <c r="C817" s="266" t="s">
        <v>347</v>
      </c>
      <c r="D817" s="258"/>
      <c r="E817" s="259"/>
      <c r="F817" s="223"/>
      <c r="G817" s="223"/>
      <c r="H817" s="223"/>
      <c r="I817" s="223"/>
      <c r="J817" s="223"/>
      <c r="K817" s="223"/>
      <c r="L817" s="223"/>
      <c r="M817" s="223"/>
      <c r="N817" s="222"/>
      <c r="O817" s="222"/>
      <c r="P817" s="222"/>
      <c r="Q817" s="222"/>
      <c r="R817" s="223"/>
      <c r="S817" s="223"/>
      <c r="T817" s="223"/>
      <c r="U817" s="223"/>
      <c r="V817" s="223"/>
      <c r="W817" s="223"/>
      <c r="X817" s="223"/>
      <c r="Y817" s="223"/>
      <c r="Z817" s="213"/>
      <c r="AA817" s="213"/>
      <c r="AB817" s="213"/>
      <c r="AC817" s="213"/>
      <c r="AD817" s="213"/>
      <c r="AE817" s="213"/>
      <c r="AF817" s="213"/>
      <c r="AG817" s="213" t="s">
        <v>297</v>
      </c>
      <c r="AH817" s="213">
        <v>0</v>
      </c>
      <c r="AI817" s="213"/>
      <c r="AJ817" s="213"/>
      <c r="AK817" s="213"/>
      <c r="AL817" s="213"/>
      <c r="AM817" s="213"/>
      <c r="AN817" s="213"/>
      <c r="AO817" s="213"/>
      <c r="AP817" s="213"/>
      <c r="AQ817" s="213"/>
      <c r="AR817" s="213"/>
      <c r="AS817" s="213"/>
      <c r="AT817" s="213"/>
      <c r="AU817" s="213"/>
      <c r="AV817" s="213"/>
      <c r="AW817" s="213"/>
      <c r="AX817" s="213"/>
      <c r="AY817" s="213"/>
      <c r="AZ817" s="213"/>
      <c r="BA817" s="213"/>
      <c r="BB817" s="213"/>
      <c r="BC817" s="213"/>
      <c r="BD817" s="213"/>
      <c r="BE817" s="213"/>
      <c r="BF817" s="213"/>
      <c r="BG817" s="213"/>
      <c r="BH817" s="213"/>
    </row>
    <row r="818" spans="1:60" outlineLevel="3" x14ac:dyDescent="0.2">
      <c r="A818" s="220"/>
      <c r="B818" s="221"/>
      <c r="C818" s="266" t="s">
        <v>2235</v>
      </c>
      <c r="D818" s="258"/>
      <c r="E818" s="259">
        <v>118.35</v>
      </c>
      <c r="F818" s="223"/>
      <c r="G818" s="223"/>
      <c r="H818" s="223"/>
      <c r="I818" s="223"/>
      <c r="J818" s="223"/>
      <c r="K818" s="223"/>
      <c r="L818" s="223"/>
      <c r="M818" s="223"/>
      <c r="N818" s="222"/>
      <c r="O818" s="222"/>
      <c r="P818" s="222"/>
      <c r="Q818" s="222"/>
      <c r="R818" s="223"/>
      <c r="S818" s="223"/>
      <c r="T818" s="223"/>
      <c r="U818" s="223"/>
      <c r="V818" s="223"/>
      <c r="W818" s="223"/>
      <c r="X818" s="223"/>
      <c r="Y818" s="223"/>
      <c r="Z818" s="213"/>
      <c r="AA818" s="213"/>
      <c r="AB818" s="213"/>
      <c r="AC818" s="213"/>
      <c r="AD818" s="213"/>
      <c r="AE818" s="213"/>
      <c r="AF818" s="213"/>
      <c r="AG818" s="213" t="s">
        <v>297</v>
      </c>
      <c r="AH818" s="213">
        <v>0</v>
      </c>
      <c r="AI818" s="213"/>
      <c r="AJ818" s="213"/>
      <c r="AK818" s="213"/>
      <c r="AL818" s="213"/>
      <c r="AM818" s="213"/>
      <c r="AN818" s="213"/>
      <c r="AO818" s="213"/>
      <c r="AP818" s="213"/>
      <c r="AQ818" s="213"/>
      <c r="AR818" s="213"/>
      <c r="AS818" s="213"/>
      <c r="AT818" s="213"/>
      <c r="AU818" s="213"/>
      <c r="AV818" s="213"/>
      <c r="AW818" s="213"/>
      <c r="AX818" s="213"/>
      <c r="AY818" s="213"/>
      <c r="AZ818" s="213"/>
      <c r="BA818" s="213"/>
      <c r="BB818" s="213"/>
      <c r="BC818" s="213"/>
      <c r="BD818" s="213"/>
      <c r="BE818" s="213"/>
      <c r="BF818" s="213"/>
      <c r="BG818" s="213"/>
      <c r="BH818" s="213"/>
    </row>
    <row r="819" spans="1:60" ht="22.5" outlineLevel="1" x14ac:dyDescent="0.2">
      <c r="A819" s="235">
        <v>160</v>
      </c>
      <c r="B819" s="236" t="s">
        <v>1458</v>
      </c>
      <c r="C819" s="252" t="s">
        <v>1459</v>
      </c>
      <c r="D819" s="237" t="s">
        <v>292</v>
      </c>
      <c r="E819" s="238">
        <v>130.185</v>
      </c>
      <c r="F819" s="239"/>
      <c r="G819" s="240">
        <f>ROUND(E819*F819,2)</f>
        <v>0</v>
      </c>
      <c r="H819" s="239"/>
      <c r="I819" s="240">
        <f>ROUND(E819*H819,2)</f>
        <v>0</v>
      </c>
      <c r="J819" s="239"/>
      <c r="K819" s="240">
        <f>ROUND(E819*J819,2)</f>
        <v>0</v>
      </c>
      <c r="L819" s="240">
        <v>21</v>
      </c>
      <c r="M819" s="240">
        <f>G819*(1+L819/100)</f>
        <v>0</v>
      </c>
      <c r="N819" s="238">
        <v>2.5999999999999999E-3</v>
      </c>
      <c r="O819" s="238">
        <f>ROUND(E819*N819,2)</f>
        <v>0.34</v>
      </c>
      <c r="P819" s="238">
        <v>0</v>
      </c>
      <c r="Q819" s="238">
        <f>ROUND(E819*P819,2)</f>
        <v>0</v>
      </c>
      <c r="R819" s="240" t="s">
        <v>870</v>
      </c>
      <c r="S819" s="240" t="s">
        <v>1460</v>
      </c>
      <c r="T819" s="241" t="s">
        <v>1460</v>
      </c>
      <c r="U819" s="223">
        <v>0</v>
      </c>
      <c r="V819" s="223">
        <f>ROUND(E819*U819,2)</f>
        <v>0</v>
      </c>
      <c r="W819" s="223"/>
      <c r="X819" s="223" t="s">
        <v>871</v>
      </c>
      <c r="Y819" s="223" t="s">
        <v>252</v>
      </c>
      <c r="Z819" s="213"/>
      <c r="AA819" s="213"/>
      <c r="AB819" s="213"/>
      <c r="AC819" s="213"/>
      <c r="AD819" s="213"/>
      <c r="AE819" s="213"/>
      <c r="AF819" s="213"/>
      <c r="AG819" s="213" t="s">
        <v>872</v>
      </c>
      <c r="AH819" s="213"/>
      <c r="AI819" s="213"/>
      <c r="AJ819" s="213"/>
      <c r="AK819" s="213"/>
      <c r="AL819" s="213"/>
      <c r="AM819" s="213"/>
      <c r="AN819" s="213"/>
      <c r="AO819" s="213"/>
      <c r="AP819" s="213"/>
      <c r="AQ819" s="213"/>
      <c r="AR819" s="213"/>
      <c r="AS819" s="213"/>
      <c r="AT819" s="213"/>
      <c r="AU819" s="213"/>
      <c r="AV819" s="213"/>
      <c r="AW819" s="213"/>
      <c r="AX819" s="213"/>
      <c r="AY819" s="213"/>
      <c r="AZ819" s="213"/>
      <c r="BA819" s="213"/>
      <c r="BB819" s="213"/>
      <c r="BC819" s="213"/>
      <c r="BD819" s="213"/>
      <c r="BE819" s="213"/>
      <c r="BF819" s="213"/>
      <c r="BG819" s="213"/>
      <c r="BH819" s="213"/>
    </row>
    <row r="820" spans="1:60" outlineLevel="2" x14ac:dyDescent="0.2">
      <c r="A820" s="220"/>
      <c r="B820" s="221"/>
      <c r="C820" s="266" t="s">
        <v>1888</v>
      </c>
      <c r="D820" s="258"/>
      <c r="E820" s="259"/>
      <c r="F820" s="223"/>
      <c r="G820" s="223"/>
      <c r="H820" s="223"/>
      <c r="I820" s="223"/>
      <c r="J820" s="223"/>
      <c r="K820" s="223"/>
      <c r="L820" s="223"/>
      <c r="M820" s="223"/>
      <c r="N820" s="222"/>
      <c r="O820" s="222"/>
      <c r="P820" s="222"/>
      <c r="Q820" s="222"/>
      <c r="R820" s="223"/>
      <c r="S820" s="223"/>
      <c r="T820" s="223"/>
      <c r="U820" s="223"/>
      <c r="V820" s="223"/>
      <c r="W820" s="223"/>
      <c r="X820" s="223"/>
      <c r="Y820" s="223"/>
      <c r="Z820" s="213"/>
      <c r="AA820" s="213"/>
      <c r="AB820" s="213"/>
      <c r="AC820" s="213"/>
      <c r="AD820" s="213"/>
      <c r="AE820" s="213"/>
      <c r="AF820" s="213"/>
      <c r="AG820" s="213" t="s">
        <v>297</v>
      </c>
      <c r="AH820" s="213">
        <v>0</v>
      </c>
      <c r="AI820" s="213"/>
      <c r="AJ820" s="213"/>
      <c r="AK820" s="213"/>
      <c r="AL820" s="213"/>
      <c r="AM820" s="213"/>
      <c r="AN820" s="213"/>
      <c r="AO820" s="213"/>
      <c r="AP820" s="213"/>
      <c r="AQ820" s="213"/>
      <c r="AR820" s="213"/>
      <c r="AS820" s="213"/>
      <c r="AT820" s="213"/>
      <c r="AU820" s="213"/>
      <c r="AV820" s="213"/>
      <c r="AW820" s="213"/>
      <c r="AX820" s="213"/>
      <c r="AY820" s="213"/>
      <c r="AZ820" s="213"/>
      <c r="BA820" s="213"/>
      <c r="BB820" s="213"/>
      <c r="BC820" s="213"/>
      <c r="BD820" s="213"/>
      <c r="BE820" s="213"/>
      <c r="BF820" s="213"/>
      <c r="BG820" s="213"/>
      <c r="BH820" s="213"/>
    </row>
    <row r="821" spans="1:60" outlineLevel="3" x14ac:dyDescent="0.2">
      <c r="A821" s="220"/>
      <c r="B821" s="221"/>
      <c r="C821" s="266" t="s">
        <v>2236</v>
      </c>
      <c r="D821" s="258"/>
      <c r="E821" s="259">
        <v>130.185</v>
      </c>
      <c r="F821" s="223"/>
      <c r="G821" s="223"/>
      <c r="H821" s="223"/>
      <c r="I821" s="223"/>
      <c r="J821" s="223"/>
      <c r="K821" s="223"/>
      <c r="L821" s="223"/>
      <c r="M821" s="223"/>
      <c r="N821" s="222"/>
      <c r="O821" s="222"/>
      <c r="P821" s="222"/>
      <c r="Q821" s="222"/>
      <c r="R821" s="223"/>
      <c r="S821" s="223"/>
      <c r="T821" s="223"/>
      <c r="U821" s="223"/>
      <c r="V821" s="223"/>
      <c r="W821" s="223"/>
      <c r="X821" s="223"/>
      <c r="Y821" s="223"/>
      <c r="Z821" s="213"/>
      <c r="AA821" s="213"/>
      <c r="AB821" s="213"/>
      <c r="AC821" s="213"/>
      <c r="AD821" s="213"/>
      <c r="AE821" s="213"/>
      <c r="AF821" s="213"/>
      <c r="AG821" s="213" t="s">
        <v>297</v>
      </c>
      <c r="AH821" s="213">
        <v>5</v>
      </c>
      <c r="AI821" s="213"/>
      <c r="AJ821" s="213"/>
      <c r="AK821" s="213"/>
      <c r="AL821" s="213"/>
      <c r="AM821" s="213"/>
      <c r="AN821" s="213"/>
      <c r="AO821" s="213"/>
      <c r="AP821" s="213"/>
      <c r="AQ821" s="213"/>
      <c r="AR821" s="213"/>
      <c r="AS821" s="213"/>
      <c r="AT821" s="213"/>
      <c r="AU821" s="213"/>
      <c r="AV821" s="213"/>
      <c r="AW821" s="213"/>
      <c r="AX821" s="213"/>
      <c r="AY821" s="213"/>
      <c r="AZ821" s="213"/>
      <c r="BA821" s="213"/>
      <c r="BB821" s="213"/>
      <c r="BC821" s="213"/>
      <c r="BD821" s="213"/>
      <c r="BE821" s="213"/>
      <c r="BF821" s="213"/>
      <c r="BG821" s="213"/>
      <c r="BH821" s="213"/>
    </row>
    <row r="822" spans="1:60" outlineLevel="1" x14ac:dyDescent="0.2">
      <c r="A822" s="235">
        <v>161</v>
      </c>
      <c r="B822" s="236" t="s">
        <v>1462</v>
      </c>
      <c r="C822" s="252" t="s">
        <v>1463</v>
      </c>
      <c r="D822" s="237" t="s">
        <v>420</v>
      </c>
      <c r="E822" s="238">
        <v>118.35</v>
      </c>
      <c r="F822" s="239"/>
      <c r="G822" s="240">
        <f>ROUND(E822*F822,2)</f>
        <v>0</v>
      </c>
      <c r="H822" s="239"/>
      <c r="I822" s="240">
        <f>ROUND(E822*H822,2)</f>
        <v>0</v>
      </c>
      <c r="J822" s="239"/>
      <c r="K822" s="240">
        <f>ROUND(E822*J822,2)</f>
        <v>0</v>
      </c>
      <c r="L822" s="240">
        <v>21</v>
      </c>
      <c r="M822" s="240">
        <f>G822*(1+L822/100)</f>
        <v>0</v>
      </c>
      <c r="N822" s="238">
        <v>4.0000000000000003E-5</v>
      </c>
      <c r="O822" s="238">
        <f>ROUND(E822*N822,2)</f>
        <v>0</v>
      </c>
      <c r="P822" s="238">
        <v>0</v>
      </c>
      <c r="Q822" s="238">
        <f>ROUND(E822*P822,2)</f>
        <v>0</v>
      </c>
      <c r="R822" s="240" t="s">
        <v>642</v>
      </c>
      <c r="S822" s="240" t="s">
        <v>250</v>
      </c>
      <c r="T822" s="241" t="s">
        <v>250</v>
      </c>
      <c r="U822" s="223">
        <v>7.8200000000000006E-2</v>
      </c>
      <c r="V822" s="223">
        <f>ROUND(E822*U822,2)</f>
        <v>9.25</v>
      </c>
      <c r="W822" s="223"/>
      <c r="X822" s="223" t="s">
        <v>294</v>
      </c>
      <c r="Y822" s="223" t="s">
        <v>252</v>
      </c>
      <c r="Z822" s="213"/>
      <c r="AA822" s="213"/>
      <c r="AB822" s="213"/>
      <c r="AC822" s="213"/>
      <c r="AD822" s="213"/>
      <c r="AE822" s="213"/>
      <c r="AF822" s="213"/>
      <c r="AG822" s="213" t="s">
        <v>331</v>
      </c>
      <c r="AH822" s="213"/>
      <c r="AI822" s="213"/>
      <c r="AJ822" s="213"/>
      <c r="AK822" s="213"/>
      <c r="AL822" s="213"/>
      <c r="AM822" s="213"/>
      <c r="AN822" s="213"/>
      <c r="AO822" s="213"/>
      <c r="AP822" s="213"/>
      <c r="AQ822" s="213"/>
      <c r="AR822" s="213"/>
      <c r="AS822" s="213"/>
      <c r="AT822" s="213"/>
      <c r="AU822" s="213"/>
      <c r="AV822" s="213"/>
      <c r="AW822" s="213"/>
      <c r="AX822" s="213"/>
      <c r="AY822" s="213"/>
      <c r="AZ822" s="213"/>
      <c r="BA822" s="213"/>
      <c r="BB822" s="213"/>
      <c r="BC822" s="213"/>
      <c r="BD822" s="213"/>
      <c r="BE822" s="213"/>
      <c r="BF822" s="213"/>
      <c r="BG822" s="213"/>
      <c r="BH822" s="213"/>
    </row>
    <row r="823" spans="1:60" outlineLevel="2" x14ac:dyDescent="0.2">
      <c r="A823" s="220"/>
      <c r="B823" s="221"/>
      <c r="C823" s="266" t="s">
        <v>2225</v>
      </c>
      <c r="D823" s="258"/>
      <c r="E823" s="259">
        <v>118.35</v>
      </c>
      <c r="F823" s="223"/>
      <c r="G823" s="223"/>
      <c r="H823" s="223"/>
      <c r="I823" s="223"/>
      <c r="J823" s="223"/>
      <c r="K823" s="223"/>
      <c r="L823" s="223"/>
      <c r="M823" s="223"/>
      <c r="N823" s="222"/>
      <c r="O823" s="222"/>
      <c r="P823" s="222"/>
      <c r="Q823" s="222"/>
      <c r="R823" s="223"/>
      <c r="S823" s="223"/>
      <c r="T823" s="223"/>
      <c r="U823" s="223"/>
      <c r="V823" s="223"/>
      <c r="W823" s="223"/>
      <c r="X823" s="223"/>
      <c r="Y823" s="223"/>
      <c r="Z823" s="213"/>
      <c r="AA823" s="213"/>
      <c r="AB823" s="213"/>
      <c r="AC823" s="213"/>
      <c r="AD823" s="213"/>
      <c r="AE823" s="213"/>
      <c r="AF823" s="213"/>
      <c r="AG823" s="213" t="s">
        <v>297</v>
      </c>
      <c r="AH823" s="213">
        <v>5</v>
      </c>
      <c r="AI823" s="213"/>
      <c r="AJ823" s="213"/>
      <c r="AK823" s="213"/>
      <c r="AL823" s="213"/>
      <c r="AM823" s="213"/>
      <c r="AN823" s="213"/>
      <c r="AO823" s="213"/>
      <c r="AP823" s="213"/>
      <c r="AQ823" s="213"/>
      <c r="AR823" s="213"/>
      <c r="AS823" s="213"/>
      <c r="AT823" s="213"/>
      <c r="AU823" s="213"/>
      <c r="AV823" s="213"/>
      <c r="AW823" s="213"/>
      <c r="AX823" s="213"/>
      <c r="AY823" s="213"/>
      <c r="AZ823" s="213"/>
      <c r="BA823" s="213"/>
      <c r="BB823" s="213"/>
      <c r="BC823" s="213"/>
      <c r="BD823" s="213"/>
      <c r="BE823" s="213"/>
      <c r="BF823" s="213"/>
      <c r="BG823" s="213"/>
      <c r="BH823" s="213"/>
    </row>
    <row r="824" spans="1:60" outlineLevel="1" x14ac:dyDescent="0.2">
      <c r="A824" s="235">
        <v>162</v>
      </c>
      <c r="B824" s="236" t="s">
        <v>2237</v>
      </c>
      <c r="C824" s="252" t="s">
        <v>2238</v>
      </c>
      <c r="D824" s="237" t="s">
        <v>562</v>
      </c>
      <c r="E824" s="238">
        <v>1.3591299999999999</v>
      </c>
      <c r="F824" s="239"/>
      <c r="G824" s="240">
        <f>ROUND(E824*F824,2)</f>
        <v>0</v>
      </c>
      <c r="H824" s="239"/>
      <c r="I824" s="240">
        <f>ROUND(E824*H824,2)</f>
        <v>0</v>
      </c>
      <c r="J824" s="239"/>
      <c r="K824" s="240">
        <f>ROUND(E824*J824,2)</f>
        <v>0</v>
      </c>
      <c r="L824" s="240">
        <v>21</v>
      </c>
      <c r="M824" s="240">
        <f>G824*(1+L824/100)</f>
        <v>0</v>
      </c>
      <c r="N824" s="238">
        <v>0</v>
      </c>
      <c r="O824" s="238">
        <f>ROUND(E824*N824,2)</f>
        <v>0</v>
      </c>
      <c r="P824" s="238">
        <v>0</v>
      </c>
      <c r="Q824" s="238">
        <f>ROUND(E824*P824,2)</f>
        <v>0</v>
      </c>
      <c r="R824" s="240" t="s">
        <v>642</v>
      </c>
      <c r="S824" s="240" t="s">
        <v>250</v>
      </c>
      <c r="T824" s="241" t="s">
        <v>250</v>
      </c>
      <c r="U824" s="223">
        <v>1.1020000000000001</v>
      </c>
      <c r="V824" s="223">
        <f>ROUND(E824*U824,2)</f>
        <v>1.5</v>
      </c>
      <c r="W824" s="223"/>
      <c r="X824" s="223" t="s">
        <v>564</v>
      </c>
      <c r="Y824" s="223" t="s">
        <v>252</v>
      </c>
      <c r="Z824" s="213"/>
      <c r="AA824" s="213"/>
      <c r="AB824" s="213"/>
      <c r="AC824" s="213"/>
      <c r="AD824" s="213"/>
      <c r="AE824" s="213"/>
      <c r="AF824" s="213"/>
      <c r="AG824" s="213" t="s">
        <v>565</v>
      </c>
      <c r="AH824" s="213"/>
      <c r="AI824" s="213"/>
      <c r="AJ824" s="213"/>
      <c r="AK824" s="213"/>
      <c r="AL824" s="213"/>
      <c r="AM824" s="213"/>
      <c r="AN824" s="213"/>
      <c r="AO824" s="213"/>
      <c r="AP824" s="213"/>
      <c r="AQ824" s="213"/>
      <c r="AR824" s="213"/>
      <c r="AS824" s="213"/>
      <c r="AT824" s="213"/>
      <c r="AU824" s="213"/>
      <c r="AV824" s="213"/>
      <c r="AW824" s="213"/>
      <c r="AX824" s="213"/>
      <c r="AY824" s="213"/>
      <c r="AZ824" s="213"/>
      <c r="BA824" s="213"/>
      <c r="BB824" s="213"/>
      <c r="BC824" s="213"/>
      <c r="BD824" s="213"/>
      <c r="BE824" s="213"/>
      <c r="BF824" s="213"/>
      <c r="BG824" s="213"/>
      <c r="BH824" s="213"/>
    </row>
    <row r="825" spans="1:60" outlineLevel="2" x14ac:dyDescent="0.2">
      <c r="A825" s="220"/>
      <c r="B825" s="221"/>
      <c r="C825" s="267" t="s">
        <v>1466</v>
      </c>
      <c r="D825" s="264"/>
      <c r="E825" s="264"/>
      <c r="F825" s="264"/>
      <c r="G825" s="264"/>
      <c r="H825" s="223"/>
      <c r="I825" s="223"/>
      <c r="J825" s="223"/>
      <c r="K825" s="223"/>
      <c r="L825" s="223"/>
      <c r="M825" s="223"/>
      <c r="N825" s="222"/>
      <c r="O825" s="222"/>
      <c r="P825" s="222"/>
      <c r="Q825" s="222"/>
      <c r="R825" s="223"/>
      <c r="S825" s="223"/>
      <c r="T825" s="223"/>
      <c r="U825" s="223"/>
      <c r="V825" s="223"/>
      <c r="W825" s="223"/>
      <c r="X825" s="223"/>
      <c r="Y825" s="223"/>
      <c r="Z825" s="213"/>
      <c r="AA825" s="213"/>
      <c r="AB825" s="213"/>
      <c r="AC825" s="213"/>
      <c r="AD825" s="213"/>
      <c r="AE825" s="213"/>
      <c r="AF825" s="213"/>
      <c r="AG825" s="213" t="s">
        <v>305</v>
      </c>
      <c r="AH825" s="213"/>
      <c r="AI825" s="213"/>
      <c r="AJ825" s="213"/>
      <c r="AK825" s="213"/>
      <c r="AL825" s="213"/>
      <c r="AM825" s="213"/>
      <c r="AN825" s="213"/>
      <c r="AO825" s="213"/>
      <c r="AP825" s="213"/>
      <c r="AQ825" s="213"/>
      <c r="AR825" s="213"/>
      <c r="AS825" s="213"/>
      <c r="AT825" s="213"/>
      <c r="AU825" s="213"/>
      <c r="AV825" s="213"/>
      <c r="AW825" s="213"/>
      <c r="AX825" s="213"/>
      <c r="AY825" s="213"/>
      <c r="AZ825" s="213"/>
      <c r="BA825" s="213"/>
      <c r="BB825" s="213"/>
      <c r="BC825" s="213"/>
      <c r="BD825" s="213"/>
      <c r="BE825" s="213"/>
      <c r="BF825" s="213"/>
      <c r="BG825" s="213"/>
      <c r="BH825" s="213"/>
    </row>
    <row r="826" spans="1:60" x14ac:dyDescent="0.2">
      <c r="A826" s="228" t="s">
        <v>245</v>
      </c>
      <c r="B826" s="229" t="s">
        <v>191</v>
      </c>
      <c r="C826" s="251" t="s">
        <v>192</v>
      </c>
      <c r="D826" s="230"/>
      <c r="E826" s="231"/>
      <c r="F826" s="232"/>
      <c r="G826" s="232">
        <f>SUMIF(AG827:AG835,"&lt;&gt;NOR",G827:G835)</f>
        <v>0</v>
      </c>
      <c r="H826" s="232"/>
      <c r="I826" s="232">
        <f>SUM(I827:I835)</f>
        <v>0</v>
      </c>
      <c r="J826" s="232"/>
      <c r="K826" s="232">
        <f>SUM(K827:K835)</f>
        <v>0</v>
      </c>
      <c r="L826" s="232"/>
      <c r="M826" s="232">
        <f>SUM(M827:M835)</f>
        <v>0</v>
      </c>
      <c r="N826" s="231"/>
      <c r="O826" s="231">
        <f>SUM(O827:O835)</f>
        <v>0.11</v>
      </c>
      <c r="P826" s="231"/>
      <c r="Q826" s="231">
        <f>SUM(Q827:Q835)</f>
        <v>0</v>
      </c>
      <c r="R826" s="232"/>
      <c r="S826" s="232"/>
      <c r="T826" s="233"/>
      <c r="U826" s="227"/>
      <c r="V826" s="227">
        <f>SUM(V827:V835)</f>
        <v>6.62</v>
      </c>
      <c r="W826" s="227"/>
      <c r="X826" s="227"/>
      <c r="Y826" s="227"/>
      <c r="AG826" t="s">
        <v>246</v>
      </c>
    </row>
    <row r="827" spans="1:60" ht="22.5" outlineLevel="1" x14ac:dyDescent="0.2">
      <c r="A827" s="235">
        <v>163</v>
      </c>
      <c r="B827" s="236" t="s">
        <v>1467</v>
      </c>
      <c r="C827" s="252" t="s">
        <v>1468</v>
      </c>
      <c r="D827" s="237" t="s">
        <v>292</v>
      </c>
      <c r="E827" s="238">
        <v>10.317</v>
      </c>
      <c r="F827" s="239"/>
      <c r="G827" s="240">
        <f>ROUND(E827*F827,2)</f>
        <v>0</v>
      </c>
      <c r="H827" s="239"/>
      <c r="I827" s="240">
        <f>ROUND(E827*H827,2)</f>
        <v>0</v>
      </c>
      <c r="J827" s="239"/>
      <c r="K827" s="240">
        <f>ROUND(E827*J827,2)</f>
        <v>0</v>
      </c>
      <c r="L827" s="240">
        <v>21</v>
      </c>
      <c r="M827" s="240">
        <f>G827*(1+L827/100)</f>
        <v>0</v>
      </c>
      <c r="N827" s="238">
        <v>1.0710000000000001E-2</v>
      </c>
      <c r="O827" s="238">
        <f>ROUND(E827*N827,2)</f>
        <v>0.11</v>
      </c>
      <c r="P827" s="238">
        <v>0</v>
      </c>
      <c r="Q827" s="238">
        <f>ROUND(E827*P827,2)</f>
        <v>0</v>
      </c>
      <c r="R827" s="240" t="s">
        <v>1469</v>
      </c>
      <c r="S827" s="240" t="s">
        <v>250</v>
      </c>
      <c r="T827" s="241" t="s">
        <v>250</v>
      </c>
      <c r="U827" s="223">
        <v>0.627</v>
      </c>
      <c r="V827" s="223">
        <f>ROUND(E827*U827,2)</f>
        <v>6.47</v>
      </c>
      <c r="W827" s="223"/>
      <c r="X827" s="223" t="s">
        <v>294</v>
      </c>
      <c r="Y827" s="223" t="s">
        <v>252</v>
      </c>
      <c r="Z827" s="213"/>
      <c r="AA827" s="213"/>
      <c r="AB827" s="213"/>
      <c r="AC827" s="213"/>
      <c r="AD827" s="213"/>
      <c r="AE827" s="213"/>
      <c r="AF827" s="213"/>
      <c r="AG827" s="213" t="s">
        <v>571</v>
      </c>
      <c r="AH827" s="213"/>
      <c r="AI827" s="213"/>
      <c r="AJ827" s="213"/>
      <c r="AK827" s="213"/>
      <c r="AL827" s="213"/>
      <c r="AM827" s="213"/>
      <c r="AN827" s="213"/>
      <c r="AO827" s="213"/>
      <c r="AP827" s="213"/>
      <c r="AQ827" s="213"/>
      <c r="AR827" s="213"/>
      <c r="AS827" s="213"/>
      <c r="AT827" s="213"/>
      <c r="AU827" s="213"/>
      <c r="AV827" s="213"/>
      <c r="AW827" s="213"/>
      <c r="AX827" s="213"/>
      <c r="AY827" s="213"/>
      <c r="AZ827" s="213"/>
      <c r="BA827" s="213"/>
      <c r="BB827" s="213"/>
      <c r="BC827" s="213"/>
      <c r="BD827" s="213"/>
      <c r="BE827" s="213"/>
      <c r="BF827" s="213"/>
      <c r="BG827" s="213"/>
      <c r="BH827" s="213"/>
    </row>
    <row r="828" spans="1:60" outlineLevel="2" x14ac:dyDescent="0.2">
      <c r="A828" s="220"/>
      <c r="B828" s="221"/>
      <c r="C828" s="253" t="s">
        <v>1470</v>
      </c>
      <c r="D828" s="243"/>
      <c r="E828" s="243"/>
      <c r="F828" s="243"/>
      <c r="G828" s="243"/>
      <c r="H828" s="223"/>
      <c r="I828" s="223"/>
      <c r="J828" s="223"/>
      <c r="K828" s="223"/>
      <c r="L828" s="223"/>
      <c r="M828" s="223"/>
      <c r="N828" s="222"/>
      <c r="O828" s="222"/>
      <c r="P828" s="222"/>
      <c r="Q828" s="222"/>
      <c r="R828" s="223"/>
      <c r="S828" s="223"/>
      <c r="T828" s="223"/>
      <c r="U828" s="223"/>
      <c r="V828" s="223"/>
      <c r="W828" s="223"/>
      <c r="X828" s="223"/>
      <c r="Y828" s="223"/>
      <c r="Z828" s="213"/>
      <c r="AA828" s="213"/>
      <c r="AB828" s="213"/>
      <c r="AC828" s="213"/>
      <c r="AD828" s="213"/>
      <c r="AE828" s="213"/>
      <c r="AF828" s="213"/>
      <c r="AG828" s="213" t="s">
        <v>255</v>
      </c>
      <c r="AH828" s="213"/>
      <c r="AI828" s="213"/>
      <c r="AJ828" s="213"/>
      <c r="AK828" s="213"/>
      <c r="AL828" s="213"/>
      <c r="AM828" s="213"/>
      <c r="AN828" s="213"/>
      <c r="AO828" s="213"/>
      <c r="AP828" s="213"/>
      <c r="AQ828" s="213"/>
      <c r="AR828" s="213"/>
      <c r="AS828" s="213"/>
      <c r="AT828" s="213"/>
      <c r="AU828" s="213"/>
      <c r="AV828" s="213"/>
      <c r="AW828" s="213"/>
      <c r="AX828" s="213"/>
      <c r="AY828" s="213"/>
      <c r="AZ828" s="213"/>
      <c r="BA828" s="213"/>
      <c r="BB828" s="213"/>
      <c r="BC828" s="213"/>
      <c r="BD828" s="213"/>
      <c r="BE828" s="213"/>
      <c r="BF828" s="213"/>
      <c r="BG828" s="213"/>
      <c r="BH828" s="213"/>
    </row>
    <row r="829" spans="1:60" outlineLevel="3" x14ac:dyDescent="0.2">
      <c r="A829" s="220"/>
      <c r="B829" s="221"/>
      <c r="C829" s="275" t="s">
        <v>1471</v>
      </c>
      <c r="D829" s="224"/>
      <c r="E829" s="225"/>
      <c r="F829" s="226"/>
      <c r="G829" s="226"/>
      <c r="H829" s="223"/>
      <c r="I829" s="223"/>
      <c r="J829" s="223"/>
      <c r="K829" s="223"/>
      <c r="L829" s="223"/>
      <c r="M829" s="223"/>
      <c r="N829" s="222"/>
      <c r="O829" s="222"/>
      <c r="P829" s="222"/>
      <c r="Q829" s="222"/>
      <c r="R829" s="223"/>
      <c r="S829" s="223"/>
      <c r="T829" s="223"/>
      <c r="U829" s="223"/>
      <c r="V829" s="223"/>
      <c r="W829" s="223"/>
      <c r="X829" s="223"/>
      <c r="Y829" s="223"/>
      <c r="Z829" s="213"/>
      <c r="AA829" s="213"/>
      <c r="AB829" s="213"/>
      <c r="AC829" s="213"/>
      <c r="AD829" s="213"/>
      <c r="AE829" s="213"/>
      <c r="AF829" s="213"/>
      <c r="AG829" s="213" t="s">
        <v>255</v>
      </c>
      <c r="AH829" s="213"/>
      <c r="AI829" s="213"/>
      <c r="AJ829" s="213"/>
      <c r="AK829" s="213"/>
      <c r="AL829" s="213"/>
      <c r="AM829" s="213"/>
      <c r="AN829" s="213"/>
      <c r="AO829" s="213"/>
      <c r="AP829" s="213"/>
      <c r="AQ829" s="213"/>
      <c r="AR829" s="213"/>
      <c r="AS829" s="213"/>
      <c r="AT829" s="213"/>
      <c r="AU829" s="213"/>
      <c r="AV829" s="213"/>
      <c r="AW829" s="213"/>
      <c r="AX829" s="213"/>
      <c r="AY829" s="213"/>
      <c r="AZ829" s="213"/>
      <c r="BA829" s="213"/>
      <c r="BB829" s="213"/>
      <c r="BC829" s="213"/>
      <c r="BD829" s="213"/>
      <c r="BE829" s="213"/>
      <c r="BF829" s="213"/>
      <c r="BG829" s="213"/>
      <c r="BH829" s="213"/>
    </row>
    <row r="830" spans="1:60" outlineLevel="3" x14ac:dyDescent="0.2">
      <c r="A830" s="220"/>
      <c r="B830" s="221"/>
      <c r="C830" s="268" t="s">
        <v>1472</v>
      </c>
      <c r="D830" s="265"/>
      <c r="E830" s="265"/>
      <c r="F830" s="265"/>
      <c r="G830" s="265"/>
      <c r="H830" s="223"/>
      <c r="I830" s="223"/>
      <c r="J830" s="223"/>
      <c r="K830" s="223"/>
      <c r="L830" s="223"/>
      <c r="M830" s="223"/>
      <c r="N830" s="222"/>
      <c r="O830" s="222"/>
      <c r="P830" s="222"/>
      <c r="Q830" s="222"/>
      <c r="R830" s="223"/>
      <c r="S830" s="223"/>
      <c r="T830" s="223"/>
      <c r="U830" s="223"/>
      <c r="V830" s="223"/>
      <c r="W830" s="223"/>
      <c r="X830" s="223"/>
      <c r="Y830" s="223"/>
      <c r="Z830" s="213"/>
      <c r="AA830" s="213"/>
      <c r="AB830" s="213"/>
      <c r="AC830" s="213"/>
      <c r="AD830" s="213"/>
      <c r="AE830" s="213"/>
      <c r="AF830" s="213"/>
      <c r="AG830" s="213" t="s">
        <v>255</v>
      </c>
      <c r="AH830" s="213"/>
      <c r="AI830" s="213"/>
      <c r="AJ830" s="213"/>
      <c r="AK830" s="213"/>
      <c r="AL830" s="213"/>
      <c r="AM830" s="213"/>
      <c r="AN830" s="213"/>
      <c r="AO830" s="213"/>
      <c r="AP830" s="213"/>
      <c r="AQ830" s="213"/>
      <c r="AR830" s="213"/>
      <c r="AS830" s="213"/>
      <c r="AT830" s="213"/>
      <c r="AU830" s="213"/>
      <c r="AV830" s="213"/>
      <c r="AW830" s="213"/>
      <c r="AX830" s="213"/>
      <c r="AY830" s="213"/>
      <c r="AZ830" s="213"/>
      <c r="BA830" s="213"/>
      <c r="BB830" s="213"/>
      <c r="BC830" s="213"/>
      <c r="BD830" s="213"/>
      <c r="BE830" s="213"/>
      <c r="BF830" s="213"/>
      <c r="BG830" s="213"/>
      <c r="BH830" s="213"/>
    </row>
    <row r="831" spans="1:60" ht="22.5" outlineLevel="3" x14ac:dyDescent="0.2">
      <c r="A831" s="220"/>
      <c r="B831" s="221"/>
      <c r="C831" s="268" t="s">
        <v>1473</v>
      </c>
      <c r="D831" s="265"/>
      <c r="E831" s="265"/>
      <c r="F831" s="265"/>
      <c r="G831" s="265"/>
      <c r="H831" s="223"/>
      <c r="I831" s="223"/>
      <c r="J831" s="223"/>
      <c r="K831" s="223"/>
      <c r="L831" s="223"/>
      <c r="M831" s="223"/>
      <c r="N831" s="222"/>
      <c r="O831" s="222"/>
      <c r="P831" s="222"/>
      <c r="Q831" s="222"/>
      <c r="R831" s="223"/>
      <c r="S831" s="223"/>
      <c r="T831" s="223"/>
      <c r="U831" s="223"/>
      <c r="V831" s="223"/>
      <c r="W831" s="223"/>
      <c r="X831" s="223"/>
      <c r="Y831" s="223"/>
      <c r="Z831" s="213"/>
      <c r="AA831" s="213"/>
      <c r="AB831" s="213"/>
      <c r="AC831" s="213"/>
      <c r="AD831" s="213"/>
      <c r="AE831" s="213"/>
      <c r="AF831" s="213"/>
      <c r="AG831" s="213" t="s">
        <v>255</v>
      </c>
      <c r="AH831" s="213"/>
      <c r="AI831" s="213"/>
      <c r="AJ831" s="213"/>
      <c r="AK831" s="213"/>
      <c r="AL831" s="213"/>
      <c r="AM831" s="213"/>
      <c r="AN831" s="213"/>
      <c r="AO831" s="213"/>
      <c r="AP831" s="213"/>
      <c r="AQ831" s="213"/>
      <c r="AR831" s="213"/>
      <c r="AS831" s="213"/>
      <c r="AT831" s="213"/>
      <c r="AU831" s="213"/>
      <c r="AV831" s="213"/>
      <c r="AW831" s="213"/>
      <c r="AX831" s="213"/>
      <c r="AY831" s="213"/>
      <c r="AZ831" s="213"/>
      <c r="BA831" s="242" t="str">
        <f>C831</f>
        <v>Položka obsahuje dodávku a montáž penetračního nátěru zasypaného křemičitým pískem, dekorativní stěrku tl. 3 mm a uzavírací nátěr ve dvou vrstvách.</v>
      </c>
      <c r="BB831" s="213"/>
      <c r="BC831" s="213"/>
      <c r="BD831" s="213"/>
      <c r="BE831" s="213"/>
      <c r="BF831" s="213"/>
      <c r="BG831" s="213"/>
      <c r="BH831" s="213"/>
    </row>
    <row r="832" spans="1:60" outlineLevel="2" x14ac:dyDescent="0.2">
      <c r="A832" s="220"/>
      <c r="B832" s="221"/>
      <c r="C832" s="266" t="s">
        <v>2239</v>
      </c>
      <c r="D832" s="258"/>
      <c r="E832" s="259"/>
      <c r="F832" s="223"/>
      <c r="G832" s="223"/>
      <c r="H832" s="223"/>
      <c r="I832" s="223"/>
      <c r="J832" s="223"/>
      <c r="K832" s="223"/>
      <c r="L832" s="223"/>
      <c r="M832" s="223"/>
      <c r="N832" s="222"/>
      <c r="O832" s="222"/>
      <c r="P832" s="222"/>
      <c r="Q832" s="222"/>
      <c r="R832" s="223"/>
      <c r="S832" s="223"/>
      <c r="T832" s="223"/>
      <c r="U832" s="223"/>
      <c r="V832" s="223"/>
      <c r="W832" s="223"/>
      <c r="X832" s="223"/>
      <c r="Y832" s="223"/>
      <c r="Z832" s="213"/>
      <c r="AA832" s="213"/>
      <c r="AB832" s="213"/>
      <c r="AC832" s="213"/>
      <c r="AD832" s="213"/>
      <c r="AE832" s="213"/>
      <c r="AF832" s="213"/>
      <c r="AG832" s="213" t="s">
        <v>297</v>
      </c>
      <c r="AH832" s="213">
        <v>0</v>
      </c>
      <c r="AI832" s="213"/>
      <c r="AJ832" s="213"/>
      <c r="AK832" s="213"/>
      <c r="AL832" s="213"/>
      <c r="AM832" s="213"/>
      <c r="AN832" s="213"/>
      <c r="AO832" s="213"/>
      <c r="AP832" s="213"/>
      <c r="AQ832" s="213"/>
      <c r="AR832" s="213"/>
      <c r="AS832" s="213"/>
      <c r="AT832" s="213"/>
      <c r="AU832" s="213"/>
      <c r="AV832" s="213"/>
      <c r="AW832" s="213"/>
      <c r="AX832" s="213"/>
      <c r="AY832" s="213"/>
      <c r="AZ832" s="213"/>
      <c r="BA832" s="213"/>
      <c r="BB832" s="213"/>
      <c r="BC832" s="213"/>
      <c r="BD832" s="213"/>
      <c r="BE832" s="213"/>
      <c r="BF832" s="213"/>
      <c r="BG832" s="213"/>
      <c r="BH832" s="213"/>
    </row>
    <row r="833" spans="1:60" outlineLevel="3" x14ac:dyDescent="0.2">
      <c r="A833" s="220"/>
      <c r="B833" s="221"/>
      <c r="C833" s="266" t="s">
        <v>2240</v>
      </c>
      <c r="D833" s="258"/>
      <c r="E833" s="259">
        <v>10.317</v>
      </c>
      <c r="F833" s="223"/>
      <c r="G833" s="223"/>
      <c r="H833" s="223"/>
      <c r="I833" s="223"/>
      <c r="J833" s="223"/>
      <c r="K833" s="223"/>
      <c r="L833" s="223"/>
      <c r="M833" s="223"/>
      <c r="N833" s="222"/>
      <c r="O833" s="222"/>
      <c r="P833" s="222"/>
      <c r="Q833" s="222"/>
      <c r="R833" s="223"/>
      <c r="S833" s="223"/>
      <c r="T833" s="223"/>
      <c r="U833" s="223"/>
      <c r="V833" s="223"/>
      <c r="W833" s="223"/>
      <c r="X833" s="223"/>
      <c r="Y833" s="223"/>
      <c r="Z833" s="213"/>
      <c r="AA833" s="213"/>
      <c r="AB833" s="213"/>
      <c r="AC833" s="213"/>
      <c r="AD833" s="213"/>
      <c r="AE833" s="213"/>
      <c r="AF833" s="213"/>
      <c r="AG833" s="213" t="s">
        <v>297</v>
      </c>
      <c r="AH833" s="213">
        <v>0</v>
      </c>
      <c r="AI833" s="213"/>
      <c r="AJ833" s="213"/>
      <c r="AK833" s="213"/>
      <c r="AL833" s="213"/>
      <c r="AM833" s="213"/>
      <c r="AN833" s="213"/>
      <c r="AO833" s="213"/>
      <c r="AP833" s="213"/>
      <c r="AQ833" s="213"/>
      <c r="AR833" s="213"/>
      <c r="AS833" s="213"/>
      <c r="AT833" s="213"/>
      <c r="AU833" s="213"/>
      <c r="AV833" s="213"/>
      <c r="AW833" s="213"/>
      <c r="AX833" s="213"/>
      <c r="AY833" s="213"/>
      <c r="AZ833" s="213"/>
      <c r="BA833" s="213"/>
      <c r="BB833" s="213"/>
      <c r="BC833" s="213"/>
      <c r="BD833" s="213"/>
      <c r="BE833" s="213"/>
      <c r="BF833" s="213"/>
      <c r="BG833" s="213"/>
      <c r="BH833" s="213"/>
    </row>
    <row r="834" spans="1:60" outlineLevel="1" x14ac:dyDescent="0.2">
      <c r="A834" s="235">
        <v>164</v>
      </c>
      <c r="B834" s="236" t="s">
        <v>2241</v>
      </c>
      <c r="C834" s="252" t="s">
        <v>2242</v>
      </c>
      <c r="D834" s="237" t="s">
        <v>562</v>
      </c>
      <c r="E834" s="238">
        <v>0.1105</v>
      </c>
      <c r="F834" s="239"/>
      <c r="G834" s="240">
        <f>ROUND(E834*F834,2)</f>
        <v>0</v>
      </c>
      <c r="H834" s="239"/>
      <c r="I834" s="240">
        <f>ROUND(E834*H834,2)</f>
        <v>0</v>
      </c>
      <c r="J834" s="239"/>
      <c r="K834" s="240">
        <f>ROUND(E834*J834,2)</f>
        <v>0</v>
      </c>
      <c r="L834" s="240">
        <v>21</v>
      </c>
      <c r="M834" s="240">
        <f>G834*(1+L834/100)</f>
        <v>0</v>
      </c>
      <c r="N834" s="238">
        <v>0</v>
      </c>
      <c r="O834" s="238">
        <f>ROUND(E834*N834,2)</f>
        <v>0</v>
      </c>
      <c r="P834" s="238">
        <v>0</v>
      </c>
      <c r="Q834" s="238">
        <f>ROUND(E834*P834,2)</f>
        <v>0</v>
      </c>
      <c r="R834" s="240" t="s">
        <v>1469</v>
      </c>
      <c r="S834" s="240" t="s">
        <v>250</v>
      </c>
      <c r="T834" s="241" t="s">
        <v>250</v>
      </c>
      <c r="U834" s="223">
        <v>1.321</v>
      </c>
      <c r="V834" s="223">
        <f>ROUND(E834*U834,2)</f>
        <v>0.15</v>
      </c>
      <c r="W834" s="223"/>
      <c r="X834" s="223" t="s">
        <v>564</v>
      </c>
      <c r="Y834" s="223" t="s">
        <v>252</v>
      </c>
      <c r="Z834" s="213"/>
      <c r="AA834" s="213"/>
      <c r="AB834" s="213"/>
      <c r="AC834" s="213"/>
      <c r="AD834" s="213"/>
      <c r="AE834" s="213"/>
      <c r="AF834" s="213"/>
      <c r="AG834" s="213" t="s">
        <v>565</v>
      </c>
      <c r="AH834" s="213"/>
      <c r="AI834" s="213"/>
      <c r="AJ834" s="213"/>
      <c r="AK834" s="213"/>
      <c r="AL834" s="213"/>
      <c r="AM834" s="213"/>
      <c r="AN834" s="213"/>
      <c r="AO834" s="213"/>
      <c r="AP834" s="213"/>
      <c r="AQ834" s="213"/>
      <c r="AR834" s="213"/>
      <c r="AS834" s="213"/>
      <c r="AT834" s="213"/>
      <c r="AU834" s="213"/>
      <c r="AV834" s="213"/>
      <c r="AW834" s="213"/>
      <c r="AX834" s="213"/>
      <c r="AY834" s="213"/>
      <c r="AZ834" s="213"/>
      <c r="BA834" s="213"/>
      <c r="BB834" s="213"/>
      <c r="BC834" s="213"/>
      <c r="BD834" s="213"/>
      <c r="BE834" s="213"/>
      <c r="BF834" s="213"/>
      <c r="BG834" s="213"/>
      <c r="BH834" s="213"/>
    </row>
    <row r="835" spans="1:60" outlineLevel="2" x14ac:dyDescent="0.2">
      <c r="A835" s="220"/>
      <c r="B835" s="221"/>
      <c r="C835" s="267" t="s">
        <v>1348</v>
      </c>
      <c r="D835" s="264"/>
      <c r="E835" s="264"/>
      <c r="F835" s="264"/>
      <c r="G835" s="264"/>
      <c r="H835" s="223"/>
      <c r="I835" s="223"/>
      <c r="J835" s="223"/>
      <c r="K835" s="223"/>
      <c r="L835" s="223"/>
      <c r="M835" s="223"/>
      <c r="N835" s="222"/>
      <c r="O835" s="222"/>
      <c r="P835" s="222"/>
      <c r="Q835" s="222"/>
      <c r="R835" s="223"/>
      <c r="S835" s="223"/>
      <c r="T835" s="223"/>
      <c r="U835" s="223"/>
      <c r="V835" s="223"/>
      <c r="W835" s="223"/>
      <c r="X835" s="223"/>
      <c r="Y835" s="223"/>
      <c r="Z835" s="213"/>
      <c r="AA835" s="213"/>
      <c r="AB835" s="213"/>
      <c r="AC835" s="213"/>
      <c r="AD835" s="213"/>
      <c r="AE835" s="213"/>
      <c r="AF835" s="213"/>
      <c r="AG835" s="213" t="s">
        <v>305</v>
      </c>
      <c r="AH835" s="213"/>
      <c r="AI835" s="213"/>
      <c r="AJ835" s="213"/>
      <c r="AK835" s="213"/>
      <c r="AL835" s="213"/>
      <c r="AM835" s="213"/>
      <c r="AN835" s="213"/>
      <c r="AO835" s="213"/>
      <c r="AP835" s="213"/>
      <c r="AQ835" s="213"/>
      <c r="AR835" s="213"/>
      <c r="AS835" s="213"/>
      <c r="AT835" s="213"/>
      <c r="AU835" s="213"/>
      <c r="AV835" s="213"/>
      <c r="AW835" s="213"/>
      <c r="AX835" s="213"/>
      <c r="AY835" s="213"/>
      <c r="AZ835" s="213"/>
      <c r="BA835" s="213"/>
      <c r="BB835" s="213"/>
      <c r="BC835" s="213"/>
      <c r="BD835" s="213"/>
      <c r="BE835" s="213"/>
      <c r="BF835" s="213"/>
      <c r="BG835" s="213"/>
      <c r="BH835" s="213"/>
    </row>
    <row r="836" spans="1:60" x14ac:dyDescent="0.2">
      <c r="A836" s="228" t="s">
        <v>245</v>
      </c>
      <c r="B836" s="229" t="s">
        <v>193</v>
      </c>
      <c r="C836" s="251" t="s">
        <v>194</v>
      </c>
      <c r="D836" s="230"/>
      <c r="E836" s="231"/>
      <c r="F836" s="232"/>
      <c r="G836" s="232">
        <f>SUMIF(AG837:AG920,"&lt;&gt;NOR",G837:G920)</f>
        <v>0</v>
      </c>
      <c r="H836" s="232"/>
      <c r="I836" s="232">
        <f>SUM(I837:I920)</f>
        <v>0</v>
      </c>
      <c r="J836" s="232"/>
      <c r="K836" s="232">
        <f>SUM(K837:K920)</f>
        <v>0</v>
      </c>
      <c r="L836" s="232"/>
      <c r="M836" s="232">
        <f>SUM(M837:M920)</f>
        <v>0</v>
      </c>
      <c r="N836" s="231"/>
      <c r="O836" s="231">
        <f>SUM(O837:O920)</f>
        <v>5.7499999999999991</v>
      </c>
      <c r="P836" s="231"/>
      <c r="Q836" s="231">
        <f>SUM(Q837:Q920)</f>
        <v>0</v>
      </c>
      <c r="R836" s="232"/>
      <c r="S836" s="232"/>
      <c r="T836" s="233"/>
      <c r="U836" s="227"/>
      <c r="V836" s="227">
        <f>SUM(V837:V920)</f>
        <v>182.42999999999998</v>
      </c>
      <c r="W836" s="227"/>
      <c r="X836" s="227"/>
      <c r="Y836" s="227"/>
      <c r="AG836" t="s">
        <v>246</v>
      </c>
    </row>
    <row r="837" spans="1:60" outlineLevel="1" x14ac:dyDescent="0.2">
      <c r="A837" s="235">
        <v>165</v>
      </c>
      <c r="B837" s="236" t="s">
        <v>1478</v>
      </c>
      <c r="C837" s="252" t="s">
        <v>1479</v>
      </c>
      <c r="D837" s="237" t="s">
        <v>292</v>
      </c>
      <c r="E837" s="238">
        <v>67.035499999999999</v>
      </c>
      <c r="F837" s="239"/>
      <c r="G837" s="240">
        <f>ROUND(E837*F837,2)</f>
        <v>0</v>
      </c>
      <c r="H837" s="239"/>
      <c r="I837" s="240">
        <f>ROUND(E837*H837,2)</f>
        <v>0</v>
      </c>
      <c r="J837" s="239"/>
      <c r="K837" s="240">
        <f>ROUND(E837*J837,2)</f>
        <v>0</v>
      </c>
      <c r="L837" s="240">
        <v>21</v>
      </c>
      <c r="M837" s="240">
        <f>G837*(1+L837/100)</f>
        <v>0</v>
      </c>
      <c r="N837" s="238">
        <v>3.7670000000000002E-2</v>
      </c>
      <c r="O837" s="238">
        <f>ROUND(E837*N837,2)</f>
        <v>2.5299999999999998</v>
      </c>
      <c r="P837" s="238">
        <v>0</v>
      </c>
      <c r="Q837" s="238">
        <f>ROUND(E837*P837,2)</f>
        <v>0</v>
      </c>
      <c r="R837" s="240" t="s">
        <v>563</v>
      </c>
      <c r="S837" s="240" t="s">
        <v>250</v>
      </c>
      <c r="T837" s="241" t="s">
        <v>250</v>
      </c>
      <c r="U837" s="223">
        <v>0.41</v>
      </c>
      <c r="V837" s="223">
        <f>ROUND(E837*U837,2)</f>
        <v>27.48</v>
      </c>
      <c r="W837" s="223"/>
      <c r="X837" s="223" t="s">
        <v>294</v>
      </c>
      <c r="Y837" s="223" t="s">
        <v>252</v>
      </c>
      <c r="Z837" s="213"/>
      <c r="AA837" s="213"/>
      <c r="AB837" s="213"/>
      <c r="AC837" s="213"/>
      <c r="AD837" s="213"/>
      <c r="AE837" s="213"/>
      <c r="AF837" s="213"/>
      <c r="AG837" s="213" t="s">
        <v>571</v>
      </c>
      <c r="AH837" s="213"/>
      <c r="AI837" s="213"/>
      <c r="AJ837" s="213"/>
      <c r="AK837" s="213"/>
      <c r="AL837" s="213"/>
      <c r="AM837" s="213"/>
      <c r="AN837" s="213"/>
      <c r="AO837" s="213"/>
      <c r="AP837" s="213"/>
      <c r="AQ837" s="213"/>
      <c r="AR837" s="213"/>
      <c r="AS837" s="213"/>
      <c r="AT837" s="213"/>
      <c r="AU837" s="213"/>
      <c r="AV837" s="213"/>
      <c r="AW837" s="213"/>
      <c r="AX837" s="213"/>
      <c r="AY837" s="213"/>
      <c r="AZ837" s="213"/>
      <c r="BA837" s="213"/>
      <c r="BB837" s="213"/>
      <c r="BC837" s="213"/>
      <c r="BD837" s="213"/>
      <c r="BE837" s="213"/>
      <c r="BF837" s="213"/>
      <c r="BG837" s="213"/>
      <c r="BH837" s="213"/>
    </row>
    <row r="838" spans="1:60" outlineLevel="2" x14ac:dyDescent="0.2">
      <c r="A838" s="220"/>
      <c r="B838" s="221"/>
      <c r="C838" s="267" t="s">
        <v>1480</v>
      </c>
      <c r="D838" s="264"/>
      <c r="E838" s="264"/>
      <c r="F838" s="264"/>
      <c r="G838" s="264"/>
      <c r="H838" s="223"/>
      <c r="I838" s="223"/>
      <c r="J838" s="223"/>
      <c r="K838" s="223"/>
      <c r="L838" s="223"/>
      <c r="M838" s="223"/>
      <c r="N838" s="222"/>
      <c r="O838" s="222"/>
      <c r="P838" s="222"/>
      <c r="Q838" s="222"/>
      <c r="R838" s="223"/>
      <c r="S838" s="223"/>
      <c r="T838" s="223"/>
      <c r="U838" s="223"/>
      <c r="V838" s="223"/>
      <c r="W838" s="223"/>
      <c r="X838" s="223"/>
      <c r="Y838" s="223"/>
      <c r="Z838" s="213"/>
      <c r="AA838" s="213"/>
      <c r="AB838" s="213"/>
      <c r="AC838" s="213"/>
      <c r="AD838" s="213"/>
      <c r="AE838" s="213"/>
      <c r="AF838" s="213"/>
      <c r="AG838" s="213" t="s">
        <v>305</v>
      </c>
      <c r="AH838" s="213"/>
      <c r="AI838" s="213"/>
      <c r="AJ838" s="213"/>
      <c r="AK838" s="213"/>
      <c r="AL838" s="213"/>
      <c r="AM838" s="213"/>
      <c r="AN838" s="213"/>
      <c r="AO838" s="213"/>
      <c r="AP838" s="213"/>
      <c r="AQ838" s="213"/>
      <c r="AR838" s="213"/>
      <c r="AS838" s="213"/>
      <c r="AT838" s="213"/>
      <c r="AU838" s="213"/>
      <c r="AV838" s="213"/>
      <c r="AW838" s="213"/>
      <c r="AX838" s="213"/>
      <c r="AY838" s="213"/>
      <c r="AZ838" s="213"/>
      <c r="BA838" s="213"/>
      <c r="BB838" s="213"/>
      <c r="BC838" s="213"/>
      <c r="BD838" s="213"/>
      <c r="BE838" s="213"/>
      <c r="BF838" s="213"/>
      <c r="BG838" s="213"/>
      <c r="BH838" s="213"/>
    </row>
    <row r="839" spans="1:60" outlineLevel="2" x14ac:dyDescent="0.2">
      <c r="A839" s="220"/>
      <c r="B839" s="221"/>
      <c r="C839" s="266" t="s">
        <v>2243</v>
      </c>
      <c r="D839" s="258"/>
      <c r="E839" s="259"/>
      <c r="F839" s="223"/>
      <c r="G839" s="223"/>
      <c r="H839" s="223"/>
      <c r="I839" s="223"/>
      <c r="J839" s="223"/>
      <c r="K839" s="223"/>
      <c r="L839" s="223"/>
      <c r="M839" s="223"/>
      <c r="N839" s="222"/>
      <c r="O839" s="222"/>
      <c r="P839" s="222"/>
      <c r="Q839" s="222"/>
      <c r="R839" s="223"/>
      <c r="S839" s="223"/>
      <c r="T839" s="223"/>
      <c r="U839" s="223"/>
      <c r="V839" s="223"/>
      <c r="W839" s="223"/>
      <c r="X839" s="223"/>
      <c r="Y839" s="223"/>
      <c r="Z839" s="213"/>
      <c r="AA839" s="213"/>
      <c r="AB839" s="213"/>
      <c r="AC839" s="213"/>
      <c r="AD839" s="213"/>
      <c r="AE839" s="213"/>
      <c r="AF839" s="213"/>
      <c r="AG839" s="213" t="s">
        <v>297</v>
      </c>
      <c r="AH839" s="213">
        <v>0</v>
      </c>
      <c r="AI839" s="213"/>
      <c r="AJ839" s="213"/>
      <c r="AK839" s="213"/>
      <c r="AL839" s="213"/>
      <c r="AM839" s="213"/>
      <c r="AN839" s="213"/>
      <c r="AO839" s="213"/>
      <c r="AP839" s="213"/>
      <c r="AQ839" s="213"/>
      <c r="AR839" s="213"/>
      <c r="AS839" s="213"/>
      <c r="AT839" s="213"/>
      <c r="AU839" s="213"/>
      <c r="AV839" s="213"/>
      <c r="AW839" s="213"/>
      <c r="AX839" s="213"/>
      <c r="AY839" s="213"/>
      <c r="AZ839" s="213"/>
      <c r="BA839" s="213"/>
      <c r="BB839" s="213"/>
      <c r="BC839" s="213"/>
      <c r="BD839" s="213"/>
      <c r="BE839" s="213"/>
      <c r="BF839" s="213"/>
      <c r="BG839" s="213"/>
      <c r="BH839" s="213"/>
    </row>
    <row r="840" spans="1:60" outlineLevel="3" x14ac:dyDescent="0.2">
      <c r="A840" s="220"/>
      <c r="B840" s="221"/>
      <c r="C840" s="266" t="s">
        <v>347</v>
      </c>
      <c r="D840" s="258"/>
      <c r="E840" s="259"/>
      <c r="F840" s="223"/>
      <c r="G840" s="223"/>
      <c r="H840" s="223"/>
      <c r="I840" s="223"/>
      <c r="J840" s="223"/>
      <c r="K840" s="223"/>
      <c r="L840" s="223"/>
      <c r="M840" s="223"/>
      <c r="N840" s="222"/>
      <c r="O840" s="222"/>
      <c r="P840" s="222"/>
      <c r="Q840" s="222"/>
      <c r="R840" s="223"/>
      <c r="S840" s="223"/>
      <c r="T840" s="223"/>
      <c r="U840" s="223"/>
      <c r="V840" s="223"/>
      <c r="W840" s="223"/>
      <c r="X840" s="223"/>
      <c r="Y840" s="223"/>
      <c r="Z840" s="213"/>
      <c r="AA840" s="213"/>
      <c r="AB840" s="213"/>
      <c r="AC840" s="213"/>
      <c r="AD840" s="213"/>
      <c r="AE840" s="213"/>
      <c r="AF840" s="213"/>
      <c r="AG840" s="213" t="s">
        <v>297</v>
      </c>
      <c r="AH840" s="213">
        <v>0</v>
      </c>
      <c r="AI840" s="213"/>
      <c r="AJ840" s="213"/>
      <c r="AK840" s="213"/>
      <c r="AL840" s="213"/>
      <c r="AM840" s="213"/>
      <c r="AN840" s="213"/>
      <c r="AO840" s="213"/>
      <c r="AP840" s="213"/>
      <c r="AQ840" s="213"/>
      <c r="AR840" s="213"/>
      <c r="AS840" s="213"/>
      <c r="AT840" s="213"/>
      <c r="AU840" s="213"/>
      <c r="AV840" s="213"/>
      <c r="AW840" s="213"/>
      <c r="AX840" s="213"/>
      <c r="AY840" s="213"/>
      <c r="AZ840" s="213"/>
      <c r="BA840" s="213"/>
      <c r="BB840" s="213"/>
      <c r="BC840" s="213"/>
      <c r="BD840" s="213"/>
      <c r="BE840" s="213"/>
      <c r="BF840" s="213"/>
      <c r="BG840" s="213"/>
      <c r="BH840" s="213"/>
    </row>
    <row r="841" spans="1:60" outlineLevel="3" x14ac:dyDescent="0.2">
      <c r="A841" s="220"/>
      <c r="B841" s="221"/>
      <c r="C841" s="266" t="s">
        <v>2244</v>
      </c>
      <c r="D841" s="258"/>
      <c r="E841" s="259">
        <v>9.18</v>
      </c>
      <c r="F841" s="223"/>
      <c r="G841" s="223"/>
      <c r="H841" s="223"/>
      <c r="I841" s="223"/>
      <c r="J841" s="223"/>
      <c r="K841" s="223"/>
      <c r="L841" s="223"/>
      <c r="M841" s="223"/>
      <c r="N841" s="222"/>
      <c r="O841" s="222"/>
      <c r="P841" s="222"/>
      <c r="Q841" s="222"/>
      <c r="R841" s="223"/>
      <c r="S841" s="223"/>
      <c r="T841" s="223"/>
      <c r="U841" s="223"/>
      <c r="V841" s="223"/>
      <c r="W841" s="223"/>
      <c r="X841" s="223"/>
      <c r="Y841" s="223"/>
      <c r="Z841" s="213"/>
      <c r="AA841" s="213"/>
      <c r="AB841" s="213"/>
      <c r="AC841" s="213"/>
      <c r="AD841" s="213"/>
      <c r="AE841" s="213"/>
      <c r="AF841" s="213"/>
      <c r="AG841" s="213" t="s">
        <v>297</v>
      </c>
      <c r="AH841" s="213">
        <v>0</v>
      </c>
      <c r="AI841" s="213"/>
      <c r="AJ841" s="213"/>
      <c r="AK841" s="213"/>
      <c r="AL841" s="213"/>
      <c r="AM841" s="213"/>
      <c r="AN841" s="213"/>
      <c r="AO841" s="213"/>
      <c r="AP841" s="213"/>
      <c r="AQ841" s="213"/>
      <c r="AR841" s="213"/>
      <c r="AS841" s="213"/>
      <c r="AT841" s="213"/>
      <c r="AU841" s="213"/>
      <c r="AV841" s="213"/>
      <c r="AW841" s="213"/>
      <c r="AX841" s="213"/>
      <c r="AY841" s="213"/>
      <c r="AZ841" s="213"/>
      <c r="BA841" s="213"/>
      <c r="BB841" s="213"/>
      <c r="BC841" s="213"/>
      <c r="BD841" s="213"/>
      <c r="BE841" s="213"/>
      <c r="BF841" s="213"/>
      <c r="BG841" s="213"/>
      <c r="BH841" s="213"/>
    </row>
    <row r="842" spans="1:60" outlineLevel="3" x14ac:dyDescent="0.2">
      <c r="A842" s="220"/>
      <c r="B842" s="221"/>
      <c r="C842" s="266" t="s">
        <v>2245</v>
      </c>
      <c r="D842" s="258"/>
      <c r="E842" s="259">
        <v>0.95250000000000001</v>
      </c>
      <c r="F842" s="223"/>
      <c r="G842" s="223"/>
      <c r="H842" s="223"/>
      <c r="I842" s="223"/>
      <c r="J842" s="223"/>
      <c r="K842" s="223"/>
      <c r="L842" s="223"/>
      <c r="M842" s="223"/>
      <c r="N842" s="222"/>
      <c r="O842" s="222"/>
      <c r="P842" s="222"/>
      <c r="Q842" s="222"/>
      <c r="R842" s="223"/>
      <c r="S842" s="223"/>
      <c r="T842" s="223"/>
      <c r="U842" s="223"/>
      <c r="V842" s="223"/>
      <c r="W842" s="223"/>
      <c r="X842" s="223"/>
      <c r="Y842" s="223"/>
      <c r="Z842" s="213"/>
      <c r="AA842" s="213"/>
      <c r="AB842" s="213"/>
      <c r="AC842" s="213"/>
      <c r="AD842" s="213"/>
      <c r="AE842" s="213"/>
      <c r="AF842" s="213"/>
      <c r="AG842" s="213" t="s">
        <v>297</v>
      </c>
      <c r="AH842" s="213">
        <v>0</v>
      </c>
      <c r="AI842" s="213"/>
      <c r="AJ842" s="213"/>
      <c r="AK842" s="213"/>
      <c r="AL842" s="213"/>
      <c r="AM842" s="213"/>
      <c r="AN842" s="213"/>
      <c r="AO842" s="213"/>
      <c r="AP842" s="213"/>
      <c r="AQ842" s="213"/>
      <c r="AR842" s="213"/>
      <c r="AS842" s="213"/>
      <c r="AT842" s="213"/>
      <c r="AU842" s="213"/>
      <c r="AV842" s="213"/>
      <c r="AW842" s="213"/>
      <c r="AX842" s="213"/>
      <c r="AY842" s="213"/>
      <c r="AZ842" s="213"/>
      <c r="BA842" s="213"/>
      <c r="BB842" s="213"/>
      <c r="BC842" s="213"/>
      <c r="BD842" s="213"/>
      <c r="BE842" s="213"/>
      <c r="BF842" s="213"/>
      <c r="BG842" s="213"/>
      <c r="BH842" s="213"/>
    </row>
    <row r="843" spans="1:60" outlineLevel="3" x14ac:dyDescent="0.2">
      <c r="A843" s="220"/>
      <c r="B843" s="221"/>
      <c r="C843" s="266" t="s">
        <v>2246</v>
      </c>
      <c r="D843" s="258"/>
      <c r="E843" s="259">
        <v>3.05</v>
      </c>
      <c r="F843" s="223"/>
      <c r="G843" s="223"/>
      <c r="H843" s="223"/>
      <c r="I843" s="223"/>
      <c r="J843" s="223"/>
      <c r="K843" s="223"/>
      <c r="L843" s="223"/>
      <c r="M843" s="223"/>
      <c r="N843" s="222"/>
      <c r="O843" s="222"/>
      <c r="P843" s="222"/>
      <c r="Q843" s="222"/>
      <c r="R843" s="223"/>
      <c r="S843" s="223"/>
      <c r="T843" s="223"/>
      <c r="U843" s="223"/>
      <c r="V843" s="223"/>
      <c r="W843" s="223"/>
      <c r="X843" s="223"/>
      <c r="Y843" s="223"/>
      <c r="Z843" s="213"/>
      <c r="AA843" s="213"/>
      <c r="AB843" s="213"/>
      <c r="AC843" s="213"/>
      <c r="AD843" s="213"/>
      <c r="AE843" s="213"/>
      <c r="AF843" s="213"/>
      <c r="AG843" s="213" t="s">
        <v>297</v>
      </c>
      <c r="AH843" s="213">
        <v>0</v>
      </c>
      <c r="AI843" s="213"/>
      <c r="AJ843" s="213"/>
      <c r="AK843" s="213"/>
      <c r="AL843" s="213"/>
      <c r="AM843" s="213"/>
      <c r="AN843" s="213"/>
      <c r="AO843" s="213"/>
      <c r="AP843" s="213"/>
      <c r="AQ843" s="213"/>
      <c r="AR843" s="213"/>
      <c r="AS843" s="213"/>
      <c r="AT843" s="213"/>
      <c r="AU843" s="213"/>
      <c r="AV843" s="213"/>
      <c r="AW843" s="213"/>
      <c r="AX843" s="213"/>
      <c r="AY843" s="213"/>
      <c r="AZ843" s="213"/>
      <c r="BA843" s="213"/>
      <c r="BB843" s="213"/>
      <c r="BC843" s="213"/>
      <c r="BD843" s="213"/>
      <c r="BE843" s="213"/>
      <c r="BF843" s="213"/>
      <c r="BG843" s="213"/>
      <c r="BH843" s="213"/>
    </row>
    <row r="844" spans="1:60" outlineLevel="3" x14ac:dyDescent="0.2">
      <c r="A844" s="220"/>
      <c r="B844" s="221"/>
      <c r="C844" s="266" t="s">
        <v>2247</v>
      </c>
      <c r="D844" s="258"/>
      <c r="E844" s="259">
        <v>1.05</v>
      </c>
      <c r="F844" s="223"/>
      <c r="G844" s="223"/>
      <c r="H844" s="223"/>
      <c r="I844" s="223"/>
      <c r="J844" s="223"/>
      <c r="K844" s="223"/>
      <c r="L844" s="223"/>
      <c r="M844" s="223"/>
      <c r="N844" s="222"/>
      <c r="O844" s="222"/>
      <c r="P844" s="222"/>
      <c r="Q844" s="222"/>
      <c r="R844" s="223"/>
      <c r="S844" s="223"/>
      <c r="T844" s="223"/>
      <c r="U844" s="223"/>
      <c r="V844" s="223"/>
      <c r="W844" s="223"/>
      <c r="X844" s="223"/>
      <c r="Y844" s="223"/>
      <c r="Z844" s="213"/>
      <c r="AA844" s="213"/>
      <c r="AB844" s="213"/>
      <c r="AC844" s="213"/>
      <c r="AD844" s="213"/>
      <c r="AE844" s="213"/>
      <c r="AF844" s="213"/>
      <c r="AG844" s="213" t="s">
        <v>297</v>
      </c>
      <c r="AH844" s="213">
        <v>0</v>
      </c>
      <c r="AI844" s="213"/>
      <c r="AJ844" s="213"/>
      <c r="AK844" s="213"/>
      <c r="AL844" s="213"/>
      <c r="AM844" s="213"/>
      <c r="AN844" s="213"/>
      <c r="AO844" s="213"/>
      <c r="AP844" s="213"/>
      <c r="AQ844" s="213"/>
      <c r="AR844" s="213"/>
      <c r="AS844" s="213"/>
      <c r="AT844" s="213"/>
      <c r="AU844" s="213"/>
      <c r="AV844" s="213"/>
      <c r="AW844" s="213"/>
      <c r="AX844" s="213"/>
      <c r="AY844" s="213"/>
      <c r="AZ844" s="213"/>
      <c r="BA844" s="213"/>
      <c r="BB844" s="213"/>
      <c r="BC844" s="213"/>
      <c r="BD844" s="213"/>
      <c r="BE844" s="213"/>
      <c r="BF844" s="213"/>
      <c r="BG844" s="213"/>
      <c r="BH844" s="213"/>
    </row>
    <row r="845" spans="1:60" outlineLevel="3" x14ac:dyDescent="0.2">
      <c r="A845" s="220"/>
      <c r="B845" s="221"/>
      <c r="C845" s="266" t="s">
        <v>2248</v>
      </c>
      <c r="D845" s="258"/>
      <c r="E845" s="259">
        <v>10.08</v>
      </c>
      <c r="F845" s="223"/>
      <c r="G845" s="223"/>
      <c r="H845" s="223"/>
      <c r="I845" s="223"/>
      <c r="J845" s="223"/>
      <c r="K845" s="223"/>
      <c r="L845" s="223"/>
      <c r="M845" s="223"/>
      <c r="N845" s="222"/>
      <c r="O845" s="222"/>
      <c r="P845" s="222"/>
      <c r="Q845" s="222"/>
      <c r="R845" s="223"/>
      <c r="S845" s="223"/>
      <c r="T845" s="223"/>
      <c r="U845" s="223"/>
      <c r="V845" s="223"/>
      <c r="W845" s="223"/>
      <c r="X845" s="223"/>
      <c r="Y845" s="223"/>
      <c r="Z845" s="213"/>
      <c r="AA845" s="213"/>
      <c r="AB845" s="213"/>
      <c r="AC845" s="213"/>
      <c r="AD845" s="213"/>
      <c r="AE845" s="213"/>
      <c r="AF845" s="213"/>
      <c r="AG845" s="213" t="s">
        <v>297</v>
      </c>
      <c r="AH845" s="213">
        <v>0</v>
      </c>
      <c r="AI845" s="213"/>
      <c r="AJ845" s="213"/>
      <c r="AK845" s="213"/>
      <c r="AL845" s="213"/>
      <c r="AM845" s="213"/>
      <c r="AN845" s="213"/>
      <c r="AO845" s="213"/>
      <c r="AP845" s="213"/>
      <c r="AQ845" s="213"/>
      <c r="AR845" s="213"/>
      <c r="AS845" s="213"/>
      <c r="AT845" s="213"/>
      <c r="AU845" s="213"/>
      <c r="AV845" s="213"/>
      <c r="AW845" s="213"/>
      <c r="AX845" s="213"/>
      <c r="AY845" s="213"/>
      <c r="AZ845" s="213"/>
      <c r="BA845" s="213"/>
      <c r="BB845" s="213"/>
      <c r="BC845" s="213"/>
      <c r="BD845" s="213"/>
      <c r="BE845" s="213"/>
      <c r="BF845" s="213"/>
      <c r="BG845" s="213"/>
      <c r="BH845" s="213"/>
    </row>
    <row r="846" spans="1:60" outlineLevel="3" x14ac:dyDescent="0.2">
      <c r="A846" s="220"/>
      <c r="B846" s="221"/>
      <c r="C846" s="266" t="s">
        <v>2249</v>
      </c>
      <c r="D846" s="258"/>
      <c r="E846" s="259">
        <v>9.18</v>
      </c>
      <c r="F846" s="223"/>
      <c r="G846" s="223"/>
      <c r="H846" s="223"/>
      <c r="I846" s="223"/>
      <c r="J846" s="223"/>
      <c r="K846" s="223"/>
      <c r="L846" s="223"/>
      <c r="M846" s="223"/>
      <c r="N846" s="222"/>
      <c r="O846" s="222"/>
      <c r="P846" s="222"/>
      <c r="Q846" s="222"/>
      <c r="R846" s="223"/>
      <c r="S846" s="223"/>
      <c r="T846" s="223"/>
      <c r="U846" s="223"/>
      <c r="V846" s="223"/>
      <c r="W846" s="223"/>
      <c r="X846" s="223"/>
      <c r="Y846" s="223"/>
      <c r="Z846" s="213"/>
      <c r="AA846" s="213"/>
      <c r="AB846" s="213"/>
      <c r="AC846" s="213"/>
      <c r="AD846" s="213"/>
      <c r="AE846" s="213"/>
      <c r="AF846" s="213"/>
      <c r="AG846" s="213" t="s">
        <v>297</v>
      </c>
      <c r="AH846" s="213">
        <v>0</v>
      </c>
      <c r="AI846" s="213"/>
      <c r="AJ846" s="213"/>
      <c r="AK846" s="213"/>
      <c r="AL846" s="213"/>
      <c r="AM846" s="213"/>
      <c r="AN846" s="213"/>
      <c r="AO846" s="213"/>
      <c r="AP846" s="213"/>
      <c r="AQ846" s="213"/>
      <c r="AR846" s="213"/>
      <c r="AS846" s="213"/>
      <c r="AT846" s="213"/>
      <c r="AU846" s="213"/>
      <c r="AV846" s="213"/>
      <c r="AW846" s="213"/>
      <c r="AX846" s="213"/>
      <c r="AY846" s="213"/>
      <c r="AZ846" s="213"/>
      <c r="BA846" s="213"/>
      <c r="BB846" s="213"/>
      <c r="BC846" s="213"/>
      <c r="BD846" s="213"/>
      <c r="BE846" s="213"/>
      <c r="BF846" s="213"/>
      <c r="BG846" s="213"/>
      <c r="BH846" s="213"/>
    </row>
    <row r="847" spans="1:60" outlineLevel="3" x14ac:dyDescent="0.2">
      <c r="A847" s="220"/>
      <c r="B847" s="221"/>
      <c r="C847" s="266" t="s">
        <v>2250</v>
      </c>
      <c r="D847" s="258"/>
      <c r="E847" s="259">
        <v>9.5399999999999991</v>
      </c>
      <c r="F847" s="223"/>
      <c r="G847" s="223"/>
      <c r="H847" s="223"/>
      <c r="I847" s="223"/>
      <c r="J847" s="223"/>
      <c r="K847" s="223"/>
      <c r="L847" s="223"/>
      <c r="M847" s="223"/>
      <c r="N847" s="222"/>
      <c r="O847" s="222"/>
      <c r="P847" s="222"/>
      <c r="Q847" s="222"/>
      <c r="R847" s="223"/>
      <c r="S847" s="223"/>
      <c r="T847" s="223"/>
      <c r="U847" s="223"/>
      <c r="V847" s="223"/>
      <c r="W847" s="223"/>
      <c r="X847" s="223"/>
      <c r="Y847" s="223"/>
      <c r="Z847" s="213"/>
      <c r="AA847" s="213"/>
      <c r="AB847" s="213"/>
      <c r="AC847" s="213"/>
      <c r="AD847" s="213"/>
      <c r="AE847" s="213"/>
      <c r="AF847" s="213"/>
      <c r="AG847" s="213" t="s">
        <v>297</v>
      </c>
      <c r="AH847" s="213">
        <v>0</v>
      </c>
      <c r="AI847" s="213"/>
      <c r="AJ847" s="213"/>
      <c r="AK847" s="213"/>
      <c r="AL847" s="213"/>
      <c r="AM847" s="213"/>
      <c r="AN847" s="213"/>
      <c r="AO847" s="213"/>
      <c r="AP847" s="213"/>
      <c r="AQ847" s="213"/>
      <c r="AR847" s="213"/>
      <c r="AS847" s="213"/>
      <c r="AT847" s="213"/>
      <c r="AU847" s="213"/>
      <c r="AV847" s="213"/>
      <c r="AW847" s="213"/>
      <c r="AX847" s="213"/>
      <c r="AY847" s="213"/>
      <c r="AZ847" s="213"/>
      <c r="BA847" s="213"/>
      <c r="BB847" s="213"/>
      <c r="BC847" s="213"/>
      <c r="BD847" s="213"/>
      <c r="BE847" s="213"/>
      <c r="BF847" s="213"/>
      <c r="BG847" s="213"/>
      <c r="BH847" s="213"/>
    </row>
    <row r="848" spans="1:60" outlineLevel="3" x14ac:dyDescent="0.2">
      <c r="A848" s="220"/>
      <c r="B848" s="221"/>
      <c r="C848" s="266" t="s">
        <v>2251</v>
      </c>
      <c r="D848" s="258"/>
      <c r="E848" s="259">
        <v>6.48</v>
      </c>
      <c r="F848" s="223"/>
      <c r="G848" s="223"/>
      <c r="H848" s="223"/>
      <c r="I848" s="223"/>
      <c r="J848" s="223"/>
      <c r="K848" s="223"/>
      <c r="L848" s="223"/>
      <c r="M848" s="223"/>
      <c r="N848" s="222"/>
      <c r="O848" s="222"/>
      <c r="P848" s="222"/>
      <c r="Q848" s="222"/>
      <c r="R848" s="223"/>
      <c r="S848" s="223"/>
      <c r="T848" s="223"/>
      <c r="U848" s="223"/>
      <c r="V848" s="223"/>
      <c r="W848" s="223"/>
      <c r="X848" s="223"/>
      <c r="Y848" s="223"/>
      <c r="Z848" s="213"/>
      <c r="AA848" s="213"/>
      <c r="AB848" s="213"/>
      <c r="AC848" s="213"/>
      <c r="AD848" s="213"/>
      <c r="AE848" s="213"/>
      <c r="AF848" s="213"/>
      <c r="AG848" s="213" t="s">
        <v>297</v>
      </c>
      <c r="AH848" s="213">
        <v>0</v>
      </c>
      <c r="AI848" s="213"/>
      <c r="AJ848" s="213"/>
      <c r="AK848" s="213"/>
      <c r="AL848" s="213"/>
      <c r="AM848" s="213"/>
      <c r="AN848" s="213"/>
      <c r="AO848" s="213"/>
      <c r="AP848" s="213"/>
      <c r="AQ848" s="213"/>
      <c r="AR848" s="213"/>
      <c r="AS848" s="213"/>
      <c r="AT848" s="213"/>
      <c r="AU848" s="213"/>
      <c r="AV848" s="213"/>
      <c r="AW848" s="213"/>
      <c r="AX848" s="213"/>
      <c r="AY848" s="213"/>
      <c r="AZ848" s="213"/>
      <c r="BA848" s="213"/>
      <c r="BB848" s="213"/>
      <c r="BC848" s="213"/>
      <c r="BD848" s="213"/>
      <c r="BE848" s="213"/>
      <c r="BF848" s="213"/>
      <c r="BG848" s="213"/>
      <c r="BH848" s="213"/>
    </row>
    <row r="849" spans="1:60" outlineLevel="3" x14ac:dyDescent="0.2">
      <c r="A849" s="220"/>
      <c r="B849" s="221"/>
      <c r="C849" s="266" t="s">
        <v>2252</v>
      </c>
      <c r="D849" s="258"/>
      <c r="E849" s="259">
        <v>6.12</v>
      </c>
      <c r="F849" s="223"/>
      <c r="G849" s="223"/>
      <c r="H849" s="223"/>
      <c r="I849" s="223"/>
      <c r="J849" s="223"/>
      <c r="K849" s="223"/>
      <c r="L849" s="223"/>
      <c r="M849" s="223"/>
      <c r="N849" s="222"/>
      <c r="O849" s="222"/>
      <c r="P849" s="222"/>
      <c r="Q849" s="222"/>
      <c r="R849" s="223"/>
      <c r="S849" s="223"/>
      <c r="T849" s="223"/>
      <c r="U849" s="223"/>
      <c r="V849" s="223"/>
      <c r="W849" s="223"/>
      <c r="X849" s="223"/>
      <c r="Y849" s="223"/>
      <c r="Z849" s="213"/>
      <c r="AA849" s="213"/>
      <c r="AB849" s="213"/>
      <c r="AC849" s="213"/>
      <c r="AD849" s="213"/>
      <c r="AE849" s="213"/>
      <c r="AF849" s="213"/>
      <c r="AG849" s="213" t="s">
        <v>297</v>
      </c>
      <c r="AH849" s="213">
        <v>0</v>
      </c>
      <c r="AI849" s="213"/>
      <c r="AJ849" s="213"/>
      <c r="AK849" s="213"/>
      <c r="AL849" s="213"/>
      <c r="AM849" s="213"/>
      <c r="AN849" s="213"/>
      <c r="AO849" s="213"/>
      <c r="AP849" s="213"/>
      <c r="AQ849" s="213"/>
      <c r="AR849" s="213"/>
      <c r="AS849" s="213"/>
      <c r="AT849" s="213"/>
      <c r="AU849" s="213"/>
      <c r="AV849" s="213"/>
      <c r="AW849" s="213"/>
      <c r="AX849" s="213"/>
      <c r="AY849" s="213"/>
      <c r="AZ849" s="213"/>
      <c r="BA849" s="213"/>
      <c r="BB849" s="213"/>
      <c r="BC849" s="213"/>
      <c r="BD849" s="213"/>
      <c r="BE849" s="213"/>
      <c r="BF849" s="213"/>
      <c r="BG849" s="213"/>
      <c r="BH849" s="213"/>
    </row>
    <row r="850" spans="1:60" outlineLevel="3" x14ac:dyDescent="0.2">
      <c r="A850" s="220"/>
      <c r="B850" s="221"/>
      <c r="C850" s="266" t="s">
        <v>296</v>
      </c>
      <c r="D850" s="258"/>
      <c r="E850" s="259"/>
      <c r="F850" s="223"/>
      <c r="G850" s="223"/>
      <c r="H850" s="223"/>
      <c r="I850" s="223"/>
      <c r="J850" s="223"/>
      <c r="K850" s="223"/>
      <c r="L850" s="223"/>
      <c r="M850" s="223"/>
      <c r="N850" s="222"/>
      <c r="O850" s="222"/>
      <c r="P850" s="222"/>
      <c r="Q850" s="222"/>
      <c r="R850" s="223"/>
      <c r="S850" s="223"/>
      <c r="T850" s="223"/>
      <c r="U850" s="223"/>
      <c r="V850" s="223"/>
      <c r="W850" s="223"/>
      <c r="X850" s="223"/>
      <c r="Y850" s="223"/>
      <c r="Z850" s="213"/>
      <c r="AA850" s="213"/>
      <c r="AB850" s="213"/>
      <c r="AC850" s="213"/>
      <c r="AD850" s="213"/>
      <c r="AE850" s="213"/>
      <c r="AF850" s="213"/>
      <c r="AG850" s="213" t="s">
        <v>297</v>
      </c>
      <c r="AH850" s="213">
        <v>0</v>
      </c>
      <c r="AI850" s="213"/>
      <c r="AJ850" s="213"/>
      <c r="AK850" s="213"/>
      <c r="AL850" s="213"/>
      <c r="AM850" s="213"/>
      <c r="AN850" s="213"/>
      <c r="AO850" s="213"/>
      <c r="AP850" s="213"/>
      <c r="AQ850" s="213"/>
      <c r="AR850" s="213"/>
      <c r="AS850" s="213"/>
      <c r="AT850" s="213"/>
      <c r="AU850" s="213"/>
      <c r="AV850" s="213"/>
      <c r="AW850" s="213"/>
      <c r="AX850" s="213"/>
      <c r="AY850" s="213"/>
      <c r="AZ850" s="213"/>
      <c r="BA850" s="213"/>
      <c r="BB850" s="213"/>
      <c r="BC850" s="213"/>
      <c r="BD850" s="213"/>
      <c r="BE850" s="213"/>
      <c r="BF850" s="213"/>
      <c r="BG850" s="213"/>
      <c r="BH850" s="213"/>
    </row>
    <row r="851" spans="1:60" outlineLevel="3" x14ac:dyDescent="0.2">
      <c r="A851" s="220"/>
      <c r="B851" s="221"/>
      <c r="C851" s="266" t="s">
        <v>2253</v>
      </c>
      <c r="D851" s="258"/>
      <c r="E851" s="259">
        <v>11.403</v>
      </c>
      <c r="F851" s="223"/>
      <c r="G851" s="223"/>
      <c r="H851" s="223"/>
      <c r="I851" s="223"/>
      <c r="J851" s="223"/>
      <c r="K851" s="223"/>
      <c r="L851" s="223"/>
      <c r="M851" s="223"/>
      <c r="N851" s="222"/>
      <c r="O851" s="222"/>
      <c r="P851" s="222"/>
      <c r="Q851" s="222"/>
      <c r="R851" s="223"/>
      <c r="S851" s="223"/>
      <c r="T851" s="223"/>
      <c r="U851" s="223"/>
      <c r="V851" s="223"/>
      <c r="W851" s="223"/>
      <c r="X851" s="223"/>
      <c r="Y851" s="223"/>
      <c r="Z851" s="213"/>
      <c r="AA851" s="213"/>
      <c r="AB851" s="213"/>
      <c r="AC851" s="213"/>
      <c r="AD851" s="213"/>
      <c r="AE851" s="213"/>
      <c r="AF851" s="213"/>
      <c r="AG851" s="213" t="s">
        <v>297</v>
      </c>
      <c r="AH851" s="213">
        <v>0</v>
      </c>
      <c r="AI851" s="213"/>
      <c r="AJ851" s="213"/>
      <c r="AK851" s="213"/>
      <c r="AL851" s="213"/>
      <c r="AM851" s="213"/>
      <c r="AN851" s="213"/>
      <c r="AO851" s="213"/>
      <c r="AP851" s="213"/>
      <c r="AQ851" s="213"/>
      <c r="AR851" s="213"/>
      <c r="AS851" s="213"/>
      <c r="AT851" s="213"/>
      <c r="AU851" s="213"/>
      <c r="AV851" s="213"/>
      <c r="AW851" s="213"/>
      <c r="AX851" s="213"/>
      <c r="AY851" s="213"/>
      <c r="AZ851" s="213"/>
      <c r="BA851" s="213"/>
      <c r="BB851" s="213"/>
      <c r="BC851" s="213"/>
      <c r="BD851" s="213"/>
      <c r="BE851" s="213"/>
      <c r="BF851" s="213"/>
      <c r="BG851" s="213"/>
      <c r="BH851" s="213"/>
    </row>
    <row r="852" spans="1:60" ht="22.5" outlineLevel="1" x14ac:dyDescent="0.2">
      <c r="A852" s="235">
        <v>166</v>
      </c>
      <c r="B852" s="236" t="s">
        <v>1408</v>
      </c>
      <c r="C852" s="252" t="s">
        <v>1409</v>
      </c>
      <c r="D852" s="237" t="s">
        <v>420</v>
      </c>
      <c r="E852" s="238">
        <v>87.1</v>
      </c>
      <c r="F852" s="239"/>
      <c r="G852" s="240">
        <f>ROUND(E852*F852,2)</f>
        <v>0</v>
      </c>
      <c r="H852" s="239"/>
      <c r="I852" s="240">
        <f>ROUND(E852*H852,2)</f>
        <v>0</v>
      </c>
      <c r="J852" s="239"/>
      <c r="K852" s="240">
        <f>ROUND(E852*J852,2)</f>
        <v>0</v>
      </c>
      <c r="L852" s="240">
        <v>21</v>
      </c>
      <c r="M852" s="240">
        <f>G852*(1+L852/100)</f>
        <v>0</v>
      </c>
      <c r="N852" s="238">
        <v>4.0000000000000003E-5</v>
      </c>
      <c r="O852" s="238">
        <f>ROUND(E852*N852,2)</f>
        <v>0</v>
      </c>
      <c r="P852" s="238">
        <v>0</v>
      </c>
      <c r="Q852" s="238">
        <f>ROUND(E852*P852,2)</f>
        <v>0</v>
      </c>
      <c r="R852" s="240" t="s">
        <v>1392</v>
      </c>
      <c r="S852" s="240" t="s">
        <v>250</v>
      </c>
      <c r="T852" s="241" t="s">
        <v>250</v>
      </c>
      <c r="U852" s="223">
        <v>7.0000000000000007E-2</v>
      </c>
      <c r="V852" s="223">
        <f>ROUND(E852*U852,2)</f>
        <v>6.1</v>
      </c>
      <c r="W852" s="223"/>
      <c r="X852" s="223" t="s">
        <v>294</v>
      </c>
      <c r="Y852" s="223" t="s">
        <v>252</v>
      </c>
      <c r="Z852" s="213"/>
      <c r="AA852" s="213"/>
      <c r="AB852" s="213"/>
      <c r="AC852" s="213"/>
      <c r="AD852" s="213"/>
      <c r="AE852" s="213"/>
      <c r="AF852" s="213"/>
      <c r="AG852" s="213" t="s">
        <v>571</v>
      </c>
      <c r="AH852" s="213"/>
      <c r="AI852" s="213"/>
      <c r="AJ852" s="213"/>
      <c r="AK852" s="213"/>
      <c r="AL852" s="213"/>
      <c r="AM852" s="213"/>
      <c r="AN852" s="213"/>
      <c r="AO852" s="213"/>
      <c r="AP852" s="213"/>
      <c r="AQ852" s="213"/>
      <c r="AR852" s="213"/>
      <c r="AS852" s="213"/>
      <c r="AT852" s="213"/>
      <c r="AU852" s="213"/>
      <c r="AV852" s="213"/>
      <c r="AW852" s="213"/>
      <c r="AX852" s="213"/>
      <c r="AY852" s="213"/>
      <c r="AZ852" s="213"/>
      <c r="BA852" s="213"/>
      <c r="BB852" s="213"/>
      <c r="BC852" s="213"/>
      <c r="BD852" s="213"/>
      <c r="BE852" s="213"/>
      <c r="BF852" s="213"/>
      <c r="BG852" s="213"/>
      <c r="BH852" s="213"/>
    </row>
    <row r="853" spans="1:60" outlineLevel="2" x14ac:dyDescent="0.2">
      <c r="A853" s="220"/>
      <c r="B853" s="221"/>
      <c r="C853" s="266" t="s">
        <v>1488</v>
      </c>
      <c r="D853" s="258"/>
      <c r="E853" s="259"/>
      <c r="F853" s="223"/>
      <c r="G853" s="223"/>
      <c r="H853" s="223"/>
      <c r="I853" s="223"/>
      <c r="J853" s="223"/>
      <c r="K853" s="223"/>
      <c r="L853" s="223"/>
      <c r="M853" s="223"/>
      <c r="N853" s="222"/>
      <c r="O853" s="222"/>
      <c r="P853" s="222"/>
      <c r="Q853" s="222"/>
      <c r="R853" s="223"/>
      <c r="S853" s="223"/>
      <c r="T853" s="223"/>
      <c r="U853" s="223"/>
      <c r="V853" s="223"/>
      <c r="W853" s="223"/>
      <c r="X853" s="223"/>
      <c r="Y853" s="223"/>
      <c r="Z853" s="213"/>
      <c r="AA853" s="213"/>
      <c r="AB853" s="213"/>
      <c r="AC853" s="213"/>
      <c r="AD853" s="213"/>
      <c r="AE853" s="213"/>
      <c r="AF853" s="213"/>
      <c r="AG853" s="213" t="s">
        <v>297</v>
      </c>
      <c r="AH853" s="213">
        <v>0</v>
      </c>
      <c r="AI853" s="213"/>
      <c r="AJ853" s="213"/>
      <c r="AK853" s="213"/>
      <c r="AL853" s="213"/>
      <c r="AM853" s="213"/>
      <c r="AN853" s="213"/>
      <c r="AO853" s="213"/>
      <c r="AP853" s="213"/>
      <c r="AQ853" s="213"/>
      <c r="AR853" s="213"/>
      <c r="AS853" s="213"/>
      <c r="AT853" s="213"/>
      <c r="AU853" s="213"/>
      <c r="AV853" s="213"/>
      <c r="AW853" s="213"/>
      <c r="AX853" s="213"/>
      <c r="AY853" s="213"/>
      <c r="AZ853" s="213"/>
      <c r="BA853" s="213"/>
      <c r="BB853" s="213"/>
      <c r="BC853" s="213"/>
      <c r="BD853" s="213"/>
      <c r="BE853" s="213"/>
      <c r="BF853" s="213"/>
      <c r="BG853" s="213"/>
      <c r="BH853" s="213"/>
    </row>
    <row r="854" spans="1:60" outlineLevel="3" x14ac:dyDescent="0.2">
      <c r="A854" s="220"/>
      <c r="B854" s="221"/>
      <c r="C854" s="266" t="s">
        <v>296</v>
      </c>
      <c r="D854" s="258"/>
      <c r="E854" s="259"/>
      <c r="F854" s="223"/>
      <c r="G854" s="223"/>
      <c r="H854" s="223"/>
      <c r="I854" s="223"/>
      <c r="J854" s="223"/>
      <c r="K854" s="223"/>
      <c r="L854" s="223"/>
      <c r="M854" s="223"/>
      <c r="N854" s="222"/>
      <c r="O854" s="222"/>
      <c r="P854" s="222"/>
      <c r="Q854" s="222"/>
      <c r="R854" s="223"/>
      <c r="S854" s="223"/>
      <c r="T854" s="223"/>
      <c r="U854" s="223"/>
      <c r="V854" s="223"/>
      <c r="W854" s="223"/>
      <c r="X854" s="223"/>
      <c r="Y854" s="223"/>
      <c r="Z854" s="213"/>
      <c r="AA854" s="213"/>
      <c r="AB854" s="213"/>
      <c r="AC854" s="213"/>
      <c r="AD854" s="213"/>
      <c r="AE854" s="213"/>
      <c r="AF854" s="213"/>
      <c r="AG854" s="213" t="s">
        <v>297</v>
      </c>
      <c r="AH854" s="213">
        <v>0</v>
      </c>
      <c r="AI854" s="213"/>
      <c r="AJ854" s="213"/>
      <c r="AK854" s="213"/>
      <c r="AL854" s="213"/>
      <c r="AM854" s="213"/>
      <c r="AN854" s="213"/>
      <c r="AO854" s="213"/>
      <c r="AP854" s="213"/>
      <c r="AQ854" s="213"/>
      <c r="AR854" s="213"/>
      <c r="AS854" s="213"/>
      <c r="AT854" s="213"/>
      <c r="AU854" s="213"/>
      <c r="AV854" s="213"/>
      <c r="AW854" s="213"/>
      <c r="AX854" s="213"/>
      <c r="AY854" s="213"/>
      <c r="AZ854" s="213"/>
      <c r="BA854" s="213"/>
      <c r="BB854" s="213"/>
      <c r="BC854" s="213"/>
      <c r="BD854" s="213"/>
      <c r="BE854" s="213"/>
      <c r="BF854" s="213"/>
      <c r="BG854" s="213"/>
      <c r="BH854" s="213"/>
    </row>
    <row r="855" spans="1:60" outlineLevel="3" x14ac:dyDescent="0.2">
      <c r="A855" s="220"/>
      <c r="B855" s="221"/>
      <c r="C855" s="266" t="s">
        <v>2254</v>
      </c>
      <c r="D855" s="258"/>
      <c r="E855" s="259">
        <v>10.8</v>
      </c>
      <c r="F855" s="223"/>
      <c r="G855" s="223"/>
      <c r="H855" s="223"/>
      <c r="I855" s="223"/>
      <c r="J855" s="223"/>
      <c r="K855" s="223"/>
      <c r="L855" s="223"/>
      <c r="M855" s="223"/>
      <c r="N855" s="222"/>
      <c r="O855" s="222"/>
      <c r="P855" s="222"/>
      <c r="Q855" s="222"/>
      <c r="R855" s="223"/>
      <c r="S855" s="223"/>
      <c r="T855" s="223"/>
      <c r="U855" s="223"/>
      <c r="V855" s="223"/>
      <c r="W855" s="223"/>
      <c r="X855" s="223"/>
      <c r="Y855" s="223"/>
      <c r="Z855" s="213"/>
      <c r="AA855" s="213"/>
      <c r="AB855" s="213"/>
      <c r="AC855" s="213"/>
      <c r="AD855" s="213"/>
      <c r="AE855" s="213"/>
      <c r="AF855" s="213"/>
      <c r="AG855" s="213" t="s">
        <v>297</v>
      </c>
      <c r="AH855" s="213">
        <v>0</v>
      </c>
      <c r="AI855" s="213"/>
      <c r="AJ855" s="213"/>
      <c r="AK855" s="213"/>
      <c r="AL855" s="213"/>
      <c r="AM855" s="213"/>
      <c r="AN855" s="213"/>
      <c r="AO855" s="213"/>
      <c r="AP855" s="213"/>
      <c r="AQ855" s="213"/>
      <c r="AR855" s="213"/>
      <c r="AS855" s="213"/>
      <c r="AT855" s="213"/>
      <c r="AU855" s="213"/>
      <c r="AV855" s="213"/>
      <c r="AW855" s="213"/>
      <c r="AX855" s="213"/>
      <c r="AY855" s="213"/>
      <c r="AZ855" s="213"/>
      <c r="BA855" s="213"/>
      <c r="BB855" s="213"/>
      <c r="BC855" s="213"/>
      <c r="BD855" s="213"/>
      <c r="BE855" s="213"/>
      <c r="BF855" s="213"/>
      <c r="BG855" s="213"/>
      <c r="BH855" s="213"/>
    </row>
    <row r="856" spans="1:60" outlineLevel="3" x14ac:dyDescent="0.2">
      <c r="A856" s="220"/>
      <c r="B856" s="221"/>
      <c r="C856" s="266" t="s">
        <v>2255</v>
      </c>
      <c r="D856" s="258"/>
      <c r="E856" s="259">
        <v>9</v>
      </c>
      <c r="F856" s="223"/>
      <c r="G856" s="223"/>
      <c r="H856" s="223"/>
      <c r="I856" s="223"/>
      <c r="J856" s="223"/>
      <c r="K856" s="223"/>
      <c r="L856" s="223"/>
      <c r="M856" s="223"/>
      <c r="N856" s="222"/>
      <c r="O856" s="222"/>
      <c r="P856" s="222"/>
      <c r="Q856" s="222"/>
      <c r="R856" s="223"/>
      <c r="S856" s="223"/>
      <c r="T856" s="223"/>
      <c r="U856" s="223"/>
      <c r="V856" s="223"/>
      <c r="W856" s="223"/>
      <c r="X856" s="223"/>
      <c r="Y856" s="223"/>
      <c r="Z856" s="213"/>
      <c r="AA856" s="213"/>
      <c r="AB856" s="213"/>
      <c r="AC856" s="213"/>
      <c r="AD856" s="213"/>
      <c r="AE856" s="213"/>
      <c r="AF856" s="213"/>
      <c r="AG856" s="213" t="s">
        <v>297</v>
      </c>
      <c r="AH856" s="213">
        <v>0</v>
      </c>
      <c r="AI856" s="213"/>
      <c r="AJ856" s="213"/>
      <c r="AK856" s="213"/>
      <c r="AL856" s="213"/>
      <c r="AM856" s="213"/>
      <c r="AN856" s="213"/>
      <c r="AO856" s="213"/>
      <c r="AP856" s="213"/>
      <c r="AQ856" s="213"/>
      <c r="AR856" s="213"/>
      <c r="AS856" s="213"/>
      <c r="AT856" s="213"/>
      <c r="AU856" s="213"/>
      <c r="AV856" s="213"/>
      <c r="AW856" s="213"/>
      <c r="AX856" s="213"/>
      <c r="AY856" s="213"/>
      <c r="AZ856" s="213"/>
      <c r="BA856" s="213"/>
      <c r="BB856" s="213"/>
      <c r="BC856" s="213"/>
      <c r="BD856" s="213"/>
      <c r="BE856" s="213"/>
      <c r="BF856" s="213"/>
      <c r="BG856" s="213"/>
      <c r="BH856" s="213"/>
    </row>
    <row r="857" spans="1:60" outlineLevel="3" x14ac:dyDescent="0.2">
      <c r="A857" s="220"/>
      <c r="B857" s="221"/>
      <c r="C857" s="266" t="s">
        <v>2256</v>
      </c>
      <c r="D857" s="258"/>
      <c r="E857" s="259">
        <v>7.2</v>
      </c>
      <c r="F857" s="223"/>
      <c r="G857" s="223"/>
      <c r="H857" s="223"/>
      <c r="I857" s="223"/>
      <c r="J857" s="223"/>
      <c r="K857" s="223"/>
      <c r="L857" s="223"/>
      <c r="M857" s="223"/>
      <c r="N857" s="222"/>
      <c r="O857" s="222"/>
      <c r="P857" s="222"/>
      <c r="Q857" s="222"/>
      <c r="R857" s="223"/>
      <c r="S857" s="223"/>
      <c r="T857" s="223"/>
      <c r="U857" s="223"/>
      <c r="V857" s="223"/>
      <c r="W857" s="223"/>
      <c r="X857" s="223"/>
      <c r="Y857" s="223"/>
      <c r="Z857" s="213"/>
      <c r="AA857" s="213"/>
      <c r="AB857" s="213"/>
      <c r="AC857" s="213"/>
      <c r="AD857" s="213"/>
      <c r="AE857" s="213"/>
      <c r="AF857" s="213"/>
      <c r="AG857" s="213" t="s">
        <v>297</v>
      </c>
      <c r="AH857" s="213">
        <v>0</v>
      </c>
      <c r="AI857" s="213"/>
      <c r="AJ857" s="213"/>
      <c r="AK857" s="213"/>
      <c r="AL857" s="213"/>
      <c r="AM857" s="213"/>
      <c r="AN857" s="213"/>
      <c r="AO857" s="213"/>
      <c r="AP857" s="213"/>
      <c r="AQ857" s="213"/>
      <c r="AR857" s="213"/>
      <c r="AS857" s="213"/>
      <c r="AT857" s="213"/>
      <c r="AU857" s="213"/>
      <c r="AV857" s="213"/>
      <c r="AW857" s="213"/>
      <c r="AX857" s="213"/>
      <c r="AY857" s="213"/>
      <c r="AZ857" s="213"/>
      <c r="BA857" s="213"/>
      <c r="BB857" s="213"/>
      <c r="BC857" s="213"/>
      <c r="BD857" s="213"/>
      <c r="BE857" s="213"/>
      <c r="BF857" s="213"/>
      <c r="BG857" s="213"/>
      <c r="BH857" s="213"/>
    </row>
    <row r="858" spans="1:60" outlineLevel="3" x14ac:dyDescent="0.2">
      <c r="A858" s="220"/>
      <c r="B858" s="221"/>
      <c r="C858" s="266" t="s">
        <v>2257</v>
      </c>
      <c r="D858" s="258"/>
      <c r="E858" s="259">
        <v>7.2</v>
      </c>
      <c r="F858" s="223"/>
      <c r="G858" s="223"/>
      <c r="H858" s="223"/>
      <c r="I858" s="223"/>
      <c r="J858" s="223"/>
      <c r="K858" s="223"/>
      <c r="L858" s="223"/>
      <c r="M858" s="223"/>
      <c r="N858" s="222"/>
      <c r="O858" s="222"/>
      <c r="P858" s="222"/>
      <c r="Q858" s="222"/>
      <c r="R858" s="223"/>
      <c r="S858" s="223"/>
      <c r="T858" s="223"/>
      <c r="U858" s="223"/>
      <c r="V858" s="223"/>
      <c r="W858" s="223"/>
      <c r="X858" s="223"/>
      <c r="Y858" s="223"/>
      <c r="Z858" s="213"/>
      <c r="AA858" s="213"/>
      <c r="AB858" s="213"/>
      <c r="AC858" s="213"/>
      <c r="AD858" s="213"/>
      <c r="AE858" s="213"/>
      <c r="AF858" s="213"/>
      <c r="AG858" s="213" t="s">
        <v>297</v>
      </c>
      <c r="AH858" s="213">
        <v>0</v>
      </c>
      <c r="AI858" s="213"/>
      <c r="AJ858" s="213"/>
      <c r="AK858" s="213"/>
      <c r="AL858" s="213"/>
      <c r="AM858" s="213"/>
      <c r="AN858" s="213"/>
      <c r="AO858" s="213"/>
      <c r="AP858" s="213"/>
      <c r="AQ858" s="213"/>
      <c r="AR858" s="213"/>
      <c r="AS858" s="213"/>
      <c r="AT858" s="213"/>
      <c r="AU858" s="213"/>
      <c r="AV858" s="213"/>
      <c r="AW858" s="213"/>
      <c r="AX858" s="213"/>
      <c r="AY858" s="213"/>
      <c r="AZ858" s="213"/>
      <c r="BA858" s="213"/>
      <c r="BB858" s="213"/>
      <c r="BC858" s="213"/>
      <c r="BD858" s="213"/>
      <c r="BE858" s="213"/>
      <c r="BF858" s="213"/>
      <c r="BG858" s="213"/>
      <c r="BH858" s="213"/>
    </row>
    <row r="859" spans="1:60" outlineLevel="3" x14ac:dyDescent="0.2">
      <c r="A859" s="220"/>
      <c r="B859" s="221"/>
      <c r="C859" s="266" t="s">
        <v>2258</v>
      </c>
      <c r="D859" s="258"/>
      <c r="E859" s="259">
        <v>7.2</v>
      </c>
      <c r="F859" s="223"/>
      <c r="G859" s="223"/>
      <c r="H859" s="223"/>
      <c r="I859" s="223"/>
      <c r="J859" s="223"/>
      <c r="K859" s="223"/>
      <c r="L859" s="223"/>
      <c r="M859" s="223"/>
      <c r="N859" s="222"/>
      <c r="O859" s="222"/>
      <c r="P859" s="222"/>
      <c r="Q859" s="222"/>
      <c r="R859" s="223"/>
      <c r="S859" s="223"/>
      <c r="T859" s="223"/>
      <c r="U859" s="223"/>
      <c r="V859" s="223"/>
      <c r="W859" s="223"/>
      <c r="X859" s="223"/>
      <c r="Y859" s="223"/>
      <c r="Z859" s="213"/>
      <c r="AA859" s="213"/>
      <c r="AB859" s="213"/>
      <c r="AC859" s="213"/>
      <c r="AD859" s="213"/>
      <c r="AE859" s="213"/>
      <c r="AF859" s="213"/>
      <c r="AG859" s="213" t="s">
        <v>297</v>
      </c>
      <c r="AH859" s="213">
        <v>0</v>
      </c>
      <c r="AI859" s="213"/>
      <c r="AJ859" s="213"/>
      <c r="AK859" s="213"/>
      <c r="AL859" s="213"/>
      <c r="AM859" s="213"/>
      <c r="AN859" s="213"/>
      <c r="AO859" s="213"/>
      <c r="AP859" s="213"/>
      <c r="AQ859" s="213"/>
      <c r="AR859" s="213"/>
      <c r="AS859" s="213"/>
      <c r="AT859" s="213"/>
      <c r="AU859" s="213"/>
      <c r="AV859" s="213"/>
      <c r="AW859" s="213"/>
      <c r="AX859" s="213"/>
      <c r="AY859" s="213"/>
      <c r="AZ859" s="213"/>
      <c r="BA859" s="213"/>
      <c r="BB859" s="213"/>
      <c r="BC859" s="213"/>
      <c r="BD859" s="213"/>
      <c r="BE859" s="213"/>
      <c r="BF859" s="213"/>
      <c r="BG859" s="213"/>
      <c r="BH859" s="213"/>
    </row>
    <row r="860" spans="1:60" outlineLevel="3" x14ac:dyDescent="0.2">
      <c r="A860" s="220"/>
      <c r="B860" s="221"/>
      <c r="C860" s="266" t="s">
        <v>347</v>
      </c>
      <c r="D860" s="258"/>
      <c r="E860" s="259"/>
      <c r="F860" s="223"/>
      <c r="G860" s="223"/>
      <c r="H860" s="223"/>
      <c r="I860" s="223"/>
      <c r="J860" s="223"/>
      <c r="K860" s="223"/>
      <c r="L860" s="223"/>
      <c r="M860" s="223"/>
      <c r="N860" s="222"/>
      <c r="O860" s="222"/>
      <c r="P860" s="222"/>
      <c r="Q860" s="222"/>
      <c r="R860" s="223"/>
      <c r="S860" s="223"/>
      <c r="T860" s="223"/>
      <c r="U860" s="223"/>
      <c r="V860" s="223"/>
      <c r="W860" s="223"/>
      <c r="X860" s="223"/>
      <c r="Y860" s="223"/>
      <c r="Z860" s="213"/>
      <c r="AA860" s="213"/>
      <c r="AB860" s="213"/>
      <c r="AC860" s="213"/>
      <c r="AD860" s="213"/>
      <c r="AE860" s="213"/>
      <c r="AF860" s="213"/>
      <c r="AG860" s="213" t="s">
        <v>297</v>
      </c>
      <c r="AH860" s="213">
        <v>0</v>
      </c>
      <c r="AI860" s="213"/>
      <c r="AJ860" s="213"/>
      <c r="AK860" s="213"/>
      <c r="AL860" s="213"/>
      <c r="AM860" s="213"/>
      <c r="AN860" s="213"/>
      <c r="AO860" s="213"/>
      <c r="AP860" s="213"/>
      <c r="AQ860" s="213"/>
      <c r="AR860" s="213"/>
      <c r="AS860" s="213"/>
      <c r="AT860" s="213"/>
      <c r="AU860" s="213"/>
      <c r="AV860" s="213"/>
      <c r="AW860" s="213"/>
      <c r="AX860" s="213"/>
      <c r="AY860" s="213"/>
      <c r="AZ860" s="213"/>
      <c r="BA860" s="213"/>
      <c r="BB860" s="213"/>
      <c r="BC860" s="213"/>
      <c r="BD860" s="213"/>
      <c r="BE860" s="213"/>
      <c r="BF860" s="213"/>
      <c r="BG860" s="213"/>
      <c r="BH860" s="213"/>
    </row>
    <row r="861" spans="1:60" outlineLevel="3" x14ac:dyDescent="0.2">
      <c r="A861" s="220"/>
      <c r="B861" s="221"/>
      <c r="C861" s="266" t="s">
        <v>2259</v>
      </c>
      <c r="D861" s="258"/>
      <c r="E861" s="259">
        <v>7.2</v>
      </c>
      <c r="F861" s="223"/>
      <c r="G861" s="223"/>
      <c r="H861" s="223"/>
      <c r="I861" s="223"/>
      <c r="J861" s="223"/>
      <c r="K861" s="223"/>
      <c r="L861" s="223"/>
      <c r="M861" s="223"/>
      <c r="N861" s="222"/>
      <c r="O861" s="222"/>
      <c r="P861" s="222"/>
      <c r="Q861" s="222"/>
      <c r="R861" s="223"/>
      <c r="S861" s="223"/>
      <c r="T861" s="223"/>
      <c r="U861" s="223"/>
      <c r="V861" s="223"/>
      <c r="W861" s="223"/>
      <c r="X861" s="223"/>
      <c r="Y861" s="223"/>
      <c r="Z861" s="213"/>
      <c r="AA861" s="213"/>
      <c r="AB861" s="213"/>
      <c r="AC861" s="213"/>
      <c r="AD861" s="213"/>
      <c r="AE861" s="213"/>
      <c r="AF861" s="213"/>
      <c r="AG861" s="213" t="s">
        <v>297</v>
      </c>
      <c r="AH861" s="213">
        <v>0</v>
      </c>
      <c r="AI861" s="213"/>
      <c r="AJ861" s="213"/>
      <c r="AK861" s="213"/>
      <c r="AL861" s="213"/>
      <c r="AM861" s="213"/>
      <c r="AN861" s="213"/>
      <c r="AO861" s="213"/>
      <c r="AP861" s="213"/>
      <c r="AQ861" s="213"/>
      <c r="AR861" s="213"/>
      <c r="AS861" s="213"/>
      <c r="AT861" s="213"/>
      <c r="AU861" s="213"/>
      <c r="AV861" s="213"/>
      <c r="AW861" s="213"/>
      <c r="AX861" s="213"/>
      <c r="AY861" s="213"/>
      <c r="AZ861" s="213"/>
      <c r="BA861" s="213"/>
      <c r="BB861" s="213"/>
      <c r="BC861" s="213"/>
      <c r="BD861" s="213"/>
      <c r="BE861" s="213"/>
      <c r="BF861" s="213"/>
      <c r="BG861" s="213"/>
      <c r="BH861" s="213"/>
    </row>
    <row r="862" spans="1:60" outlineLevel="3" x14ac:dyDescent="0.2">
      <c r="A862" s="220"/>
      <c r="B862" s="221"/>
      <c r="C862" s="266" t="s">
        <v>2260</v>
      </c>
      <c r="D862" s="258"/>
      <c r="E862" s="259">
        <v>0.5</v>
      </c>
      <c r="F862" s="223"/>
      <c r="G862" s="223"/>
      <c r="H862" s="223"/>
      <c r="I862" s="223"/>
      <c r="J862" s="223"/>
      <c r="K862" s="223"/>
      <c r="L862" s="223"/>
      <c r="M862" s="223"/>
      <c r="N862" s="222"/>
      <c r="O862" s="222"/>
      <c r="P862" s="222"/>
      <c r="Q862" s="222"/>
      <c r="R862" s="223"/>
      <c r="S862" s="223"/>
      <c r="T862" s="223"/>
      <c r="U862" s="223"/>
      <c r="V862" s="223"/>
      <c r="W862" s="223"/>
      <c r="X862" s="223"/>
      <c r="Y862" s="223"/>
      <c r="Z862" s="213"/>
      <c r="AA862" s="213"/>
      <c r="AB862" s="213"/>
      <c r="AC862" s="213"/>
      <c r="AD862" s="213"/>
      <c r="AE862" s="213"/>
      <c r="AF862" s="213"/>
      <c r="AG862" s="213" t="s">
        <v>297</v>
      </c>
      <c r="AH862" s="213">
        <v>0</v>
      </c>
      <c r="AI862" s="213"/>
      <c r="AJ862" s="213"/>
      <c r="AK862" s="213"/>
      <c r="AL862" s="213"/>
      <c r="AM862" s="213"/>
      <c r="AN862" s="213"/>
      <c r="AO862" s="213"/>
      <c r="AP862" s="213"/>
      <c r="AQ862" s="213"/>
      <c r="AR862" s="213"/>
      <c r="AS862" s="213"/>
      <c r="AT862" s="213"/>
      <c r="AU862" s="213"/>
      <c r="AV862" s="213"/>
      <c r="AW862" s="213"/>
      <c r="AX862" s="213"/>
      <c r="AY862" s="213"/>
      <c r="AZ862" s="213"/>
      <c r="BA862" s="213"/>
      <c r="BB862" s="213"/>
      <c r="BC862" s="213"/>
      <c r="BD862" s="213"/>
      <c r="BE862" s="213"/>
      <c r="BF862" s="213"/>
      <c r="BG862" s="213"/>
      <c r="BH862" s="213"/>
    </row>
    <row r="863" spans="1:60" outlineLevel="3" x14ac:dyDescent="0.2">
      <c r="A863" s="220"/>
      <c r="B863" s="221"/>
      <c r="C863" s="266" t="s">
        <v>2261</v>
      </c>
      <c r="D863" s="258"/>
      <c r="E863" s="259">
        <v>1.5</v>
      </c>
      <c r="F863" s="223"/>
      <c r="G863" s="223"/>
      <c r="H863" s="223"/>
      <c r="I863" s="223"/>
      <c r="J863" s="223"/>
      <c r="K863" s="223"/>
      <c r="L863" s="223"/>
      <c r="M863" s="223"/>
      <c r="N863" s="222"/>
      <c r="O863" s="222"/>
      <c r="P863" s="222"/>
      <c r="Q863" s="222"/>
      <c r="R863" s="223"/>
      <c r="S863" s="223"/>
      <c r="T863" s="223"/>
      <c r="U863" s="223"/>
      <c r="V863" s="223"/>
      <c r="W863" s="223"/>
      <c r="X863" s="223"/>
      <c r="Y863" s="223"/>
      <c r="Z863" s="213"/>
      <c r="AA863" s="213"/>
      <c r="AB863" s="213"/>
      <c r="AC863" s="213"/>
      <c r="AD863" s="213"/>
      <c r="AE863" s="213"/>
      <c r="AF863" s="213"/>
      <c r="AG863" s="213" t="s">
        <v>297</v>
      </c>
      <c r="AH863" s="213">
        <v>0</v>
      </c>
      <c r="AI863" s="213"/>
      <c r="AJ863" s="213"/>
      <c r="AK863" s="213"/>
      <c r="AL863" s="213"/>
      <c r="AM863" s="213"/>
      <c r="AN863" s="213"/>
      <c r="AO863" s="213"/>
      <c r="AP863" s="213"/>
      <c r="AQ863" s="213"/>
      <c r="AR863" s="213"/>
      <c r="AS863" s="213"/>
      <c r="AT863" s="213"/>
      <c r="AU863" s="213"/>
      <c r="AV863" s="213"/>
      <c r="AW863" s="213"/>
      <c r="AX863" s="213"/>
      <c r="AY863" s="213"/>
      <c r="AZ863" s="213"/>
      <c r="BA863" s="213"/>
      <c r="BB863" s="213"/>
      <c r="BC863" s="213"/>
      <c r="BD863" s="213"/>
      <c r="BE863" s="213"/>
      <c r="BF863" s="213"/>
      <c r="BG863" s="213"/>
      <c r="BH863" s="213"/>
    </row>
    <row r="864" spans="1:60" outlineLevel="3" x14ac:dyDescent="0.2">
      <c r="A864" s="220"/>
      <c r="B864" s="221"/>
      <c r="C864" s="266" t="s">
        <v>2262</v>
      </c>
      <c r="D864" s="258"/>
      <c r="E864" s="259">
        <v>0.5</v>
      </c>
      <c r="F864" s="223"/>
      <c r="G864" s="223"/>
      <c r="H864" s="223"/>
      <c r="I864" s="223"/>
      <c r="J864" s="223"/>
      <c r="K864" s="223"/>
      <c r="L864" s="223"/>
      <c r="M864" s="223"/>
      <c r="N864" s="222"/>
      <c r="O864" s="222"/>
      <c r="P864" s="222"/>
      <c r="Q864" s="222"/>
      <c r="R864" s="223"/>
      <c r="S864" s="223"/>
      <c r="T864" s="223"/>
      <c r="U864" s="223"/>
      <c r="V864" s="223"/>
      <c r="W864" s="223"/>
      <c r="X864" s="223"/>
      <c r="Y864" s="223"/>
      <c r="Z864" s="213"/>
      <c r="AA864" s="213"/>
      <c r="AB864" s="213"/>
      <c r="AC864" s="213"/>
      <c r="AD864" s="213"/>
      <c r="AE864" s="213"/>
      <c r="AF864" s="213"/>
      <c r="AG864" s="213" t="s">
        <v>297</v>
      </c>
      <c r="AH864" s="213">
        <v>0</v>
      </c>
      <c r="AI864" s="213"/>
      <c r="AJ864" s="213"/>
      <c r="AK864" s="213"/>
      <c r="AL864" s="213"/>
      <c r="AM864" s="213"/>
      <c r="AN864" s="213"/>
      <c r="AO864" s="213"/>
      <c r="AP864" s="213"/>
      <c r="AQ864" s="213"/>
      <c r="AR864" s="213"/>
      <c r="AS864" s="213"/>
      <c r="AT864" s="213"/>
      <c r="AU864" s="213"/>
      <c r="AV864" s="213"/>
      <c r="AW864" s="213"/>
      <c r="AX864" s="213"/>
      <c r="AY864" s="213"/>
      <c r="AZ864" s="213"/>
      <c r="BA864" s="213"/>
      <c r="BB864" s="213"/>
      <c r="BC864" s="213"/>
      <c r="BD864" s="213"/>
      <c r="BE864" s="213"/>
      <c r="BF864" s="213"/>
      <c r="BG864" s="213"/>
      <c r="BH864" s="213"/>
    </row>
    <row r="865" spans="1:60" outlineLevel="3" x14ac:dyDescent="0.2">
      <c r="A865" s="220"/>
      <c r="B865" s="221"/>
      <c r="C865" s="266" t="s">
        <v>2263</v>
      </c>
      <c r="D865" s="258"/>
      <c r="E865" s="259">
        <v>7.2</v>
      </c>
      <c r="F865" s="223"/>
      <c r="G865" s="223"/>
      <c r="H865" s="223"/>
      <c r="I865" s="223"/>
      <c r="J865" s="223"/>
      <c r="K865" s="223"/>
      <c r="L865" s="223"/>
      <c r="M865" s="223"/>
      <c r="N865" s="222"/>
      <c r="O865" s="222"/>
      <c r="P865" s="222"/>
      <c r="Q865" s="222"/>
      <c r="R865" s="223"/>
      <c r="S865" s="223"/>
      <c r="T865" s="223"/>
      <c r="U865" s="223"/>
      <c r="V865" s="223"/>
      <c r="W865" s="223"/>
      <c r="X865" s="223"/>
      <c r="Y865" s="223"/>
      <c r="Z865" s="213"/>
      <c r="AA865" s="213"/>
      <c r="AB865" s="213"/>
      <c r="AC865" s="213"/>
      <c r="AD865" s="213"/>
      <c r="AE865" s="213"/>
      <c r="AF865" s="213"/>
      <c r="AG865" s="213" t="s">
        <v>297</v>
      </c>
      <c r="AH865" s="213">
        <v>0</v>
      </c>
      <c r="AI865" s="213"/>
      <c r="AJ865" s="213"/>
      <c r="AK865" s="213"/>
      <c r="AL865" s="213"/>
      <c r="AM865" s="213"/>
      <c r="AN865" s="213"/>
      <c r="AO865" s="213"/>
      <c r="AP865" s="213"/>
      <c r="AQ865" s="213"/>
      <c r="AR865" s="213"/>
      <c r="AS865" s="213"/>
      <c r="AT865" s="213"/>
      <c r="AU865" s="213"/>
      <c r="AV865" s="213"/>
      <c r="AW865" s="213"/>
      <c r="AX865" s="213"/>
      <c r="AY865" s="213"/>
      <c r="AZ865" s="213"/>
      <c r="BA865" s="213"/>
      <c r="BB865" s="213"/>
      <c r="BC865" s="213"/>
      <c r="BD865" s="213"/>
      <c r="BE865" s="213"/>
      <c r="BF865" s="213"/>
      <c r="BG865" s="213"/>
      <c r="BH865" s="213"/>
    </row>
    <row r="866" spans="1:60" outlineLevel="3" x14ac:dyDescent="0.2">
      <c r="A866" s="220"/>
      <c r="B866" s="221"/>
      <c r="C866" s="266" t="s">
        <v>2264</v>
      </c>
      <c r="D866" s="258"/>
      <c r="E866" s="259">
        <v>7.2</v>
      </c>
      <c r="F866" s="223"/>
      <c r="G866" s="223"/>
      <c r="H866" s="223"/>
      <c r="I866" s="223"/>
      <c r="J866" s="223"/>
      <c r="K866" s="223"/>
      <c r="L866" s="223"/>
      <c r="M866" s="223"/>
      <c r="N866" s="222"/>
      <c r="O866" s="222"/>
      <c r="P866" s="222"/>
      <c r="Q866" s="222"/>
      <c r="R866" s="223"/>
      <c r="S866" s="223"/>
      <c r="T866" s="223"/>
      <c r="U866" s="223"/>
      <c r="V866" s="223"/>
      <c r="W866" s="223"/>
      <c r="X866" s="223"/>
      <c r="Y866" s="223"/>
      <c r="Z866" s="213"/>
      <c r="AA866" s="213"/>
      <c r="AB866" s="213"/>
      <c r="AC866" s="213"/>
      <c r="AD866" s="213"/>
      <c r="AE866" s="213"/>
      <c r="AF866" s="213"/>
      <c r="AG866" s="213" t="s">
        <v>297</v>
      </c>
      <c r="AH866" s="213">
        <v>0</v>
      </c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</row>
    <row r="867" spans="1:60" outlineLevel="3" x14ac:dyDescent="0.2">
      <c r="A867" s="220"/>
      <c r="B867" s="221"/>
      <c r="C867" s="266" t="s">
        <v>2265</v>
      </c>
      <c r="D867" s="258"/>
      <c r="E867" s="259">
        <v>7.2</v>
      </c>
      <c r="F867" s="223"/>
      <c r="G867" s="223"/>
      <c r="H867" s="223"/>
      <c r="I867" s="223"/>
      <c r="J867" s="223"/>
      <c r="K867" s="223"/>
      <c r="L867" s="223"/>
      <c r="M867" s="223"/>
      <c r="N867" s="222"/>
      <c r="O867" s="222"/>
      <c r="P867" s="222"/>
      <c r="Q867" s="222"/>
      <c r="R867" s="223"/>
      <c r="S867" s="223"/>
      <c r="T867" s="223"/>
      <c r="U867" s="223"/>
      <c r="V867" s="223"/>
      <c r="W867" s="223"/>
      <c r="X867" s="223"/>
      <c r="Y867" s="223"/>
      <c r="Z867" s="213"/>
      <c r="AA867" s="213"/>
      <c r="AB867" s="213"/>
      <c r="AC867" s="213"/>
      <c r="AD867" s="213"/>
      <c r="AE867" s="213"/>
      <c r="AF867" s="213"/>
      <c r="AG867" s="213" t="s">
        <v>297</v>
      </c>
      <c r="AH867" s="213">
        <v>0</v>
      </c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</row>
    <row r="868" spans="1:60" outlineLevel="3" x14ac:dyDescent="0.2">
      <c r="A868" s="220"/>
      <c r="B868" s="221"/>
      <c r="C868" s="266" t="s">
        <v>2266</v>
      </c>
      <c r="D868" s="258"/>
      <c r="E868" s="259">
        <v>7.2</v>
      </c>
      <c r="F868" s="223"/>
      <c r="G868" s="223"/>
      <c r="H868" s="223"/>
      <c r="I868" s="223"/>
      <c r="J868" s="223"/>
      <c r="K868" s="223"/>
      <c r="L868" s="223"/>
      <c r="M868" s="223"/>
      <c r="N868" s="222"/>
      <c r="O868" s="222"/>
      <c r="P868" s="222"/>
      <c r="Q868" s="222"/>
      <c r="R868" s="223"/>
      <c r="S868" s="223"/>
      <c r="T868" s="223"/>
      <c r="U868" s="223"/>
      <c r="V868" s="223"/>
      <c r="W868" s="223"/>
      <c r="X868" s="223"/>
      <c r="Y868" s="223"/>
      <c r="Z868" s="213"/>
      <c r="AA868" s="213"/>
      <c r="AB868" s="213"/>
      <c r="AC868" s="213"/>
      <c r="AD868" s="213"/>
      <c r="AE868" s="213"/>
      <c r="AF868" s="213"/>
      <c r="AG868" s="213" t="s">
        <v>297</v>
      </c>
      <c r="AH868" s="213">
        <v>0</v>
      </c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</row>
    <row r="869" spans="1:60" outlineLevel="3" x14ac:dyDescent="0.2">
      <c r="A869" s="220"/>
      <c r="B869" s="221"/>
      <c r="C869" s="266" t="s">
        <v>2267</v>
      </c>
      <c r="D869" s="258"/>
      <c r="E869" s="259">
        <v>7.2</v>
      </c>
      <c r="F869" s="223"/>
      <c r="G869" s="223"/>
      <c r="H869" s="223"/>
      <c r="I869" s="223"/>
      <c r="J869" s="223"/>
      <c r="K869" s="223"/>
      <c r="L869" s="223"/>
      <c r="M869" s="223"/>
      <c r="N869" s="222"/>
      <c r="O869" s="222"/>
      <c r="P869" s="222"/>
      <c r="Q869" s="222"/>
      <c r="R869" s="223"/>
      <c r="S869" s="223"/>
      <c r="T869" s="223"/>
      <c r="U869" s="223"/>
      <c r="V869" s="223"/>
      <c r="W869" s="223"/>
      <c r="X869" s="223"/>
      <c r="Y869" s="223"/>
      <c r="Z869" s="213"/>
      <c r="AA869" s="213"/>
      <c r="AB869" s="213"/>
      <c r="AC869" s="213"/>
      <c r="AD869" s="213"/>
      <c r="AE869" s="213"/>
      <c r="AF869" s="213"/>
      <c r="AG869" s="213" t="s">
        <v>297</v>
      </c>
      <c r="AH869" s="213">
        <v>0</v>
      </c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</row>
    <row r="870" spans="1:60" outlineLevel="1" x14ac:dyDescent="0.2">
      <c r="A870" s="235">
        <v>167</v>
      </c>
      <c r="B870" s="236" t="s">
        <v>1499</v>
      </c>
      <c r="C870" s="252" t="s">
        <v>1500</v>
      </c>
      <c r="D870" s="237" t="s">
        <v>292</v>
      </c>
      <c r="E870" s="238">
        <v>113.9225</v>
      </c>
      <c r="F870" s="239"/>
      <c r="G870" s="240">
        <f>ROUND(E870*F870,2)</f>
        <v>0</v>
      </c>
      <c r="H870" s="239"/>
      <c r="I870" s="240">
        <f>ROUND(E870*H870,2)</f>
        <v>0</v>
      </c>
      <c r="J870" s="239"/>
      <c r="K870" s="240">
        <f>ROUND(E870*J870,2)</f>
        <v>0</v>
      </c>
      <c r="L870" s="240">
        <v>21</v>
      </c>
      <c r="M870" s="240">
        <f>G870*(1+L870/100)</f>
        <v>0</v>
      </c>
      <c r="N870" s="238">
        <v>2.1000000000000001E-4</v>
      </c>
      <c r="O870" s="238">
        <f>ROUND(E870*N870,2)</f>
        <v>0.02</v>
      </c>
      <c r="P870" s="238">
        <v>0</v>
      </c>
      <c r="Q870" s="238">
        <f>ROUND(E870*P870,2)</f>
        <v>0</v>
      </c>
      <c r="R870" s="240" t="s">
        <v>1392</v>
      </c>
      <c r="S870" s="240" t="s">
        <v>250</v>
      </c>
      <c r="T870" s="241" t="s">
        <v>250</v>
      </c>
      <c r="U870" s="223">
        <v>0.05</v>
      </c>
      <c r="V870" s="223">
        <f>ROUND(E870*U870,2)</f>
        <v>5.7</v>
      </c>
      <c r="W870" s="223"/>
      <c r="X870" s="223" t="s">
        <v>294</v>
      </c>
      <c r="Y870" s="223" t="s">
        <v>252</v>
      </c>
      <c r="Z870" s="213"/>
      <c r="AA870" s="213"/>
      <c r="AB870" s="213"/>
      <c r="AC870" s="213"/>
      <c r="AD870" s="213"/>
      <c r="AE870" s="213"/>
      <c r="AF870" s="213"/>
      <c r="AG870" s="213" t="s">
        <v>571</v>
      </c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</row>
    <row r="871" spans="1:60" outlineLevel="2" x14ac:dyDescent="0.2">
      <c r="A871" s="220"/>
      <c r="B871" s="221"/>
      <c r="C871" s="253" t="s">
        <v>1501</v>
      </c>
      <c r="D871" s="243"/>
      <c r="E871" s="243"/>
      <c r="F871" s="243"/>
      <c r="G871" s="243"/>
      <c r="H871" s="223"/>
      <c r="I871" s="223"/>
      <c r="J871" s="223"/>
      <c r="K871" s="223"/>
      <c r="L871" s="223"/>
      <c r="M871" s="223"/>
      <c r="N871" s="222"/>
      <c r="O871" s="222"/>
      <c r="P871" s="222"/>
      <c r="Q871" s="222"/>
      <c r="R871" s="223"/>
      <c r="S871" s="223"/>
      <c r="T871" s="223"/>
      <c r="U871" s="223"/>
      <c r="V871" s="223"/>
      <c r="W871" s="223"/>
      <c r="X871" s="223"/>
      <c r="Y871" s="223"/>
      <c r="Z871" s="213"/>
      <c r="AA871" s="213"/>
      <c r="AB871" s="213"/>
      <c r="AC871" s="213"/>
      <c r="AD871" s="213"/>
      <c r="AE871" s="213"/>
      <c r="AF871" s="213"/>
      <c r="AG871" s="213" t="s">
        <v>255</v>
      </c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</row>
    <row r="872" spans="1:60" outlineLevel="2" x14ac:dyDescent="0.2">
      <c r="A872" s="220"/>
      <c r="B872" s="221"/>
      <c r="C872" s="266" t="s">
        <v>2268</v>
      </c>
      <c r="D872" s="258"/>
      <c r="E872" s="259">
        <v>113.9225</v>
      </c>
      <c r="F872" s="223"/>
      <c r="G872" s="223"/>
      <c r="H872" s="223"/>
      <c r="I872" s="223"/>
      <c r="J872" s="223"/>
      <c r="K872" s="223"/>
      <c r="L872" s="223"/>
      <c r="M872" s="223"/>
      <c r="N872" s="222"/>
      <c r="O872" s="222"/>
      <c r="P872" s="222"/>
      <c r="Q872" s="222"/>
      <c r="R872" s="223"/>
      <c r="S872" s="223"/>
      <c r="T872" s="223"/>
      <c r="U872" s="223"/>
      <c r="V872" s="223"/>
      <c r="W872" s="223"/>
      <c r="X872" s="223"/>
      <c r="Y872" s="223"/>
      <c r="Z872" s="213"/>
      <c r="AA872" s="213"/>
      <c r="AB872" s="213"/>
      <c r="AC872" s="213"/>
      <c r="AD872" s="213"/>
      <c r="AE872" s="213"/>
      <c r="AF872" s="213"/>
      <c r="AG872" s="213" t="s">
        <v>297</v>
      </c>
      <c r="AH872" s="213">
        <v>5</v>
      </c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</row>
    <row r="873" spans="1:60" ht="22.5" outlineLevel="1" x14ac:dyDescent="0.2">
      <c r="A873" s="244">
        <v>168</v>
      </c>
      <c r="B873" s="245" t="s">
        <v>1502</v>
      </c>
      <c r="C873" s="254" t="s">
        <v>1503</v>
      </c>
      <c r="D873" s="246" t="s">
        <v>458</v>
      </c>
      <c r="E873" s="247">
        <v>28</v>
      </c>
      <c r="F873" s="248"/>
      <c r="G873" s="249">
        <f>ROUND(E873*F873,2)</f>
        <v>0</v>
      </c>
      <c r="H873" s="248"/>
      <c r="I873" s="249">
        <f>ROUND(E873*H873,2)</f>
        <v>0</v>
      </c>
      <c r="J873" s="248"/>
      <c r="K873" s="249">
        <f>ROUND(E873*J873,2)</f>
        <v>0</v>
      </c>
      <c r="L873" s="249">
        <v>21</v>
      </c>
      <c r="M873" s="249">
        <f>G873*(1+L873/100)</f>
        <v>0</v>
      </c>
      <c r="N873" s="247">
        <v>0</v>
      </c>
      <c r="O873" s="247">
        <f>ROUND(E873*N873,2)</f>
        <v>0</v>
      </c>
      <c r="P873" s="247">
        <v>0</v>
      </c>
      <c r="Q873" s="247">
        <f>ROUND(E873*P873,2)</f>
        <v>0</v>
      </c>
      <c r="R873" s="249" t="s">
        <v>1392</v>
      </c>
      <c r="S873" s="249" t="s">
        <v>250</v>
      </c>
      <c r="T873" s="250" t="s">
        <v>250</v>
      </c>
      <c r="U873" s="223">
        <v>0.1</v>
      </c>
      <c r="V873" s="223">
        <f>ROUND(E873*U873,2)</f>
        <v>2.8</v>
      </c>
      <c r="W873" s="223"/>
      <c r="X873" s="223" t="s">
        <v>294</v>
      </c>
      <c r="Y873" s="223" t="s">
        <v>252</v>
      </c>
      <c r="Z873" s="213"/>
      <c r="AA873" s="213"/>
      <c r="AB873" s="213"/>
      <c r="AC873" s="213"/>
      <c r="AD873" s="213"/>
      <c r="AE873" s="213"/>
      <c r="AF873" s="213"/>
      <c r="AG873" s="213" t="s">
        <v>571</v>
      </c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</row>
    <row r="874" spans="1:60" ht="22.5" outlineLevel="1" x14ac:dyDescent="0.2">
      <c r="A874" s="244">
        <v>169</v>
      </c>
      <c r="B874" s="245" t="s">
        <v>1504</v>
      </c>
      <c r="C874" s="254" t="s">
        <v>1505</v>
      </c>
      <c r="D874" s="246" t="s">
        <v>458</v>
      </c>
      <c r="E874" s="247">
        <v>13</v>
      </c>
      <c r="F874" s="248"/>
      <c r="G874" s="249">
        <f>ROUND(E874*F874,2)</f>
        <v>0</v>
      </c>
      <c r="H874" s="248"/>
      <c r="I874" s="249">
        <f>ROUND(E874*H874,2)</f>
        <v>0</v>
      </c>
      <c r="J874" s="248"/>
      <c r="K874" s="249">
        <f>ROUND(E874*J874,2)</f>
        <v>0</v>
      </c>
      <c r="L874" s="249">
        <v>21</v>
      </c>
      <c r="M874" s="249">
        <f>G874*(1+L874/100)</f>
        <v>0</v>
      </c>
      <c r="N874" s="247">
        <v>1.0000000000000001E-5</v>
      </c>
      <c r="O874" s="247">
        <f>ROUND(E874*N874,2)</f>
        <v>0</v>
      </c>
      <c r="P874" s="247">
        <v>0</v>
      </c>
      <c r="Q874" s="247">
        <f>ROUND(E874*P874,2)</f>
        <v>0</v>
      </c>
      <c r="R874" s="249" t="s">
        <v>1392</v>
      </c>
      <c r="S874" s="249" t="s">
        <v>250</v>
      </c>
      <c r="T874" s="250" t="s">
        <v>250</v>
      </c>
      <c r="U874" s="223">
        <v>0.11</v>
      </c>
      <c r="V874" s="223">
        <f>ROUND(E874*U874,2)</f>
        <v>1.43</v>
      </c>
      <c r="W874" s="223"/>
      <c r="X874" s="223" t="s">
        <v>294</v>
      </c>
      <c r="Y874" s="223" t="s">
        <v>252</v>
      </c>
      <c r="Z874" s="213"/>
      <c r="AA874" s="213"/>
      <c r="AB874" s="213"/>
      <c r="AC874" s="213"/>
      <c r="AD874" s="213"/>
      <c r="AE874" s="213"/>
      <c r="AF874" s="213"/>
      <c r="AG874" s="213" t="s">
        <v>571</v>
      </c>
      <c r="AH874" s="213"/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</row>
    <row r="875" spans="1:60" ht="22.5" outlineLevel="1" x14ac:dyDescent="0.2">
      <c r="A875" s="235">
        <v>170</v>
      </c>
      <c r="B875" s="236" t="s">
        <v>1506</v>
      </c>
      <c r="C875" s="252" t="s">
        <v>1507</v>
      </c>
      <c r="D875" s="237" t="s">
        <v>292</v>
      </c>
      <c r="E875" s="238">
        <v>113.9225</v>
      </c>
      <c r="F875" s="239"/>
      <c r="G875" s="240">
        <f>ROUND(E875*F875,2)</f>
        <v>0</v>
      </c>
      <c r="H875" s="239"/>
      <c r="I875" s="240">
        <f>ROUND(E875*H875,2)</f>
        <v>0</v>
      </c>
      <c r="J875" s="239"/>
      <c r="K875" s="240">
        <f>ROUND(E875*J875,2)</f>
        <v>0</v>
      </c>
      <c r="L875" s="240">
        <v>21</v>
      </c>
      <c r="M875" s="240">
        <f>G875*(1+L875/100)</f>
        <v>0</v>
      </c>
      <c r="N875" s="238">
        <v>4.9699999999999996E-3</v>
      </c>
      <c r="O875" s="238">
        <f>ROUND(E875*N875,2)</f>
        <v>0.56999999999999995</v>
      </c>
      <c r="P875" s="238">
        <v>0</v>
      </c>
      <c r="Q875" s="238">
        <f>ROUND(E875*P875,2)</f>
        <v>0</v>
      </c>
      <c r="R875" s="240" t="s">
        <v>1392</v>
      </c>
      <c r="S875" s="240" t="s">
        <v>250</v>
      </c>
      <c r="T875" s="241" t="s">
        <v>250</v>
      </c>
      <c r="U875" s="223">
        <v>0.98399999999999999</v>
      </c>
      <c r="V875" s="223">
        <f>ROUND(E875*U875,2)</f>
        <v>112.1</v>
      </c>
      <c r="W875" s="223"/>
      <c r="X875" s="223" t="s">
        <v>294</v>
      </c>
      <c r="Y875" s="223" t="s">
        <v>252</v>
      </c>
      <c r="Z875" s="213"/>
      <c r="AA875" s="213"/>
      <c r="AB875" s="213"/>
      <c r="AC875" s="213"/>
      <c r="AD875" s="213"/>
      <c r="AE875" s="213"/>
      <c r="AF875" s="213"/>
      <c r="AG875" s="213" t="s">
        <v>571</v>
      </c>
      <c r="AH875" s="213"/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</row>
    <row r="876" spans="1:60" outlineLevel="2" x14ac:dyDescent="0.2">
      <c r="A876" s="220"/>
      <c r="B876" s="221"/>
      <c r="C876" s="266" t="s">
        <v>296</v>
      </c>
      <c r="D876" s="258"/>
      <c r="E876" s="259"/>
      <c r="F876" s="223"/>
      <c r="G876" s="223"/>
      <c r="H876" s="223"/>
      <c r="I876" s="223"/>
      <c r="J876" s="223"/>
      <c r="K876" s="223"/>
      <c r="L876" s="223"/>
      <c r="M876" s="223"/>
      <c r="N876" s="222"/>
      <c r="O876" s="222"/>
      <c r="P876" s="222"/>
      <c r="Q876" s="222"/>
      <c r="R876" s="223"/>
      <c r="S876" s="223"/>
      <c r="T876" s="223"/>
      <c r="U876" s="223"/>
      <c r="V876" s="223"/>
      <c r="W876" s="223"/>
      <c r="X876" s="223"/>
      <c r="Y876" s="223"/>
      <c r="Z876" s="213"/>
      <c r="AA876" s="213"/>
      <c r="AB876" s="213"/>
      <c r="AC876" s="213"/>
      <c r="AD876" s="213"/>
      <c r="AE876" s="213"/>
      <c r="AF876" s="213"/>
      <c r="AG876" s="213" t="s">
        <v>297</v>
      </c>
      <c r="AH876" s="213">
        <v>0</v>
      </c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</row>
    <row r="877" spans="1:60" outlineLevel="3" x14ac:dyDescent="0.2">
      <c r="A877" s="220"/>
      <c r="B877" s="221"/>
      <c r="C877" s="266" t="s">
        <v>2269</v>
      </c>
      <c r="D877" s="258"/>
      <c r="E877" s="259">
        <v>18.53</v>
      </c>
      <c r="F877" s="223"/>
      <c r="G877" s="223"/>
      <c r="H877" s="223"/>
      <c r="I877" s="223"/>
      <c r="J877" s="223"/>
      <c r="K877" s="223"/>
      <c r="L877" s="223"/>
      <c r="M877" s="223"/>
      <c r="N877" s="222"/>
      <c r="O877" s="222"/>
      <c r="P877" s="222"/>
      <c r="Q877" s="222"/>
      <c r="R877" s="223"/>
      <c r="S877" s="223"/>
      <c r="T877" s="223"/>
      <c r="U877" s="223"/>
      <c r="V877" s="223"/>
      <c r="W877" s="223"/>
      <c r="X877" s="223"/>
      <c r="Y877" s="223"/>
      <c r="Z877" s="213"/>
      <c r="AA877" s="213"/>
      <c r="AB877" s="213"/>
      <c r="AC877" s="213"/>
      <c r="AD877" s="213"/>
      <c r="AE877" s="213"/>
      <c r="AF877" s="213"/>
      <c r="AG877" s="213" t="s">
        <v>297</v>
      </c>
      <c r="AH877" s="213">
        <v>0</v>
      </c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</row>
    <row r="878" spans="1:60" outlineLevel="3" x14ac:dyDescent="0.2">
      <c r="A878" s="220"/>
      <c r="B878" s="221"/>
      <c r="C878" s="266" t="s">
        <v>2270</v>
      </c>
      <c r="D878" s="258"/>
      <c r="E878" s="259">
        <v>13.31</v>
      </c>
      <c r="F878" s="223"/>
      <c r="G878" s="223"/>
      <c r="H878" s="223"/>
      <c r="I878" s="223"/>
      <c r="J878" s="223"/>
      <c r="K878" s="223"/>
      <c r="L878" s="223"/>
      <c r="M878" s="223"/>
      <c r="N878" s="222"/>
      <c r="O878" s="222"/>
      <c r="P878" s="222"/>
      <c r="Q878" s="222"/>
      <c r="R878" s="223"/>
      <c r="S878" s="223"/>
      <c r="T878" s="223"/>
      <c r="U878" s="223"/>
      <c r="V878" s="223"/>
      <c r="W878" s="223"/>
      <c r="X878" s="223"/>
      <c r="Y878" s="223"/>
      <c r="Z878" s="213"/>
      <c r="AA878" s="213"/>
      <c r="AB878" s="213"/>
      <c r="AC878" s="213"/>
      <c r="AD878" s="213"/>
      <c r="AE878" s="213"/>
      <c r="AF878" s="213"/>
      <c r="AG878" s="213" t="s">
        <v>297</v>
      </c>
      <c r="AH878" s="213">
        <v>0</v>
      </c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</row>
    <row r="879" spans="1:60" outlineLevel="3" x14ac:dyDescent="0.2">
      <c r="A879" s="220"/>
      <c r="B879" s="221"/>
      <c r="C879" s="266" t="s">
        <v>2271</v>
      </c>
      <c r="D879" s="258"/>
      <c r="E879" s="259">
        <v>6.3</v>
      </c>
      <c r="F879" s="223"/>
      <c r="G879" s="223"/>
      <c r="H879" s="223"/>
      <c r="I879" s="223"/>
      <c r="J879" s="223"/>
      <c r="K879" s="223"/>
      <c r="L879" s="223"/>
      <c r="M879" s="223"/>
      <c r="N879" s="222"/>
      <c r="O879" s="222"/>
      <c r="P879" s="222"/>
      <c r="Q879" s="222"/>
      <c r="R879" s="223"/>
      <c r="S879" s="223"/>
      <c r="T879" s="223"/>
      <c r="U879" s="223"/>
      <c r="V879" s="223"/>
      <c r="W879" s="223"/>
      <c r="X879" s="223"/>
      <c r="Y879" s="223"/>
      <c r="Z879" s="213"/>
      <c r="AA879" s="213"/>
      <c r="AB879" s="213"/>
      <c r="AC879" s="213"/>
      <c r="AD879" s="213"/>
      <c r="AE879" s="213"/>
      <c r="AF879" s="213"/>
      <c r="AG879" s="213" t="s">
        <v>297</v>
      </c>
      <c r="AH879" s="213">
        <v>0</v>
      </c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</row>
    <row r="880" spans="1:60" outlineLevel="3" x14ac:dyDescent="0.2">
      <c r="A880" s="220"/>
      <c r="B880" s="221"/>
      <c r="C880" s="266" t="s">
        <v>2272</v>
      </c>
      <c r="D880" s="258"/>
      <c r="E880" s="259">
        <v>6.3</v>
      </c>
      <c r="F880" s="223"/>
      <c r="G880" s="223"/>
      <c r="H880" s="223"/>
      <c r="I880" s="223"/>
      <c r="J880" s="223"/>
      <c r="K880" s="223"/>
      <c r="L880" s="223"/>
      <c r="M880" s="223"/>
      <c r="N880" s="222"/>
      <c r="O880" s="222"/>
      <c r="P880" s="222"/>
      <c r="Q880" s="222"/>
      <c r="R880" s="223"/>
      <c r="S880" s="223"/>
      <c r="T880" s="223"/>
      <c r="U880" s="223"/>
      <c r="V880" s="223"/>
      <c r="W880" s="223"/>
      <c r="X880" s="223"/>
      <c r="Y880" s="223"/>
      <c r="Z880" s="213"/>
      <c r="AA880" s="213"/>
      <c r="AB880" s="213"/>
      <c r="AC880" s="213"/>
      <c r="AD880" s="213"/>
      <c r="AE880" s="213"/>
      <c r="AF880" s="213"/>
      <c r="AG880" s="213" t="s">
        <v>297</v>
      </c>
      <c r="AH880" s="213">
        <v>0</v>
      </c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</row>
    <row r="881" spans="1:60" outlineLevel="3" x14ac:dyDescent="0.2">
      <c r="A881" s="220"/>
      <c r="B881" s="221"/>
      <c r="C881" s="266" t="s">
        <v>2273</v>
      </c>
      <c r="D881" s="258"/>
      <c r="E881" s="259">
        <v>11.7</v>
      </c>
      <c r="F881" s="223"/>
      <c r="G881" s="223"/>
      <c r="H881" s="223"/>
      <c r="I881" s="223"/>
      <c r="J881" s="223"/>
      <c r="K881" s="223"/>
      <c r="L881" s="223"/>
      <c r="M881" s="223"/>
      <c r="N881" s="222"/>
      <c r="O881" s="222"/>
      <c r="P881" s="222"/>
      <c r="Q881" s="222"/>
      <c r="R881" s="223"/>
      <c r="S881" s="223"/>
      <c r="T881" s="223"/>
      <c r="U881" s="223"/>
      <c r="V881" s="223"/>
      <c r="W881" s="223"/>
      <c r="X881" s="223"/>
      <c r="Y881" s="223"/>
      <c r="Z881" s="213"/>
      <c r="AA881" s="213"/>
      <c r="AB881" s="213"/>
      <c r="AC881" s="213"/>
      <c r="AD881" s="213"/>
      <c r="AE881" s="213"/>
      <c r="AF881" s="213"/>
      <c r="AG881" s="213" t="s">
        <v>297</v>
      </c>
      <c r="AH881" s="213">
        <v>0</v>
      </c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</row>
    <row r="882" spans="1:60" outlineLevel="3" x14ac:dyDescent="0.2">
      <c r="A882" s="220"/>
      <c r="B882" s="221"/>
      <c r="C882" s="266" t="s">
        <v>347</v>
      </c>
      <c r="D882" s="258"/>
      <c r="E882" s="259"/>
      <c r="F882" s="223"/>
      <c r="G882" s="223"/>
      <c r="H882" s="223"/>
      <c r="I882" s="223"/>
      <c r="J882" s="223"/>
      <c r="K882" s="223"/>
      <c r="L882" s="223"/>
      <c r="M882" s="223"/>
      <c r="N882" s="222"/>
      <c r="O882" s="222"/>
      <c r="P882" s="222"/>
      <c r="Q882" s="222"/>
      <c r="R882" s="223"/>
      <c r="S882" s="223"/>
      <c r="T882" s="223"/>
      <c r="U882" s="223"/>
      <c r="V882" s="223"/>
      <c r="W882" s="223"/>
      <c r="X882" s="223"/>
      <c r="Y882" s="223"/>
      <c r="Z882" s="213"/>
      <c r="AA882" s="213"/>
      <c r="AB882" s="213"/>
      <c r="AC882" s="213"/>
      <c r="AD882" s="213"/>
      <c r="AE882" s="213"/>
      <c r="AF882" s="213"/>
      <c r="AG882" s="213" t="s">
        <v>297</v>
      </c>
      <c r="AH882" s="213">
        <v>0</v>
      </c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</row>
    <row r="883" spans="1:60" outlineLevel="3" x14ac:dyDescent="0.2">
      <c r="A883" s="220"/>
      <c r="B883" s="221"/>
      <c r="C883" s="266" t="s">
        <v>2244</v>
      </c>
      <c r="D883" s="258"/>
      <c r="E883" s="259">
        <v>9.18</v>
      </c>
      <c r="F883" s="223"/>
      <c r="G883" s="223"/>
      <c r="H883" s="223"/>
      <c r="I883" s="223"/>
      <c r="J883" s="223"/>
      <c r="K883" s="223"/>
      <c r="L883" s="223"/>
      <c r="M883" s="223"/>
      <c r="N883" s="222"/>
      <c r="O883" s="222"/>
      <c r="P883" s="222"/>
      <c r="Q883" s="222"/>
      <c r="R883" s="223"/>
      <c r="S883" s="223"/>
      <c r="T883" s="223"/>
      <c r="U883" s="223"/>
      <c r="V883" s="223"/>
      <c r="W883" s="223"/>
      <c r="X883" s="223"/>
      <c r="Y883" s="223"/>
      <c r="Z883" s="213"/>
      <c r="AA883" s="213"/>
      <c r="AB883" s="213"/>
      <c r="AC883" s="213"/>
      <c r="AD883" s="213"/>
      <c r="AE883" s="213"/>
      <c r="AF883" s="213"/>
      <c r="AG883" s="213" t="s">
        <v>297</v>
      </c>
      <c r="AH883" s="213">
        <v>0</v>
      </c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</row>
    <row r="884" spans="1:60" outlineLevel="3" x14ac:dyDescent="0.2">
      <c r="A884" s="220"/>
      <c r="B884" s="221"/>
      <c r="C884" s="266" t="s">
        <v>2245</v>
      </c>
      <c r="D884" s="258"/>
      <c r="E884" s="259">
        <v>0.95250000000000001</v>
      </c>
      <c r="F884" s="223"/>
      <c r="G884" s="223"/>
      <c r="H884" s="223"/>
      <c r="I884" s="223"/>
      <c r="J884" s="223"/>
      <c r="K884" s="223"/>
      <c r="L884" s="223"/>
      <c r="M884" s="223"/>
      <c r="N884" s="222"/>
      <c r="O884" s="222"/>
      <c r="P884" s="222"/>
      <c r="Q884" s="222"/>
      <c r="R884" s="223"/>
      <c r="S884" s="223"/>
      <c r="T884" s="223"/>
      <c r="U884" s="223"/>
      <c r="V884" s="223"/>
      <c r="W884" s="223"/>
      <c r="X884" s="223"/>
      <c r="Y884" s="223"/>
      <c r="Z884" s="213"/>
      <c r="AA884" s="213"/>
      <c r="AB884" s="213"/>
      <c r="AC884" s="213"/>
      <c r="AD884" s="213"/>
      <c r="AE884" s="213"/>
      <c r="AF884" s="213"/>
      <c r="AG884" s="213" t="s">
        <v>297</v>
      </c>
      <c r="AH884" s="213">
        <v>0</v>
      </c>
      <c r="AI884" s="213"/>
      <c r="AJ884" s="213"/>
      <c r="AK884" s="213"/>
      <c r="AL884" s="213"/>
      <c r="AM884" s="213"/>
      <c r="AN884" s="213"/>
      <c r="AO884" s="213"/>
      <c r="AP884" s="213"/>
      <c r="AQ884" s="213"/>
      <c r="AR884" s="213"/>
      <c r="AS884" s="213"/>
      <c r="AT884" s="213"/>
      <c r="AU884" s="213"/>
      <c r="AV884" s="213"/>
      <c r="AW884" s="213"/>
      <c r="AX884" s="213"/>
      <c r="AY884" s="213"/>
      <c r="AZ884" s="213"/>
      <c r="BA884" s="213"/>
      <c r="BB884" s="213"/>
      <c r="BC884" s="213"/>
      <c r="BD884" s="213"/>
      <c r="BE884" s="213"/>
      <c r="BF884" s="213"/>
      <c r="BG884" s="213"/>
      <c r="BH884" s="213"/>
    </row>
    <row r="885" spans="1:60" outlineLevel="3" x14ac:dyDescent="0.2">
      <c r="A885" s="220"/>
      <c r="B885" s="221"/>
      <c r="C885" s="266" t="s">
        <v>2274</v>
      </c>
      <c r="D885" s="258"/>
      <c r="E885" s="259">
        <v>5.2</v>
      </c>
      <c r="F885" s="223"/>
      <c r="G885" s="223"/>
      <c r="H885" s="223"/>
      <c r="I885" s="223"/>
      <c r="J885" s="223"/>
      <c r="K885" s="223"/>
      <c r="L885" s="223"/>
      <c r="M885" s="223"/>
      <c r="N885" s="222"/>
      <c r="O885" s="222"/>
      <c r="P885" s="222"/>
      <c r="Q885" s="222"/>
      <c r="R885" s="223"/>
      <c r="S885" s="223"/>
      <c r="T885" s="223"/>
      <c r="U885" s="223"/>
      <c r="V885" s="223"/>
      <c r="W885" s="223"/>
      <c r="X885" s="223"/>
      <c r="Y885" s="223"/>
      <c r="Z885" s="213"/>
      <c r="AA885" s="213"/>
      <c r="AB885" s="213"/>
      <c r="AC885" s="213"/>
      <c r="AD885" s="213"/>
      <c r="AE885" s="213"/>
      <c r="AF885" s="213"/>
      <c r="AG885" s="213" t="s">
        <v>297</v>
      </c>
      <c r="AH885" s="213">
        <v>0</v>
      </c>
      <c r="AI885" s="213"/>
      <c r="AJ885" s="213"/>
      <c r="AK885" s="213"/>
      <c r="AL885" s="213"/>
      <c r="AM885" s="213"/>
      <c r="AN885" s="213"/>
      <c r="AO885" s="213"/>
      <c r="AP885" s="213"/>
      <c r="AQ885" s="213"/>
      <c r="AR885" s="213"/>
      <c r="AS885" s="213"/>
      <c r="AT885" s="213"/>
      <c r="AU885" s="213"/>
      <c r="AV885" s="213"/>
      <c r="AW885" s="213"/>
      <c r="AX885" s="213"/>
      <c r="AY885" s="213"/>
      <c r="AZ885" s="213"/>
      <c r="BA885" s="213"/>
      <c r="BB885" s="213"/>
      <c r="BC885" s="213"/>
      <c r="BD885" s="213"/>
      <c r="BE885" s="213"/>
      <c r="BF885" s="213"/>
      <c r="BG885" s="213"/>
      <c r="BH885" s="213"/>
    </row>
    <row r="886" spans="1:60" outlineLevel="3" x14ac:dyDescent="0.2">
      <c r="A886" s="220"/>
      <c r="B886" s="221"/>
      <c r="C886" s="266" t="s">
        <v>2247</v>
      </c>
      <c r="D886" s="258"/>
      <c r="E886" s="259">
        <v>1.05</v>
      </c>
      <c r="F886" s="223"/>
      <c r="G886" s="223"/>
      <c r="H886" s="223"/>
      <c r="I886" s="223"/>
      <c r="J886" s="223"/>
      <c r="K886" s="223"/>
      <c r="L886" s="223"/>
      <c r="M886" s="223"/>
      <c r="N886" s="222"/>
      <c r="O886" s="222"/>
      <c r="P886" s="222"/>
      <c r="Q886" s="222"/>
      <c r="R886" s="223"/>
      <c r="S886" s="223"/>
      <c r="T886" s="223"/>
      <c r="U886" s="223"/>
      <c r="V886" s="223"/>
      <c r="W886" s="223"/>
      <c r="X886" s="223"/>
      <c r="Y886" s="223"/>
      <c r="Z886" s="213"/>
      <c r="AA886" s="213"/>
      <c r="AB886" s="213"/>
      <c r="AC886" s="213"/>
      <c r="AD886" s="213"/>
      <c r="AE886" s="213"/>
      <c r="AF886" s="213"/>
      <c r="AG886" s="213" t="s">
        <v>297</v>
      </c>
      <c r="AH886" s="213">
        <v>0</v>
      </c>
      <c r="AI886" s="213"/>
      <c r="AJ886" s="213"/>
      <c r="AK886" s="213"/>
      <c r="AL886" s="213"/>
      <c r="AM886" s="213"/>
      <c r="AN886" s="213"/>
      <c r="AO886" s="213"/>
      <c r="AP886" s="213"/>
      <c r="AQ886" s="213"/>
      <c r="AR886" s="213"/>
      <c r="AS886" s="213"/>
      <c r="AT886" s="213"/>
      <c r="AU886" s="213"/>
      <c r="AV886" s="213"/>
      <c r="AW886" s="213"/>
      <c r="AX886" s="213"/>
      <c r="AY886" s="213"/>
      <c r="AZ886" s="213"/>
      <c r="BA886" s="213"/>
      <c r="BB886" s="213"/>
      <c r="BC886" s="213"/>
      <c r="BD886" s="213"/>
      <c r="BE886" s="213"/>
      <c r="BF886" s="213"/>
      <c r="BG886" s="213"/>
      <c r="BH886" s="213"/>
    </row>
    <row r="887" spans="1:60" outlineLevel="3" x14ac:dyDescent="0.2">
      <c r="A887" s="220"/>
      <c r="B887" s="221"/>
      <c r="C887" s="266" t="s">
        <v>2248</v>
      </c>
      <c r="D887" s="258"/>
      <c r="E887" s="259">
        <v>10.08</v>
      </c>
      <c r="F887" s="223"/>
      <c r="G887" s="223"/>
      <c r="H887" s="223"/>
      <c r="I887" s="223"/>
      <c r="J887" s="223"/>
      <c r="K887" s="223"/>
      <c r="L887" s="223"/>
      <c r="M887" s="223"/>
      <c r="N887" s="222"/>
      <c r="O887" s="222"/>
      <c r="P887" s="222"/>
      <c r="Q887" s="222"/>
      <c r="R887" s="223"/>
      <c r="S887" s="223"/>
      <c r="T887" s="223"/>
      <c r="U887" s="223"/>
      <c r="V887" s="223"/>
      <c r="W887" s="223"/>
      <c r="X887" s="223"/>
      <c r="Y887" s="223"/>
      <c r="Z887" s="213"/>
      <c r="AA887" s="213"/>
      <c r="AB887" s="213"/>
      <c r="AC887" s="213"/>
      <c r="AD887" s="213"/>
      <c r="AE887" s="213"/>
      <c r="AF887" s="213"/>
      <c r="AG887" s="213" t="s">
        <v>297</v>
      </c>
      <c r="AH887" s="213">
        <v>0</v>
      </c>
      <c r="AI887" s="213"/>
      <c r="AJ887" s="213"/>
      <c r="AK887" s="213"/>
      <c r="AL887" s="213"/>
      <c r="AM887" s="213"/>
      <c r="AN887" s="213"/>
      <c r="AO887" s="213"/>
      <c r="AP887" s="213"/>
      <c r="AQ887" s="213"/>
      <c r="AR887" s="213"/>
      <c r="AS887" s="213"/>
      <c r="AT887" s="213"/>
      <c r="AU887" s="213"/>
      <c r="AV887" s="213"/>
      <c r="AW887" s="213"/>
      <c r="AX887" s="213"/>
      <c r="AY887" s="213"/>
      <c r="AZ887" s="213"/>
      <c r="BA887" s="213"/>
      <c r="BB887" s="213"/>
      <c r="BC887" s="213"/>
      <c r="BD887" s="213"/>
      <c r="BE887" s="213"/>
      <c r="BF887" s="213"/>
      <c r="BG887" s="213"/>
      <c r="BH887" s="213"/>
    </row>
    <row r="888" spans="1:60" outlineLevel="3" x14ac:dyDescent="0.2">
      <c r="A888" s="220"/>
      <c r="B888" s="221"/>
      <c r="C888" s="266" t="s">
        <v>2249</v>
      </c>
      <c r="D888" s="258"/>
      <c r="E888" s="259">
        <v>9.18</v>
      </c>
      <c r="F888" s="223"/>
      <c r="G888" s="223"/>
      <c r="H888" s="223"/>
      <c r="I888" s="223"/>
      <c r="J888" s="223"/>
      <c r="K888" s="223"/>
      <c r="L888" s="223"/>
      <c r="M888" s="223"/>
      <c r="N888" s="222"/>
      <c r="O888" s="222"/>
      <c r="P888" s="222"/>
      <c r="Q888" s="222"/>
      <c r="R888" s="223"/>
      <c r="S888" s="223"/>
      <c r="T888" s="223"/>
      <c r="U888" s="223"/>
      <c r="V888" s="223"/>
      <c r="W888" s="223"/>
      <c r="X888" s="223"/>
      <c r="Y888" s="223"/>
      <c r="Z888" s="213"/>
      <c r="AA888" s="213"/>
      <c r="AB888" s="213"/>
      <c r="AC888" s="213"/>
      <c r="AD888" s="213"/>
      <c r="AE888" s="213"/>
      <c r="AF888" s="213"/>
      <c r="AG888" s="213" t="s">
        <v>297</v>
      </c>
      <c r="AH888" s="213">
        <v>0</v>
      </c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</row>
    <row r="889" spans="1:60" outlineLevel="3" x14ac:dyDescent="0.2">
      <c r="A889" s="220"/>
      <c r="B889" s="221"/>
      <c r="C889" s="266" t="s">
        <v>2250</v>
      </c>
      <c r="D889" s="258"/>
      <c r="E889" s="259">
        <v>9.5399999999999991</v>
      </c>
      <c r="F889" s="223"/>
      <c r="G889" s="223"/>
      <c r="H889" s="223"/>
      <c r="I889" s="223"/>
      <c r="J889" s="223"/>
      <c r="K889" s="223"/>
      <c r="L889" s="223"/>
      <c r="M889" s="223"/>
      <c r="N889" s="222"/>
      <c r="O889" s="222"/>
      <c r="P889" s="222"/>
      <c r="Q889" s="222"/>
      <c r="R889" s="223"/>
      <c r="S889" s="223"/>
      <c r="T889" s="223"/>
      <c r="U889" s="223"/>
      <c r="V889" s="223"/>
      <c r="W889" s="223"/>
      <c r="X889" s="223"/>
      <c r="Y889" s="223"/>
      <c r="Z889" s="213"/>
      <c r="AA889" s="213"/>
      <c r="AB889" s="213"/>
      <c r="AC889" s="213"/>
      <c r="AD889" s="213"/>
      <c r="AE889" s="213"/>
      <c r="AF889" s="213"/>
      <c r="AG889" s="213" t="s">
        <v>297</v>
      </c>
      <c r="AH889" s="213">
        <v>0</v>
      </c>
      <c r="AI889" s="213"/>
      <c r="AJ889" s="213"/>
      <c r="AK889" s="213"/>
      <c r="AL889" s="213"/>
      <c r="AM889" s="213"/>
      <c r="AN889" s="213"/>
      <c r="AO889" s="213"/>
      <c r="AP889" s="213"/>
      <c r="AQ889" s="213"/>
      <c r="AR889" s="213"/>
      <c r="AS889" s="213"/>
      <c r="AT889" s="213"/>
      <c r="AU889" s="213"/>
      <c r="AV889" s="213"/>
      <c r="AW889" s="213"/>
      <c r="AX889" s="213"/>
      <c r="AY889" s="213"/>
      <c r="AZ889" s="213"/>
      <c r="BA889" s="213"/>
      <c r="BB889" s="213"/>
      <c r="BC889" s="213"/>
      <c r="BD889" s="213"/>
      <c r="BE889" s="213"/>
      <c r="BF889" s="213"/>
      <c r="BG889" s="213"/>
      <c r="BH889" s="213"/>
    </row>
    <row r="890" spans="1:60" outlineLevel="3" x14ac:dyDescent="0.2">
      <c r="A890" s="220"/>
      <c r="B890" s="221"/>
      <c r="C890" s="266" t="s">
        <v>2251</v>
      </c>
      <c r="D890" s="258"/>
      <c r="E890" s="259">
        <v>6.48</v>
      </c>
      <c r="F890" s="223"/>
      <c r="G890" s="223"/>
      <c r="H890" s="223"/>
      <c r="I890" s="223"/>
      <c r="J890" s="223"/>
      <c r="K890" s="223"/>
      <c r="L890" s="223"/>
      <c r="M890" s="223"/>
      <c r="N890" s="222"/>
      <c r="O890" s="222"/>
      <c r="P890" s="222"/>
      <c r="Q890" s="222"/>
      <c r="R890" s="223"/>
      <c r="S890" s="223"/>
      <c r="T890" s="223"/>
      <c r="U890" s="223"/>
      <c r="V890" s="223"/>
      <c r="W890" s="223"/>
      <c r="X890" s="223"/>
      <c r="Y890" s="223"/>
      <c r="Z890" s="213"/>
      <c r="AA890" s="213"/>
      <c r="AB890" s="213"/>
      <c r="AC890" s="213"/>
      <c r="AD890" s="213"/>
      <c r="AE890" s="213"/>
      <c r="AF890" s="213"/>
      <c r="AG890" s="213" t="s">
        <v>297</v>
      </c>
      <c r="AH890" s="213">
        <v>0</v>
      </c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</row>
    <row r="891" spans="1:60" outlineLevel="3" x14ac:dyDescent="0.2">
      <c r="A891" s="220"/>
      <c r="B891" s="221"/>
      <c r="C891" s="266" t="s">
        <v>2252</v>
      </c>
      <c r="D891" s="258"/>
      <c r="E891" s="259">
        <v>6.12</v>
      </c>
      <c r="F891" s="223"/>
      <c r="G891" s="223"/>
      <c r="H891" s="223"/>
      <c r="I891" s="223"/>
      <c r="J891" s="223"/>
      <c r="K891" s="223"/>
      <c r="L891" s="223"/>
      <c r="M891" s="223"/>
      <c r="N891" s="222"/>
      <c r="O891" s="222"/>
      <c r="P891" s="222"/>
      <c r="Q891" s="222"/>
      <c r="R891" s="223"/>
      <c r="S891" s="223"/>
      <c r="T891" s="223"/>
      <c r="U891" s="223"/>
      <c r="V891" s="223"/>
      <c r="W891" s="223"/>
      <c r="X891" s="223"/>
      <c r="Y891" s="223"/>
      <c r="Z891" s="213"/>
      <c r="AA891" s="213"/>
      <c r="AB891" s="213"/>
      <c r="AC891" s="213"/>
      <c r="AD891" s="213"/>
      <c r="AE891" s="213"/>
      <c r="AF891" s="213"/>
      <c r="AG891" s="213" t="s">
        <v>297</v>
      </c>
      <c r="AH891" s="213">
        <v>0</v>
      </c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</row>
    <row r="892" spans="1:60" ht="22.5" outlineLevel="1" x14ac:dyDescent="0.2">
      <c r="A892" s="235">
        <v>171</v>
      </c>
      <c r="B892" s="236" t="s">
        <v>1518</v>
      </c>
      <c r="C892" s="252" t="s">
        <v>1519</v>
      </c>
      <c r="D892" s="237" t="s">
        <v>292</v>
      </c>
      <c r="E892" s="238">
        <v>58.152500000000003</v>
      </c>
      <c r="F892" s="239"/>
      <c r="G892" s="240">
        <f>ROUND(E892*F892,2)</f>
        <v>0</v>
      </c>
      <c r="H892" s="239"/>
      <c r="I892" s="240">
        <f>ROUND(E892*H892,2)</f>
        <v>0</v>
      </c>
      <c r="J892" s="239"/>
      <c r="K892" s="240">
        <f>ROUND(E892*J892,2)</f>
        <v>0</v>
      </c>
      <c r="L892" s="240">
        <v>21</v>
      </c>
      <c r="M892" s="240">
        <f>G892*(1+L892/100)</f>
        <v>0</v>
      </c>
      <c r="N892" s="238">
        <v>0</v>
      </c>
      <c r="O892" s="238">
        <f>ROUND(E892*N892,2)</f>
        <v>0</v>
      </c>
      <c r="P892" s="238">
        <v>0</v>
      </c>
      <c r="Q892" s="238">
        <f>ROUND(E892*P892,2)</f>
        <v>0</v>
      </c>
      <c r="R892" s="240" t="s">
        <v>1392</v>
      </c>
      <c r="S892" s="240" t="s">
        <v>250</v>
      </c>
      <c r="T892" s="241" t="s">
        <v>250</v>
      </c>
      <c r="U892" s="223">
        <v>0.13</v>
      </c>
      <c r="V892" s="223">
        <f>ROUND(E892*U892,2)</f>
        <v>7.56</v>
      </c>
      <c r="W892" s="223"/>
      <c r="X892" s="223" t="s">
        <v>294</v>
      </c>
      <c r="Y892" s="223" t="s">
        <v>252</v>
      </c>
      <c r="Z892" s="213"/>
      <c r="AA892" s="213"/>
      <c r="AB892" s="213"/>
      <c r="AC892" s="213"/>
      <c r="AD892" s="213"/>
      <c r="AE892" s="213"/>
      <c r="AF892" s="213"/>
      <c r="AG892" s="213" t="s">
        <v>571</v>
      </c>
      <c r="AH892" s="213"/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</row>
    <row r="893" spans="1:60" outlineLevel="2" x14ac:dyDescent="0.2">
      <c r="A893" s="220"/>
      <c r="B893" s="221"/>
      <c r="C893" s="266" t="s">
        <v>296</v>
      </c>
      <c r="D893" s="258"/>
      <c r="E893" s="259"/>
      <c r="F893" s="223"/>
      <c r="G893" s="223"/>
      <c r="H893" s="223"/>
      <c r="I893" s="223"/>
      <c r="J893" s="223"/>
      <c r="K893" s="223"/>
      <c r="L893" s="223"/>
      <c r="M893" s="223"/>
      <c r="N893" s="222"/>
      <c r="O893" s="222"/>
      <c r="P893" s="222"/>
      <c r="Q893" s="222"/>
      <c r="R893" s="223"/>
      <c r="S893" s="223"/>
      <c r="T893" s="223"/>
      <c r="U893" s="223"/>
      <c r="V893" s="223"/>
      <c r="W893" s="223"/>
      <c r="X893" s="223"/>
      <c r="Y893" s="223"/>
      <c r="Z893" s="213"/>
      <c r="AA893" s="213"/>
      <c r="AB893" s="213"/>
      <c r="AC893" s="213"/>
      <c r="AD893" s="213"/>
      <c r="AE893" s="213"/>
      <c r="AF893" s="213"/>
      <c r="AG893" s="213" t="s">
        <v>297</v>
      </c>
      <c r="AH893" s="213">
        <v>0</v>
      </c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</row>
    <row r="894" spans="1:60" outlineLevel="3" x14ac:dyDescent="0.2">
      <c r="A894" s="220"/>
      <c r="B894" s="221"/>
      <c r="C894" s="266" t="s">
        <v>2271</v>
      </c>
      <c r="D894" s="258"/>
      <c r="E894" s="259">
        <v>6.3</v>
      </c>
      <c r="F894" s="223"/>
      <c r="G894" s="223"/>
      <c r="H894" s="223"/>
      <c r="I894" s="223"/>
      <c r="J894" s="223"/>
      <c r="K894" s="223"/>
      <c r="L894" s="223"/>
      <c r="M894" s="223"/>
      <c r="N894" s="222"/>
      <c r="O894" s="222"/>
      <c r="P894" s="222"/>
      <c r="Q894" s="222"/>
      <c r="R894" s="223"/>
      <c r="S894" s="223"/>
      <c r="T894" s="223"/>
      <c r="U894" s="223"/>
      <c r="V894" s="223"/>
      <c r="W894" s="223"/>
      <c r="X894" s="223"/>
      <c r="Y894" s="223"/>
      <c r="Z894" s="213"/>
      <c r="AA894" s="213"/>
      <c r="AB894" s="213"/>
      <c r="AC894" s="213"/>
      <c r="AD894" s="213"/>
      <c r="AE894" s="213"/>
      <c r="AF894" s="213"/>
      <c r="AG894" s="213" t="s">
        <v>297</v>
      </c>
      <c r="AH894" s="213">
        <v>0</v>
      </c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</row>
    <row r="895" spans="1:60" outlineLevel="3" x14ac:dyDescent="0.2">
      <c r="A895" s="220"/>
      <c r="B895" s="221"/>
      <c r="C895" s="266" t="s">
        <v>2272</v>
      </c>
      <c r="D895" s="258"/>
      <c r="E895" s="259">
        <v>6.3</v>
      </c>
      <c r="F895" s="223"/>
      <c r="G895" s="223"/>
      <c r="H895" s="223"/>
      <c r="I895" s="223"/>
      <c r="J895" s="223"/>
      <c r="K895" s="223"/>
      <c r="L895" s="223"/>
      <c r="M895" s="223"/>
      <c r="N895" s="222"/>
      <c r="O895" s="222"/>
      <c r="P895" s="222"/>
      <c r="Q895" s="222"/>
      <c r="R895" s="223"/>
      <c r="S895" s="223"/>
      <c r="T895" s="223"/>
      <c r="U895" s="223"/>
      <c r="V895" s="223"/>
      <c r="W895" s="223"/>
      <c r="X895" s="223"/>
      <c r="Y895" s="223"/>
      <c r="Z895" s="213"/>
      <c r="AA895" s="213"/>
      <c r="AB895" s="213"/>
      <c r="AC895" s="213"/>
      <c r="AD895" s="213"/>
      <c r="AE895" s="213"/>
      <c r="AF895" s="213"/>
      <c r="AG895" s="213" t="s">
        <v>297</v>
      </c>
      <c r="AH895" s="213">
        <v>0</v>
      </c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</row>
    <row r="896" spans="1:60" outlineLevel="3" x14ac:dyDescent="0.2">
      <c r="A896" s="220"/>
      <c r="B896" s="221"/>
      <c r="C896" s="266" t="s">
        <v>347</v>
      </c>
      <c r="D896" s="258"/>
      <c r="E896" s="259"/>
      <c r="F896" s="223"/>
      <c r="G896" s="223"/>
      <c r="H896" s="223"/>
      <c r="I896" s="223"/>
      <c r="J896" s="223"/>
      <c r="K896" s="223"/>
      <c r="L896" s="223"/>
      <c r="M896" s="223"/>
      <c r="N896" s="222"/>
      <c r="O896" s="222"/>
      <c r="P896" s="222"/>
      <c r="Q896" s="222"/>
      <c r="R896" s="223"/>
      <c r="S896" s="223"/>
      <c r="T896" s="223"/>
      <c r="U896" s="223"/>
      <c r="V896" s="223"/>
      <c r="W896" s="223"/>
      <c r="X896" s="223"/>
      <c r="Y896" s="223"/>
      <c r="Z896" s="213"/>
      <c r="AA896" s="213"/>
      <c r="AB896" s="213"/>
      <c r="AC896" s="213"/>
      <c r="AD896" s="213"/>
      <c r="AE896" s="213"/>
      <c r="AF896" s="213"/>
      <c r="AG896" s="213" t="s">
        <v>297</v>
      </c>
      <c r="AH896" s="213">
        <v>0</v>
      </c>
      <c r="AI896" s="213"/>
      <c r="AJ896" s="213"/>
      <c r="AK896" s="213"/>
      <c r="AL896" s="213"/>
      <c r="AM896" s="213"/>
      <c r="AN896" s="213"/>
      <c r="AO896" s="213"/>
      <c r="AP896" s="213"/>
      <c r="AQ896" s="213"/>
      <c r="AR896" s="213"/>
      <c r="AS896" s="213"/>
      <c r="AT896" s="213"/>
      <c r="AU896" s="213"/>
      <c r="AV896" s="213"/>
      <c r="AW896" s="213"/>
      <c r="AX896" s="213"/>
      <c r="AY896" s="213"/>
      <c r="AZ896" s="213"/>
      <c r="BA896" s="213"/>
      <c r="BB896" s="213"/>
      <c r="BC896" s="213"/>
      <c r="BD896" s="213"/>
      <c r="BE896" s="213"/>
      <c r="BF896" s="213"/>
      <c r="BG896" s="213"/>
      <c r="BH896" s="213"/>
    </row>
    <row r="897" spans="1:60" outlineLevel="3" x14ac:dyDescent="0.2">
      <c r="A897" s="220"/>
      <c r="B897" s="221"/>
      <c r="C897" s="266" t="s">
        <v>2244</v>
      </c>
      <c r="D897" s="258"/>
      <c r="E897" s="259">
        <v>9.18</v>
      </c>
      <c r="F897" s="223"/>
      <c r="G897" s="223"/>
      <c r="H897" s="223"/>
      <c r="I897" s="223"/>
      <c r="J897" s="223"/>
      <c r="K897" s="223"/>
      <c r="L897" s="223"/>
      <c r="M897" s="223"/>
      <c r="N897" s="222"/>
      <c r="O897" s="222"/>
      <c r="P897" s="222"/>
      <c r="Q897" s="222"/>
      <c r="R897" s="223"/>
      <c r="S897" s="223"/>
      <c r="T897" s="223"/>
      <c r="U897" s="223"/>
      <c r="V897" s="223"/>
      <c r="W897" s="223"/>
      <c r="X897" s="223"/>
      <c r="Y897" s="223"/>
      <c r="Z897" s="213"/>
      <c r="AA897" s="213"/>
      <c r="AB897" s="213"/>
      <c r="AC897" s="213"/>
      <c r="AD897" s="213"/>
      <c r="AE897" s="213"/>
      <c r="AF897" s="213"/>
      <c r="AG897" s="213" t="s">
        <v>297</v>
      </c>
      <c r="AH897" s="213">
        <v>0</v>
      </c>
      <c r="AI897" s="213"/>
      <c r="AJ897" s="213"/>
      <c r="AK897" s="213"/>
      <c r="AL897" s="213"/>
      <c r="AM897" s="213"/>
      <c r="AN897" s="213"/>
      <c r="AO897" s="213"/>
      <c r="AP897" s="213"/>
      <c r="AQ897" s="213"/>
      <c r="AR897" s="213"/>
      <c r="AS897" s="213"/>
      <c r="AT897" s="213"/>
      <c r="AU897" s="213"/>
      <c r="AV897" s="213"/>
      <c r="AW897" s="213"/>
      <c r="AX897" s="213"/>
      <c r="AY897" s="213"/>
      <c r="AZ897" s="213"/>
      <c r="BA897" s="213"/>
      <c r="BB897" s="213"/>
      <c r="BC897" s="213"/>
      <c r="BD897" s="213"/>
      <c r="BE897" s="213"/>
      <c r="BF897" s="213"/>
      <c r="BG897" s="213"/>
      <c r="BH897" s="213"/>
    </row>
    <row r="898" spans="1:60" outlineLevel="3" x14ac:dyDescent="0.2">
      <c r="A898" s="220"/>
      <c r="B898" s="221"/>
      <c r="C898" s="266" t="s">
        <v>2245</v>
      </c>
      <c r="D898" s="258"/>
      <c r="E898" s="259">
        <v>0.95250000000000001</v>
      </c>
      <c r="F898" s="223"/>
      <c r="G898" s="223"/>
      <c r="H898" s="223"/>
      <c r="I898" s="223"/>
      <c r="J898" s="223"/>
      <c r="K898" s="223"/>
      <c r="L898" s="223"/>
      <c r="M898" s="223"/>
      <c r="N898" s="222"/>
      <c r="O898" s="222"/>
      <c r="P898" s="222"/>
      <c r="Q898" s="222"/>
      <c r="R898" s="223"/>
      <c r="S898" s="223"/>
      <c r="T898" s="223"/>
      <c r="U898" s="223"/>
      <c r="V898" s="223"/>
      <c r="W898" s="223"/>
      <c r="X898" s="223"/>
      <c r="Y898" s="223"/>
      <c r="Z898" s="213"/>
      <c r="AA898" s="213"/>
      <c r="AB898" s="213"/>
      <c r="AC898" s="213"/>
      <c r="AD898" s="213"/>
      <c r="AE898" s="213"/>
      <c r="AF898" s="213"/>
      <c r="AG898" s="213" t="s">
        <v>297</v>
      </c>
      <c r="AH898" s="213">
        <v>0</v>
      </c>
      <c r="AI898" s="213"/>
      <c r="AJ898" s="213"/>
      <c r="AK898" s="213"/>
      <c r="AL898" s="213"/>
      <c r="AM898" s="213"/>
      <c r="AN898" s="213"/>
      <c r="AO898" s="213"/>
      <c r="AP898" s="213"/>
      <c r="AQ898" s="213"/>
      <c r="AR898" s="213"/>
      <c r="AS898" s="213"/>
      <c r="AT898" s="213"/>
      <c r="AU898" s="213"/>
      <c r="AV898" s="213"/>
      <c r="AW898" s="213"/>
      <c r="AX898" s="213"/>
      <c r="AY898" s="213"/>
      <c r="AZ898" s="213"/>
      <c r="BA898" s="213"/>
      <c r="BB898" s="213"/>
      <c r="BC898" s="213"/>
      <c r="BD898" s="213"/>
      <c r="BE898" s="213"/>
      <c r="BF898" s="213"/>
      <c r="BG898" s="213"/>
      <c r="BH898" s="213"/>
    </row>
    <row r="899" spans="1:60" outlineLevel="3" x14ac:dyDescent="0.2">
      <c r="A899" s="220"/>
      <c r="B899" s="221"/>
      <c r="C899" s="266" t="s">
        <v>2246</v>
      </c>
      <c r="D899" s="258"/>
      <c r="E899" s="259">
        <v>3.05</v>
      </c>
      <c r="F899" s="223"/>
      <c r="G899" s="223"/>
      <c r="H899" s="223"/>
      <c r="I899" s="223"/>
      <c r="J899" s="223"/>
      <c r="K899" s="223"/>
      <c r="L899" s="223"/>
      <c r="M899" s="223"/>
      <c r="N899" s="222"/>
      <c r="O899" s="222"/>
      <c r="P899" s="222"/>
      <c r="Q899" s="222"/>
      <c r="R899" s="223"/>
      <c r="S899" s="223"/>
      <c r="T899" s="223"/>
      <c r="U899" s="223"/>
      <c r="V899" s="223"/>
      <c r="W899" s="223"/>
      <c r="X899" s="223"/>
      <c r="Y899" s="223"/>
      <c r="Z899" s="213"/>
      <c r="AA899" s="213"/>
      <c r="AB899" s="213"/>
      <c r="AC899" s="213"/>
      <c r="AD899" s="213"/>
      <c r="AE899" s="213"/>
      <c r="AF899" s="213"/>
      <c r="AG899" s="213" t="s">
        <v>297</v>
      </c>
      <c r="AH899" s="213">
        <v>0</v>
      </c>
      <c r="AI899" s="213"/>
      <c r="AJ899" s="213"/>
      <c r="AK899" s="213"/>
      <c r="AL899" s="213"/>
      <c r="AM899" s="213"/>
      <c r="AN899" s="213"/>
      <c r="AO899" s="213"/>
      <c r="AP899" s="213"/>
      <c r="AQ899" s="213"/>
      <c r="AR899" s="213"/>
      <c r="AS899" s="213"/>
      <c r="AT899" s="213"/>
      <c r="AU899" s="213"/>
      <c r="AV899" s="213"/>
      <c r="AW899" s="213"/>
      <c r="AX899" s="213"/>
      <c r="AY899" s="213"/>
      <c r="AZ899" s="213"/>
      <c r="BA899" s="213"/>
      <c r="BB899" s="213"/>
      <c r="BC899" s="213"/>
      <c r="BD899" s="213"/>
      <c r="BE899" s="213"/>
      <c r="BF899" s="213"/>
      <c r="BG899" s="213"/>
      <c r="BH899" s="213"/>
    </row>
    <row r="900" spans="1:60" outlineLevel="3" x14ac:dyDescent="0.2">
      <c r="A900" s="220"/>
      <c r="B900" s="221"/>
      <c r="C900" s="266" t="s">
        <v>2247</v>
      </c>
      <c r="D900" s="258"/>
      <c r="E900" s="259">
        <v>1.05</v>
      </c>
      <c r="F900" s="223"/>
      <c r="G900" s="223"/>
      <c r="H900" s="223"/>
      <c r="I900" s="223"/>
      <c r="J900" s="223"/>
      <c r="K900" s="223"/>
      <c r="L900" s="223"/>
      <c r="M900" s="223"/>
      <c r="N900" s="222"/>
      <c r="O900" s="222"/>
      <c r="P900" s="222"/>
      <c r="Q900" s="222"/>
      <c r="R900" s="223"/>
      <c r="S900" s="223"/>
      <c r="T900" s="223"/>
      <c r="U900" s="223"/>
      <c r="V900" s="223"/>
      <c r="W900" s="223"/>
      <c r="X900" s="223"/>
      <c r="Y900" s="223"/>
      <c r="Z900" s="213"/>
      <c r="AA900" s="213"/>
      <c r="AB900" s="213"/>
      <c r="AC900" s="213"/>
      <c r="AD900" s="213"/>
      <c r="AE900" s="213"/>
      <c r="AF900" s="213"/>
      <c r="AG900" s="213" t="s">
        <v>297</v>
      </c>
      <c r="AH900" s="213">
        <v>0</v>
      </c>
      <c r="AI900" s="213"/>
      <c r="AJ900" s="213"/>
      <c r="AK900" s="213"/>
      <c r="AL900" s="213"/>
      <c r="AM900" s="213"/>
      <c r="AN900" s="213"/>
      <c r="AO900" s="213"/>
      <c r="AP900" s="213"/>
      <c r="AQ900" s="213"/>
      <c r="AR900" s="213"/>
      <c r="AS900" s="213"/>
      <c r="AT900" s="213"/>
      <c r="AU900" s="213"/>
      <c r="AV900" s="213"/>
      <c r="AW900" s="213"/>
      <c r="AX900" s="213"/>
      <c r="AY900" s="213"/>
      <c r="AZ900" s="213"/>
      <c r="BA900" s="213"/>
      <c r="BB900" s="213"/>
      <c r="BC900" s="213"/>
      <c r="BD900" s="213"/>
      <c r="BE900" s="213"/>
      <c r="BF900" s="213"/>
      <c r="BG900" s="213"/>
      <c r="BH900" s="213"/>
    </row>
    <row r="901" spans="1:60" outlineLevel="3" x14ac:dyDescent="0.2">
      <c r="A901" s="220"/>
      <c r="B901" s="221"/>
      <c r="C901" s="266" t="s">
        <v>2249</v>
      </c>
      <c r="D901" s="258"/>
      <c r="E901" s="259">
        <v>9.18</v>
      </c>
      <c r="F901" s="223"/>
      <c r="G901" s="223"/>
      <c r="H901" s="223"/>
      <c r="I901" s="223"/>
      <c r="J901" s="223"/>
      <c r="K901" s="223"/>
      <c r="L901" s="223"/>
      <c r="M901" s="223"/>
      <c r="N901" s="222"/>
      <c r="O901" s="222"/>
      <c r="P901" s="222"/>
      <c r="Q901" s="222"/>
      <c r="R901" s="223"/>
      <c r="S901" s="223"/>
      <c r="T901" s="223"/>
      <c r="U901" s="223"/>
      <c r="V901" s="223"/>
      <c r="W901" s="223"/>
      <c r="X901" s="223"/>
      <c r="Y901" s="223"/>
      <c r="Z901" s="213"/>
      <c r="AA901" s="213"/>
      <c r="AB901" s="213"/>
      <c r="AC901" s="213"/>
      <c r="AD901" s="213"/>
      <c r="AE901" s="213"/>
      <c r="AF901" s="213"/>
      <c r="AG901" s="213" t="s">
        <v>297</v>
      </c>
      <c r="AH901" s="213">
        <v>0</v>
      </c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</row>
    <row r="902" spans="1:60" outlineLevel="3" x14ac:dyDescent="0.2">
      <c r="A902" s="220"/>
      <c r="B902" s="221"/>
      <c r="C902" s="266" t="s">
        <v>2250</v>
      </c>
      <c r="D902" s="258"/>
      <c r="E902" s="259">
        <v>9.5399999999999991</v>
      </c>
      <c r="F902" s="223"/>
      <c r="G902" s="223"/>
      <c r="H902" s="223"/>
      <c r="I902" s="223"/>
      <c r="J902" s="223"/>
      <c r="K902" s="223"/>
      <c r="L902" s="223"/>
      <c r="M902" s="223"/>
      <c r="N902" s="222"/>
      <c r="O902" s="222"/>
      <c r="P902" s="222"/>
      <c r="Q902" s="222"/>
      <c r="R902" s="223"/>
      <c r="S902" s="223"/>
      <c r="T902" s="223"/>
      <c r="U902" s="223"/>
      <c r="V902" s="223"/>
      <c r="W902" s="223"/>
      <c r="X902" s="223"/>
      <c r="Y902" s="223"/>
      <c r="Z902" s="213"/>
      <c r="AA902" s="213"/>
      <c r="AB902" s="213"/>
      <c r="AC902" s="213"/>
      <c r="AD902" s="213"/>
      <c r="AE902" s="213"/>
      <c r="AF902" s="213"/>
      <c r="AG902" s="213" t="s">
        <v>297</v>
      </c>
      <c r="AH902" s="213">
        <v>0</v>
      </c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</row>
    <row r="903" spans="1:60" outlineLevel="3" x14ac:dyDescent="0.2">
      <c r="A903" s="220"/>
      <c r="B903" s="221"/>
      <c r="C903" s="266" t="s">
        <v>2251</v>
      </c>
      <c r="D903" s="258"/>
      <c r="E903" s="259">
        <v>6.48</v>
      </c>
      <c r="F903" s="223"/>
      <c r="G903" s="223"/>
      <c r="H903" s="223"/>
      <c r="I903" s="223"/>
      <c r="J903" s="223"/>
      <c r="K903" s="223"/>
      <c r="L903" s="223"/>
      <c r="M903" s="223"/>
      <c r="N903" s="222"/>
      <c r="O903" s="222"/>
      <c r="P903" s="222"/>
      <c r="Q903" s="222"/>
      <c r="R903" s="223"/>
      <c r="S903" s="223"/>
      <c r="T903" s="223"/>
      <c r="U903" s="223"/>
      <c r="V903" s="223"/>
      <c r="W903" s="223"/>
      <c r="X903" s="223"/>
      <c r="Y903" s="223"/>
      <c r="Z903" s="213"/>
      <c r="AA903" s="213"/>
      <c r="AB903" s="213"/>
      <c r="AC903" s="213"/>
      <c r="AD903" s="213"/>
      <c r="AE903" s="213"/>
      <c r="AF903" s="213"/>
      <c r="AG903" s="213" t="s">
        <v>297</v>
      </c>
      <c r="AH903" s="213">
        <v>0</v>
      </c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</row>
    <row r="904" spans="1:60" outlineLevel="3" x14ac:dyDescent="0.2">
      <c r="A904" s="220"/>
      <c r="B904" s="221"/>
      <c r="C904" s="266" t="s">
        <v>2252</v>
      </c>
      <c r="D904" s="258"/>
      <c r="E904" s="259">
        <v>6.12</v>
      </c>
      <c r="F904" s="223"/>
      <c r="G904" s="223"/>
      <c r="H904" s="223"/>
      <c r="I904" s="223"/>
      <c r="J904" s="223"/>
      <c r="K904" s="223"/>
      <c r="L904" s="223"/>
      <c r="M904" s="223"/>
      <c r="N904" s="222"/>
      <c r="O904" s="222"/>
      <c r="P904" s="222"/>
      <c r="Q904" s="222"/>
      <c r="R904" s="223"/>
      <c r="S904" s="223"/>
      <c r="T904" s="223"/>
      <c r="U904" s="223"/>
      <c r="V904" s="223"/>
      <c r="W904" s="223"/>
      <c r="X904" s="223"/>
      <c r="Y904" s="223"/>
      <c r="Z904" s="213"/>
      <c r="AA904" s="213"/>
      <c r="AB904" s="213"/>
      <c r="AC904" s="213"/>
      <c r="AD904" s="213"/>
      <c r="AE904" s="213"/>
      <c r="AF904" s="213"/>
      <c r="AG904" s="213" t="s">
        <v>297</v>
      </c>
      <c r="AH904" s="213">
        <v>0</v>
      </c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</row>
    <row r="905" spans="1:60" ht="22.5" outlineLevel="1" x14ac:dyDescent="0.2">
      <c r="A905" s="235">
        <v>172</v>
      </c>
      <c r="B905" s="236" t="s">
        <v>1522</v>
      </c>
      <c r="C905" s="252" t="s">
        <v>1523</v>
      </c>
      <c r="D905" s="237" t="s">
        <v>420</v>
      </c>
      <c r="E905" s="238">
        <v>59.9</v>
      </c>
      <c r="F905" s="239"/>
      <c r="G905" s="240">
        <f>ROUND(E905*F905,2)</f>
        <v>0</v>
      </c>
      <c r="H905" s="239"/>
      <c r="I905" s="240">
        <f>ROUND(E905*H905,2)</f>
        <v>0</v>
      </c>
      <c r="J905" s="239"/>
      <c r="K905" s="240">
        <f>ROUND(E905*J905,2)</f>
        <v>0</v>
      </c>
      <c r="L905" s="240">
        <v>21</v>
      </c>
      <c r="M905" s="240">
        <f>G905*(1+L905/100)</f>
        <v>0</v>
      </c>
      <c r="N905" s="238">
        <v>4.2000000000000002E-4</v>
      </c>
      <c r="O905" s="238">
        <f>ROUND(E905*N905,2)</f>
        <v>0.03</v>
      </c>
      <c r="P905" s="238">
        <v>0</v>
      </c>
      <c r="Q905" s="238">
        <f>ROUND(E905*P905,2)</f>
        <v>0</v>
      </c>
      <c r="R905" s="240" t="s">
        <v>1392</v>
      </c>
      <c r="S905" s="240" t="s">
        <v>250</v>
      </c>
      <c r="T905" s="241" t="s">
        <v>250</v>
      </c>
      <c r="U905" s="223">
        <v>0.12</v>
      </c>
      <c r="V905" s="223">
        <f>ROUND(E905*U905,2)</f>
        <v>7.19</v>
      </c>
      <c r="W905" s="223"/>
      <c r="X905" s="223" t="s">
        <v>294</v>
      </c>
      <c r="Y905" s="223" t="s">
        <v>252</v>
      </c>
      <c r="Z905" s="213"/>
      <c r="AA905" s="213"/>
      <c r="AB905" s="213"/>
      <c r="AC905" s="213"/>
      <c r="AD905" s="213"/>
      <c r="AE905" s="213"/>
      <c r="AF905" s="213"/>
      <c r="AG905" s="213" t="s">
        <v>571</v>
      </c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</row>
    <row r="906" spans="1:60" outlineLevel="2" x14ac:dyDescent="0.2">
      <c r="A906" s="220"/>
      <c r="B906" s="221"/>
      <c r="C906" s="266" t="s">
        <v>2275</v>
      </c>
      <c r="D906" s="258"/>
      <c r="E906" s="259">
        <v>59.9</v>
      </c>
      <c r="F906" s="223"/>
      <c r="G906" s="223"/>
      <c r="H906" s="223"/>
      <c r="I906" s="223"/>
      <c r="J906" s="223"/>
      <c r="K906" s="223"/>
      <c r="L906" s="223"/>
      <c r="M906" s="223"/>
      <c r="N906" s="222"/>
      <c r="O906" s="222"/>
      <c r="P906" s="222"/>
      <c r="Q906" s="222"/>
      <c r="R906" s="223"/>
      <c r="S906" s="223"/>
      <c r="T906" s="223"/>
      <c r="U906" s="223"/>
      <c r="V906" s="223"/>
      <c r="W906" s="223"/>
      <c r="X906" s="223"/>
      <c r="Y906" s="223"/>
      <c r="Z906" s="213"/>
      <c r="AA906" s="213"/>
      <c r="AB906" s="213"/>
      <c r="AC906" s="213"/>
      <c r="AD906" s="213"/>
      <c r="AE906" s="213"/>
      <c r="AF906" s="213"/>
      <c r="AG906" s="213" t="s">
        <v>297</v>
      </c>
      <c r="AH906" s="213">
        <v>5</v>
      </c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</row>
    <row r="907" spans="1:60" ht="22.5" outlineLevel="1" x14ac:dyDescent="0.2">
      <c r="A907" s="235">
        <v>173</v>
      </c>
      <c r="B907" s="236" t="s">
        <v>1534</v>
      </c>
      <c r="C907" s="252" t="s">
        <v>1535</v>
      </c>
      <c r="D907" s="237" t="s">
        <v>420</v>
      </c>
      <c r="E907" s="238">
        <v>13.55</v>
      </c>
      <c r="F907" s="239"/>
      <c r="G907" s="240">
        <f>ROUND(E907*F907,2)</f>
        <v>0</v>
      </c>
      <c r="H907" s="239"/>
      <c r="I907" s="240">
        <f>ROUND(E907*H907,2)</f>
        <v>0</v>
      </c>
      <c r="J907" s="239"/>
      <c r="K907" s="240">
        <f>ROUND(E907*J907,2)</f>
        <v>0</v>
      </c>
      <c r="L907" s="240">
        <v>21</v>
      </c>
      <c r="M907" s="240">
        <f>G907*(1+L907/100)</f>
        <v>0</v>
      </c>
      <c r="N907" s="238">
        <v>6.6E-4</v>
      </c>
      <c r="O907" s="238">
        <f>ROUND(E907*N907,2)</f>
        <v>0.01</v>
      </c>
      <c r="P907" s="238">
        <v>0</v>
      </c>
      <c r="Q907" s="238">
        <f>ROUND(E907*P907,2)</f>
        <v>0</v>
      </c>
      <c r="R907" s="240" t="s">
        <v>1392</v>
      </c>
      <c r="S907" s="240" t="s">
        <v>250</v>
      </c>
      <c r="T907" s="241" t="s">
        <v>250</v>
      </c>
      <c r="U907" s="223">
        <v>0.12</v>
      </c>
      <c r="V907" s="223">
        <f>ROUND(E907*U907,2)</f>
        <v>1.63</v>
      </c>
      <c r="W907" s="223"/>
      <c r="X907" s="223" t="s">
        <v>294</v>
      </c>
      <c r="Y907" s="223" t="s">
        <v>252</v>
      </c>
      <c r="Z907" s="213"/>
      <c r="AA907" s="213"/>
      <c r="AB907" s="213"/>
      <c r="AC907" s="213"/>
      <c r="AD907" s="213"/>
      <c r="AE907" s="213"/>
      <c r="AF907" s="213"/>
      <c r="AG907" s="213" t="s">
        <v>331</v>
      </c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</row>
    <row r="908" spans="1:60" outlineLevel="2" x14ac:dyDescent="0.2">
      <c r="A908" s="220"/>
      <c r="B908" s="221"/>
      <c r="C908" s="266" t="s">
        <v>2276</v>
      </c>
      <c r="D908" s="258"/>
      <c r="E908" s="259">
        <v>8.15</v>
      </c>
      <c r="F908" s="223"/>
      <c r="G908" s="223"/>
      <c r="H908" s="223"/>
      <c r="I908" s="223"/>
      <c r="J908" s="223"/>
      <c r="K908" s="223"/>
      <c r="L908" s="223"/>
      <c r="M908" s="223"/>
      <c r="N908" s="222"/>
      <c r="O908" s="222"/>
      <c r="P908" s="222"/>
      <c r="Q908" s="222"/>
      <c r="R908" s="223"/>
      <c r="S908" s="223"/>
      <c r="T908" s="223"/>
      <c r="U908" s="223"/>
      <c r="V908" s="223"/>
      <c r="W908" s="223"/>
      <c r="X908" s="223"/>
      <c r="Y908" s="223"/>
      <c r="Z908" s="213"/>
      <c r="AA908" s="213"/>
      <c r="AB908" s="213"/>
      <c r="AC908" s="213"/>
      <c r="AD908" s="213"/>
      <c r="AE908" s="213"/>
      <c r="AF908" s="213"/>
      <c r="AG908" s="213" t="s">
        <v>297</v>
      </c>
      <c r="AH908" s="213">
        <v>5</v>
      </c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</row>
    <row r="909" spans="1:60" outlineLevel="3" x14ac:dyDescent="0.2">
      <c r="A909" s="220"/>
      <c r="B909" s="221"/>
      <c r="C909" s="266" t="s">
        <v>1537</v>
      </c>
      <c r="D909" s="258"/>
      <c r="E909" s="259"/>
      <c r="F909" s="223"/>
      <c r="G909" s="223"/>
      <c r="H909" s="223"/>
      <c r="I909" s="223"/>
      <c r="J909" s="223"/>
      <c r="K909" s="223"/>
      <c r="L909" s="223"/>
      <c r="M909" s="223"/>
      <c r="N909" s="222"/>
      <c r="O909" s="222"/>
      <c r="P909" s="222"/>
      <c r="Q909" s="222"/>
      <c r="R909" s="223"/>
      <c r="S909" s="223"/>
      <c r="T909" s="223"/>
      <c r="U909" s="223"/>
      <c r="V909" s="223"/>
      <c r="W909" s="223"/>
      <c r="X909" s="223"/>
      <c r="Y909" s="223"/>
      <c r="Z909" s="213"/>
      <c r="AA909" s="213"/>
      <c r="AB909" s="213"/>
      <c r="AC909" s="213"/>
      <c r="AD909" s="213"/>
      <c r="AE909" s="213"/>
      <c r="AF909" s="213"/>
      <c r="AG909" s="213" t="s">
        <v>297</v>
      </c>
      <c r="AH909" s="213">
        <v>0</v>
      </c>
      <c r="AI909" s="213"/>
      <c r="AJ909" s="213"/>
      <c r="AK909" s="213"/>
      <c r="AL909" s="213"/>
      <c r="AM909" s="213"/>
      <c r="AN909" s="213"/>
      <c r="AO909" s="213"/>
      <c r="AP909" s="213"/>
      <c r="AQ909" s="213"/>
      <c r="AR909" s="213"/>
      <c r="AS909" s="213"/>
      <c r="AT909" s="213"/>
      <c r="AU909" s="213"/>
      <c r="AV909" s="213"/>
      <c r="AW909" s="213"/>
      <c r="AX909" s="213"/>
      <c r="AY909" s="213"/>
      <c r="AZ909" s="213"/>
      <c r="BA909" s="213"/>
      <c r="BB909" s="213"/>
      <c r="BC909" s="213"/>
      <c r="BD909" s="213"/>
      <c r="BE909" s="213"/>
      <c r="BF909" s="213"/>
      <c r="BG909" s="213"/>
      <c r="BH909" s="213"/>
    </row>
    <row r="910" spans="1:60" outlineLevel="3" x14ac:dyDescent="0.2">
      <c r="A910" s="220"/>
      <c r="B910" s="221"/>
      <c r="C910" s="266" t="s">
        <v>2277</v>
      </c>
      <c r="D910" s="258"/>
      <c r="E910" s="259">
        <v>5.4</v>
      </c>
      <c r="F910" s="223"/>
      <c r="G910" s="223"/>
      <c r="H910" s="223"/>
      <c r="I910" s="223"/>
      <c r="J910" s="223"/>
      <c r="K910" s="223"/>
      <c r="L910" s="223"/>
      <c r="M910" s="223"/>
      <c r="N910" s="222"/>
      <c r="O910" s="222"/>
      <c r="P910" s="222"/>
      <c r="Q910" s="222"/>
      <c r="R910" s="223"/>
      <c r="S910" s="223"/>
      <c r="T910" s="223"/>
      <c r="U910" s="223"/>
      <c r="V910" s="223"/>
      <c r="W910" s="223"/>
      <c r="X910" s="223"/>
      <c r="Y910" s="223"/>
      <c r="Z910" s="213"/>
      <c r="AA910" s="213"/>
      <c r="AB910" s="213"/>
      <c r="AC910" s="213"/>
      <c r="AD910" s="213"/>
      <c r="AE910" s="213"/>
      <c r="AF910" s="213"/>
      <c r="AG910" s="213" t="s">
        <v>297</v>
      </c>
      <c r="AH910" s="213">
        <v>0</v>
      </c>
      <c r="AI910" s="213"/>
      <c r="AJ910" s="213"/>
      <c r="AK910" s="213"/>
      <c r="AL910" s="213"/>
      <c r="AM910" s="213"/>
      <c r="AN910" s="213"/>
      <c r="AO910" s="213"/>
      <c r="AP910" s="213"/>
      <c r="AQ910" s="213"/>
      <c r="AR910" s="213"/>
      <c r="AS910" s="213"/>
      <c r="AT910" s="213"/>
      <c r="AU910" s="213"/>
      <c r="AV910" s="213"/>
      <c r="AW910" s="213"/>
      <c r="AX910" s="213"/>
      <c r="AY910" s="213"/>
      <c r="AZ910" s="213"/>
      <c r="BA910" s="213"/>
      <c r="BB910" s="213"/>
      <c r="BC910" s="213"/>
      <c r="BD910" s="213"/>
      <c r="BE910" s="213"/>
      <c r="BF910" s="213"/>
      <c r="BG910" s="213"/>
      <c r="BH910" s="213"/>
    </row>
    <row r="911" spans="1:60" ht="22.5" outlineLevel="1" x14ac:dyDescent="0.2">
      <c r="A911" s="235">
        <v>174</v>
      </c>
      <c r="B911" s="236" t="s">
        <v>1539</v>
      </c>
      <c r="C911" s="252" t="s">
        <v>1540</v>
      </c>
      <c r="D911" s="237" t="s">
        <v>420</v>
      </c>
      <c r="E911" s="238">
        <v>8.15</v>
      </c>
      <c r="F911" s="239"/>
      <c r="G911" s="240">
        <f>ROUND(E911*F911,2)</f>
        <v>0</v>
      </c>
      <c r="H911" s="239"/>
      <c r="I911" s="240">
        <f>ROUND(E911*H911,2)</f>
        <v>0</v>
      </c>
      <c r="J911" s="239"/>
      <c r="K911" s="240">
        <f>ROUND(E911*J911,2)</f>
        <v>0</v>
      </c>
      <c r="L911" s="240">
        <v>21</v>
      </c>
      <c r="M911" s="240">
        <f>G911*(1+L911/100)</f>
        <v>0</v>
      </c>
      <c r="N911" s="238">
        <v>9.7000000000000005E-4</v>
      </c>
      <c r="O911" s="238">
        <f>ROUND(E911*N911,2)</f>
        <v>0.01</v>
      </c>
      <c r="P911" s="238">
        <v>0</v>
      </c>
      <c r="Q911" s="238">
        <f>ROUND(E911*P911,2)</f>
        <v>0</v>
      </c>
      <c r="R911" s="240" t="s">
        <v>1392</v>
      </c>
      <c r="S911" s="240" t="s">
        <v>250</v>
      </c>
      <c r="T911" s="241" t="s">
        <v>250</v>
      </c>
      <c r="U911" s="223">
        <v>0.39</v>
      </c>
      <c r="V911" s="223">
        <f>ROUND(E911*U911,2)</f>
        <v>3.18</v>
      </c>
      <c r="W911" s="223"/>
      <c r="X911" s="223" t="s">
        <v>294</v>
      </c>
      <c r="Y911" s="223" t="s">
        <v>252</v>
      </c>
      <c r="Z911" s="213"/>
      <c r="AA911" s="213"/>
      <c r="AB911" s="213"/>
      <c r="AC911" s="213"/>
      <c r="AD911" s="213"/>
      <c r="AE911" s="213"/>
      <c r="AF911" s="213"/>
      <c r="AG911" s="213" t="s">
        <v>571</v>
      </c>
      <c r="AH911" s="213"/>
      <c r="AI911" s="213"/>
      <c r="AJ911" s="213"/>
      <c r="AK911" s="213"/>
      <c r="AL911" s="213"/>
      <c r="AM911" s="213"/>
      <c r="AN911" s="213"/>
      <c r="AO911" s="213"/>
      <c r="AP911" s="213"/>
      <c r="AQ911" s="213"/>
      <c r="AR911" s="213"/>
      <c r="AS911" s="213"/>
      <c r="AT911" s="213"/>
      <c r="AU911" s="213"/>
      <c r="AV911" s="213"/>
      <c r="AW911" s="213"/>
      <c r="AX911" s="213"/>
      <c r="AY911" s="213"/>
      <c r="AZ911" s="213"/>
      <c r="BA911" s="213"/>
      <c r="BB911" s="213"/>
      <c r="BC911" s="213"/>
      <c r="BD911" s="213"/>
      <c r="BE911" s="213"/>
      <c r="BF911" s="213"/>
      <c r="BG911" s="213"/>
      <c r="BH911" s="213"/>
    </row>
    <row r="912" spans="1:60" outlineLevel="2" x14ac:dyDescent="0.2">
      <c r="A912" s="220"/>
      <c r="B912" s="221"/>
      <c r="C912" s="266" t="s">
        <v>347</v>
      </c>
      <c r="D912" s="258"/>
      <c r="E912" s="259"/>
      <c r="F912" s="223"/>
      <c r="G912" s="223"/>
      <c r="H912" s="223"/>
      <c r="I912" s="223"/>
      <c r="J912" s="223"/>
      <c r="K912" s="223"/>
      <c r="L912" s="223"/>
      <c r="M912" s="223"/>
      <c r="N912" s="222"/>
      <c r="O912" s="222"/>
      <c r="P912" s="222"/>
      <c r="Q912" s="222"/>
      <c r="R912" s="223"/>
      <c r="S912" s="223"/>
      <c r="T912" s="223"/>
      <c r="U912" s="223"/>
      <c r="V912" s="223"/>
      <c r="W912" s="223"/>
      <c r="X912" s="223"/>
      <c r="Y912" s="223"/>
      <c r="Z912" s="213"/>
      <c r="AA912" s="213"/>
      <c r="AB912" s="213"/>
      <c r="AC912" s="213"/>
      <c r="AD912" s="213"/>
      <c r="AE912" s="213"/>
      <c r="AF912" s="213"/>
      <c r="AG912" s="213" t="s">
        <v>297</v>
      </c>
      <c r="AH912" s="213">
        <v>0</v>
      </c>
      <c r="AI912" s="213"/>
      <c r="AJ912" s="213"/>
      <c r="AK912" s="213"/>
      <c r="AL912" s="213"/>
      <c r="AM912" s="213"/>
      <c r="AN912" s="213"/>
      <c r="AO912" s="213"/>
      <c r="AP912" s="213"/>
      <c r="AQ912" s="213"/>
      <c r="AR912" s="213"/>
      <c r="AS912" s="213"/>
      <c r="AT912" s="213"/>
      <c r="AU912" s="213"/>
      <c r="AV912" s="213"/>
      <c r="AW912" s="213"/>
      <c r="AX912" s="213"/>
      <c r="AY912" s="213"/>
      <c r="AZ912" s="213"/>
      <c r="BA912" s="213"/>
      <c r="BB912" s="213"/>
      <c r="BC912" s="213"/>
      <c r="BD912" s="213"/>
      <c r="BE912" s="213"/>
      <c r="BF912" s="213"/>
      <c r="BG912" s="213"/>
      <c r="BH912" s="213"/>
    </row>
    <row r="913" spans="1:60" outlineLevel="3" x14ac:dyDescent="0.2">
      <c r="A913" s="220"/>
      <c r="B913" s="221"/>
      <c r="C913" s="266" t="s">
        <v>2278</v>
      </c>
      <c r="D913" s="258"/>
      <c r="E913" s="259">
        <v>3</v>
      </c>
      <c r="F913" s="223"/>
      <c r="G913" s="223"/>
      <c r="H913" s="223"/>
      <c r="I913" s="223"/>
      <c r="J913" s="223"/>
      <c r="K913" s="223"/>
      <c r="L913" s="223"/>
      <c r="M913" s="223"/>
      <c r="N913" s="222"/>
      <c r="O913" s="222"/>
      <c r="P913" s="222"/>
      <c r="Q913" s="222"/>
      <c r="R913" s="223"/>
      <c r="S913" s="223"/>
      <c r="T913" s="223"/>
      <c r="U913" s="223"/>
      <c r="V913" s="223"/>
      <c r="W913" s="223"/>
      <c r="X913" s="223"/>
      <c r="Y913" s="223"/>
      <c r="Z913" s="213"/>
      <c r="AA913" s="213"/>
      <c r="AB913" s="213"/>
      <c r="AC913" s="213"/>
      <c r="AD913" s="213"/>
      <c r="AE913" s="213"/>
      <c r="AF913" s="213"/>
      <c r="AG913" s="213" t="s">
        <v>297</v>
      </c>
      <c r="AH913" s="213">
        <v>0</v>
      </c>
      <c r="AI913" s="213"/>
      <c r="AJ913" s="213"/>
      <c r="AK913" s="213"/>
      <c r="AL913" s="213"/>
      <c r="AM913" s="213"/>
      <c r="AN913" s="213"/>
      <c r="AO913" s="213"/>
      <c r="AP913" s="213"/>
      <c r="AQ913" s="213"/>
      <c r="AR913" s="213"/>
      <c r="AS913" s="213"/>
      <c r="AT913" s="213"/>
      <c r="AU913" s="213"/>
      <c r="AV913" s="213"/>
      <c r="AW913" s="213"/>
      <c r="AX913" s="213"/>
      <c r="AY913" s="213"/>
      <c r="AZ913" s="213"/>
      <c r="BA913" s="213"/>
      <c r="BB913" s="213"/>
      <c r="BC913" s="213"/>
      <c r="BD913" s="213"/>
      <c r="BE913" s="213"/>
      <c r="BF913" s="213"/>
      <c r="BG913" s="213"/>
      <c r="BH913" s="213"/>
    </row>
    <row r="914" spans="1:60" outlineLevel="3" x14ac:dyDescent="0.2">
      <c r="A914" s="220"/>
      <c r="B914" s="221"/>
      <c r="C914" s="266" t="s">
        <v>296</v>
      </c>
      <c r="D914" s="258"/>
      <c r="E914" s="259"/>
      <c r="F914" s="223"/>
      <c r="G914" s="223"/>
      <c r="H914" s="223"/>
      <c r="I914" s="223"/>
      <c r="J914" s="223"/>
      <c r="K914" s="223"/>
      <c r="L914" s="223"/>
      <c r="M914" s="223"/>
      <c r="N914" s="222"/>
      <c r="O914" s="222"/>
      <c r="P914" s="222"/>
      <c r="Q914" s="222"/>
      <c r="R914" s="223"/>
      <c r="S914" s="223"/>
      <c r="T914" s="223"/>
      <c r="U914" s="223"/>
      <c r="V914" s="223"/>
      <c r="W914" s="223"/>
      <c r="X914" s="223"/>
      <c r="Y914" s="223"/>
      <c r="Z914" s="213"/>
      <c r="AA914" s="213"/>
      <c r="AB914" s="213"/>
      <c r="AC914" s="213"/>
      <c r="AD914" s="213"/>
      <c r="AE914" s="213"/>
      <c r="AF914" s="213"/>
      <c r="AG914" s="213" t="s">
        <v>297</v>
      </c>
      <c r="AH914" s="213">
        <v>0</v>
      </c>
      <c r="AI914" s="213"/>
      <c r="AJ914" s="213"/>
      <c r="AK914" s="213"/>
      <c r="AL914" s="213"/>
      <c r="AM914" s="213"/>
      <c r="AN914" s="213"/>
      <c r="AO914" s="213"/>
      <c r="AP914" s="213"/>
      <c r="AQ914" s="213"/>
      <c r="AR914" s="213"/>
      <c r="AS914" s="213"/>
      <c r="AT914" s="213"/>
      <c r="AU914" s="213"/>
      <c r="AV914" s="213"/>
      <c r="AW914" s="213"/>
      <c r="AX914" s="213"/>
      <c r="AY914" s="213"/>
      <c r="AZ914" s="213"/>
      <c r="BA914" s="213"/>
      <c r="BB914" s="213"/>
      <c r="BC914" s="213"/>
      <c r="BD914" s="213"/>
      <c r="BE914" s="213"/>
      <c r="BF914" s="213"/>
      <c r="BG914" s="213"/>
      <c r="BH914" s="213"/>
    </row>
    <row r="915" spans="1:60" outlineLevel="3" x14ac:dyDescent="0.2">
      <c r="A915" s="220"/>
      <c r="B915" s="221"/>
      <c r="C915" s="266" t="s">
        <v>2279</v>
      </c>
      <c r="D915" s="258"/>
      <c r="E915" s="259">
        <v>5.15</v>
      </c>
      <c r="F915" s="223"/>
      <c r="G915" s="223"/>
      <c r="H915" s="223"/>
      <c r="I915" s="223"/>
      <c r="J915" s="223"/>
      <c r="K915" s="223"/>
      <c r="L915" s="223"/>
      <c r="M915" s="223"/>
      <c r="N915" s="222"/>
      <c r="O915" s="222"/>
      <c r="P915" s="222"/>
      <c r="Q915" s="222"/>
      <c r="R915" s="223"/>
      <c r="S915" s="223"/>
      <c r="T915" s="223"/>
      <c r="U915" s="223"/>
      <c r="V915" s="223"/>
      <c r="W915" s="223"/>
      <c r="X915" s="223"/>
      <c r="Y915" s="223"/>
      <c r="Z915" s="213"/>
      <c r="AA915" s="213"/>
      <c r="AB915" s="213"/>
      <c r="AC915" s="213"/>
      <c r="AD915" s="213"/>
      <c r="AE915" s="213"/>
      <c r="AF915" s="213"/>
      <c r="AG915" s="213" t="s">
        <v>297</v>
      </c>
      <c r="AH915" s="213">
        <v>0</v>
      </c>
      <c r="AI915" s="213"/>
      <c r="AJ915" s="213"/>
      <c r="AK915" s="213"/>
      <c r="AL915" s="213"/>
      <c r="AM915" s="213"/>
      <c r="AN915" s="213"/>
      <c r="AO915" s="213"/>
      <c r="AP915" s="213"/>
      <c r="AQ915" s="213"/>
      <c r="AR915" s="213"/>
      <c r="AS915" s="213"/>
      <c r="AT915" s="213"/>
      <c r="AU915" s="213"/>
      <c r="AV915" s="213"/>
      <c r="AW915" s="213"/>
      <c r="AX915" s="213"/>
      <c r="AY915" s="213"/>
      <c r="AZ915" s="213"/>
      <c r="BA915" s="213"/>
      <c r="BB915" s="213"/>
      <c r="BC915" s="213"/>
      <c r="BD915" s="213"/>
      <c r="BE915" s="213"/>
      <c r="BF915" s="213"/>
      <c r="BG915" s="213"/>
      <c r="BH915" s="213"/>
    </row>
    <row r="916" spans="1:60" ht="22.5" outlineLevel="1" x14ac:dyDescent="0.2">
      <c r="A916" s="235">
        <v>175</v>
      </c>
      <c r="B916" s="236" t="s">
        <v>1542</v>
      </c>
      <c r="C916" s="252" t="s">
        <v>1543</v>
      </c>
      <c r="D916" s="237" t="s">
        <v>292</v>
      </c>
      <c r="E916" s="238">
        <v>132.88538</v>
      </c>
      <c r="F916" s="239"/>
      <c r="G916" s="240">
        <f>ROUND(E916*F916,2)</f>
        <v>0</v>
      </c>
      <c r="H916" s="239"/>
      <c r="I916" s="240">
        <f>ROUND(E916*H916,2)</f>
        <v>0</v>
      </c>
      <c r="J916" s="239"/>
      <c r="K916" s="240">
        <f>ROUND(E916*J916,2)</f>
        <v>0</v>
      </c>
      <c r="L916" s="240">
        <v>21</v>
      </c>
      <c r="M916" s="240">
        <f>G916*(1+L916/100)</f>
        <v>0</v>
      </c>
      <c r="N916" s="238">
        <v>1.9429999999999999E-2</v>
      </c>
      <c r="O916" s="238">
        <f>ROUND(E916*N916,2)</f>
        <v>2.58</v>
      </c>
      <c r="P916" s="238">
        <v>0</v>
      </c>
      <c r="Q916" s="238">
        <f>ROUND(E916*P916,2)</f>
        <v>0</v>
      </c>
      <c r="R916" s="240" t="s">
        <v>870</v>
      </c>
      <c r="S916" s="240" t="s">
        <v>1340</v>
      </c>
      <c r="T916" s="241" t="s">
        <v>1340</v>
      </c>
      <c r="U916" s="223">
        <v>0</v>
      </c>
      <c r="V916" s="223">
        <f>ROUND(E916*U916,2)</f>
        <v>0</v>
      </c>
      <c r="W916" s="223"/>
      <c r="X916" s="223" t="s">
        <v>871</v>
      </c>
      <c r="Y916" s="223" t="s">
        <v>252</v>
      </c>
      <c r="Z916" s="213"/>
      <c r="AA916" s="213"/>
      <c r="AB916" s="213"/>
      <c r="AC916" s="213"/>
      <c r="AD916" s="213"/>
      <c r="AE916" s="213"/>
      <c r="AF916" s="213"/>
      <c r="AG916" s="213" t="s">
        <v>872</v>
      </c>
      <c r="AH916" s="213"/>
      <c r="AI916" s="213"/>
      <c r="AJ916" s="213"/>
      <c r="AK916" s="213"/>
      <c r="AL916" s="213"/>
      <c r="AM916" s="213"/>
      <c r="AN916" s="213"/>
      <c r="AO916" s="213"/>
      <c r="AP916" s="213"/>
      <c r="AQ916" s="213"/>
      <c r="AR916" s="213"/>
      <c r="AS916" s="213"/>
      <c r="AT916" s="213"/>
      <c r="AU916" s="213"/>
      <c r="AV916" s="213"/>
      <c r="AW916" s="213"/>
      <c r="AX916" s="213"/>
      <c r="AY916" s="213"/>
      <c r="AZ916" s="213"/>
      <c r="BA916" s="213"/>
      <c r="BB916" s="213"/>
      <c r="BC916" s="213"/>
      <c r="BD916" s="213"/>
      <c r="BE916" s="213"/>
      <c r="BF916" s="213"/>
      <c r="BG916" s="213"/>
      <c r="BH916" s="213"/>
    </row>
    <row r="917" spans="1:60" outlineLevel="2" x14ac:dyDescent="0.2">
      <c r="A917" s="220"/>
      <c r="B917" s="221"/>
      <c r="C917" s="266" t="s">
        <v>2268</v>
      </c>
      <c r="D917" s="258"/>
      <c r="E917" s="259">
        <v>113.9225</v>
      </c>
      <c r="F917" s="223"/>
      <c r="G917" s="223"/>
      <c r="H917" s="223"/>
      <c r="I917" s="223"/>
      <c r="J917" s="223"/>
      <c r="K917" s="223"/>
      <c r="L917" s="223"/>
      <c r="M917" s="223"/>
      <c r="N917" s="222"/>
      <c r="O917" s="222"/>
      <c r="P917" s="222"/>
      <c r="Q917" s="222"/>
      <c r="R917" s="223"/>
      <c r="S917" s="223"/>
      <c r="T917" s="223"/>
      <c r="U917" s="223"/>
      <c r="V917" s="223"/>
      <c r="W917" s="223"/>
      <c r="X917" s="223"/>
      <c r="Y917" s="223"/>
      <c r="Z917" s="213"/>
      <c r="AA917" s="213"/>
      <c r="AB917" s="213"/>
      <c r="AC917" s="213"/>
      <c r="AD917" s="213"/>
      <c r="AE917" s="213"/>
      <c r="AF917" s="213"/>
      <c r="AG917" s="213" t="s">
        <v>297</v>
      </c>
      <c r="AH917" s="213">
        <v>5</v>
      </c>
      <c r="AI917" s="213"/>
      <c r="AJ917" s="213"/>
      <c r="AK917" s="213"/>
      <c r="AL917" s="213"/>
      <c r="AM917" s="213"/>
      <c r="AN917" s="213"/>
      <c r="AO917" s="213"/>
      <c r="AP917" s="213"/>
      <c r="AQ917" s="213"/>
      <c r="AR917" s="213"/>
      <c r="AS917" s="213"/>
      <c r="AT917" s="213"/>
      <c r="AU917" s="213"/>
      <c r="AV917" s="213"/>
      <c r="AW917" s="213"/>
      <c r="AX917" s="213"/>
      <c r="AY917" s="213"/>
      <c r="AZ917" s="213"/>
      <c r="BA917" s="213"/>
      <c r="BB917" s="213"/>
      <c r="BC917" s="213"/>
      <c r="BD917" s="213"/>
      <c r="BE917" s="213"/>
      <c r="BF917" s="213"/>
      <c r="BG917" s="213"/>
      <c r="BH917" s="213"/>
    </row>
    <row r="918" spans="1:60" outlineLevel="3" x14ac:dyDescent="0.2">
      <c r="A918" s="220"/>
      <c r="B918" s="221"/>
      <c r="C918" s="266" t="s">
        <v>2280</v>
      </c>
      <c r="D918" s="258"/>
      <c r="E918" s="259">
        <v>1.63</v>
      </c>
      <c r="F918" s="223"/>
      <c r="G918" s="223"/>
      <c r="H918" s="223"/>
      <c r="I918" s="223"/>
      <c r="J918" s="223"/>
      <c r="K918" s="223"/>
      <c r="L918" s="223"/>
      <c r="M918" s="223"/>
      <c r="N918" s="222"/>
      <c r="O918" s="222"/>
      <c r="P918" s="222"/>
      <c r="Q918" s="222"/>
      <c r="R918" s="223"/>
      <c r="S918" s="223"/>
      <c r="T918" s="223"/>
      <c r="U918" s="223"/>
      <c r="V918" s="223"/>
      <c r="W918" s="223"/>
      <c r="X918" s="223"/>
      <c r="Y918" s="223"/>
      <c r="Z918" s="213"/>
      <c r="AA918" s="213"/>
      <c r="AB918" s="213"/>
      <c r="AC918" s="213"/>
      <c r="AD918" s="213"/>
      <c r="AE918" s="213"/>
      <c r="AF918" s="213"/>
      <c r="AG918" s="213" t="s">
        <v>297</v>
      </c>
      <c r="AH918" s="213">
        <v>5</v>
      </c>
      <c r="AI918" s="213"/>
      <c r="AJ918" s="213"/>
      <c r="AK918" s="213"/>
      <c r="AL918" s="213"/>
      <c r="AM918" s="213"/>
      <c r="AN918" s="213"/>
      <c r="AO918" s="213"/>
      <c r="AP918" s="213"/>
      <c r="AQ918" s="213"/>
      <c r="AR918" s="213"/>
      <c r="AS918" s="213"/>
      <c r="AT918" s="213"/>
      <c r="AU918" s="213"/>
      <c r="AV918" s="213"/>
      <c r="AW918" s="213"/>
      <c r="AX918" s="213"/>
      <c r="AY918" s="213"/>
      <c r="AZ918" s="213"/>
      <c r="BA918" s="213"/>
      <c r="BB918" s="213"/>
      <c r="BC918" s="213"/>
      <c r="BD918" s="213"/>
      <c r="BE918" s="213"/>
      <c r="BF918" s="213"/>
      <c r="BG918" s="213"/>
      <c r="BH918" s="213"/>
    </row>
    <row r="919" spans="1:60" outlineLevel="3" x14ac:dyDescent="0.2">
      <c r="A919" s="220"/>
      <c r="B919" s="221"/>
      <c r="C919" s="274" t="s">
        <v>2281</v>
      </c>
      <c r="D919" s="272"/>
      <c r="E919" s="273">
        <v>17.332879999999999</v>
      </c>
      <c r="F919" s="223"/>
      <c r="G919" s="223"/>
      <c r="H919" s="223"/>
      <c r="I919" s="223"/>
      <c r="J919" s="223"/>
      <c r="K919" s="223"/>
      <c r="L919" s="223"/>
      <c r="M919" s="223"/>
      <c r="N919" s="222"/>
      <c r="O919" s="222"/>
      <c r="P919" s="222"/>
      <c r="Q919" s="222"/>
      <c r="R919" s="223"/>
      <c r="S919" s="223"/>
      <c r="T919" s="223"/>
      <c r="U919" s="223"/>
      <c r="V919" s="223"/>
      <c r="W919" s="223"/>
      <c r="X919" s="223"/>
      <c r="Y919" s="223"/>
      <c r="Z919" s="213"/>
      <c r="AA919" s="213"/>
      <c r="AB919" s="213"/>
      <c r="AC919" s="213"/>
      <c r="AD919" s="213"/>
      <c r="AE919" s="213"/>
      <c r="AF919" s="213"/>
      <c r="AG919" s="213" t="s">
        <v>297</v>
      </c>
      <c r="AH919" s="213">
        <v>4</v>
      </c>
      <c r="AI919" s="213"/>
      <c r="AJ919" s="213"/>
      <c r="AK919" s="213"/>
      <c r="AL919" s="213"/>
      <c r="AM919" s="213"/>
      <c r="AN919" s="213"/>
      <c r="AO919" s="213"/>
      <c r="AP919" s="213"/>
      <c r="AQ919" s="213"/>
      <c r="AR919" s="213"/>
      <c r="AS919" s="213"/>
      <c r="AT919" s="213"/>
      <c r="AU919" s="213"/>
      <c r="AV919" s="213"/>
      <c r="AW919" s="213"/>
      <c r="AX919" s="213"/>
      <c r="AY919" s="213"/>
      <c r="AZ919" s="213"/>
      <c r="BA919" s="213"/>
      <c r="BB919" s="213"/>
      <c r="BC919" s="213"/>
      <c r="BD919" s="213"/>
      <c r="BE919" s="213"/>
      <c r="BF919" s="213"/>
      <c r="BG919" s="213"/>
      <c r="BH919" s="213"/>
    </row>
    <row r="920" spans="1:60" outlineLevel="1" x14ac:dyDescent="0.2">
      <c r="A920" s="244">
        <v>176</v>
      </c>
      <c r="B920" s="245" t="s">
        <v>2282</v>
      </c>
      <c r="C920" s="254" t="s">
        <v>2283</v>
      </c>
      <c r="D920" s="246" t="s">
        <v>562</v>
      </c>
      <c r="E920" s="247">
        <v>5.7429300000000003</v>
      </c>
      <c r="F920" s="248"/>
      <c r="G920" s="249">
        <f>ROUND(E920*F920,2)</f>
        <v>0</v>
      </c>
      <c r="H920" s="248"/>
      <c r="I920" s="249">
        <f>ROUND(E920*H920,2)</f>
        <v>0</v>
      </c>
      <c r="J920" s="248"/>
      <c r="K920" s="249">
        <f>ROUND(E920*J920,2)</f>
        <v>0</v>
      </c>
      <c r="L920" s="249">
        <v>21</v>
      </c>
      <c r="M920" s="249">
        <f>G920*(1+L920/100)</f>
        <v>0</v>
      </c>
      <c r="N920" s="247">
        <v>0</v>
      </c>
      <c r="O920" s="247">
        <f>ROUND(E920*N920,2)</f>
        <v>0</v>
      </c>
      <c r="P920" s="247">
        <v>0</v>
      </c>
      <c r="Q920" s="247">
        <f>ROUND(E920*P920,2)</f>
        <v>0</v>
      </c>
      <c r="R920" s="249" t="s">
        <v>1392</v>
      </c>
      <c r="S920" s="249" t="s">
        <v>250</v>
      </c>
      <c r="T920" s="250" t="s">
        <v>250</v>
      </c>
      <c r="U920" s="223">
        <v>1.2649999999999999</v>
      </c>
      <c r="V920" s="223">
        <f>ROUND(E920*U920,2)</f>
        <v>7.26</v>
      </c>
      <c r="W920" s="223"/>
      <c r="X920" s="223" t="s">
        <v>564</v>
      </c>
      <c r="Y920" s="223" t="s">
        <v>252</v>
      </c>
      <c r="Z920" s="213"/>
      <c r="AA920" s="213"/>
      <c r="AB920" s="213"/>
      <c r="AC920" s="213"/>
      <c r="AD920" s="213"/>
      <c r="AE920" s="213"/>
      <c r="AF920" s="213"/>
      <c r="AG920" s="213" t="s">
        <v>565</v>
      </c>
      <c r="AH920" s="213"/>
      <c r="AI920" s="213"/>
      <c r="AJ920" s="213"/>
      <c r="AK920" s="213"/>
      <c r="AL920" s="213"/>
      <c r="AM920" s="213"/>
      <c r="AN920" s="213"/>
      <c r="AO920" s="213"/>
      <c r="AP920" s="213"/>
      <c r="AQ920" s="213"/>
      <c r="AR920" s="213"/>
      <c r="AS920" s="213"/>
      <c r="AT920" s="213"/>
      <c r="AU920" s="213"/>
      <c r="AV920" s="213"/>
      <c r="AW920" s="213"/>
      <c r="AX920" s="213"/>
      <c r="AY920" s="213"/>
      <c r="AZ920" s="213"/>
      <c r="BA920" s="213"/>
      <c r="BB920" s="213"/>
      <c r="BC920" s="213"/>
      <c r="BD920" s="213"/>
      <c r="BE920" s="213"/>
      <c r="BF920" s="213"/>
      <c r="BG920" s="213"/>
      <c r="BH920" s="213"/>
    </row>
    <row r="921" spans="1:60" x14ac:dyDescent="0.2">
      <c r="A921" s="228" t="s">
        <v>245</v>
      </c>
      <c r="B921" s="229" t="s">
        <v>197</v>
      </c>
      <c r="C921" s="251" t="s">
        <v>198</v>
      </c>
      <c r="D921" s="230"/>
      <c r="E921" s="231"/>
      <c r="F921" s="232"/>
      <c r="G921" s="232">
        <f>SUMIF(AG922:AG950,"&lt;&gt;NOR",G922:G950)</f>
        <v>0</v>
      </c>
      <c r="H921" s="232"/>
      <c r="I921" s="232">
        <f>SUM(I922:I950)</f>
        <v>0</v>
      </c>
      <c r="J921" s="232"/>
      <c r="K921" s="232">
        <f>SUM(K922:K950)</f>
        <v>0</v>
      </c>
      <c r="L921" s="232"/>
      <c r="M921" s="232">
        <f>SUM(M922:M950)</f>
        <v>0</v>
      </c>
      <c r="N921" s="231"/>
      <c r="O921" s="231">
        <f>SUM(O922:O950)</f>
        <v>0.43</v>
      </c>
      <c r="P921" s="231"/>
      <c r="Q921" s="231">
        <f>SUM(Q922:Q950)</f>
        <v>0</v>
      </c>
      <c r="R921" s="232"/>
      <c r="S921" s="232"/>
      <c r="T921" s="233"/>
      <c r="U921" s="227"/>
      <c r="V921" s="227">
        <f>SUM(V922:V950)</f>
        <v>90.500000000000014</v>
      </c>
      <c r="W921" s="227"/>
      <c r="X921" s="227"/>
      <c r="Y921" s="227"/>
      <c r="AG921" t="s">
        <v>246</v>
      </c>
    </row>
    <row r="922" spans="1:60" outlineLevel="1" x14ac:dyDescent="0.2">
      <c r="A922" s="235">
        <v>177</v>
      </c>
      <c r="B922" s="236" t="s">
        <v>1547</v>
      </c>
      <c r="C922" s="252" t="s">
        <v>1548</v>
      </c>
      <c r="D922" s="237" t="s">
        <v>292</v>
      </c>
      <c r="E922" s="238">
        <v>536.59500000000003</v>
      </c>
      <c r="F922" s="239"/>
      <c r="G922" s="240">
        <f>ROUND(E922*F922,2)</f>
        <v>0</v>
      </c>
      <c r="H922" s="239"/>
      <c r="I922" s="240">
        <f>ROUND(E922*H922,2)</f>
        <v>0</v>
      </c>
      <c r="J922" s="239"/>
      <c r="K922" s="240">
        <f>ROUND(E922*J922,2)</f>
        <v>0</v>
      </c>
      <c r="L922" s="240">
        <v>21</v>
      </c>
      <c r="M922" s="240">
        <f>G922*(1+L922/100)</f>
        <v>0</v>
      </c>
      <c r="N922" s="238">
        <v>1.7000000000000001E-4</v>
      </c>
      <c r="O922" s="238">
        <f>ROUND(E922*N922,2)</f>
        <v>0.09</v>
      </c>
      <c r="P922" s="238">
        <v>0</v>
      </c>
      <c r="Q922" s="238">
        <f>ROUND(E922*P922,2)</f>
        <v>0</v>
      </c>
      <c r="R922" s="240" t="s">
        <v>1549</v>
      </c>
      <c r="S922" s="240" t="s">
        <v>250</v>
      </c>
      <c r="T922" s="241" t="s">
        <v>250</v>
      </c>
      <c r="U922" s="223">
        <v>3.2480000000000002E-2</v>
      </c>
      <c r="V922" s="223">
        <f>ROUND(E922*U922,2)</f>
        <v>17.43</v>
      </c>
      <c r="W922" s="223"/>
      <c r="X922" s="223" t="s">
        <v>294</v>
      </c>
      <c r="Y922" s="223" t="s">
        <v>252</v>
      </c>
      <c r="Z922" s="213"/>
      <c r="AA922" s="213"/>
      <c r="AB922" s="213"/>
      <c r="AC922" s="213"/>
      <c r="AD922" s="213"/>
      <c r="AE922" s="213"/>
      <c r="AF922" s="213"/>
      <c r="AG922" s="213" t="s">
        <v>571</v>
      </c>
      <c r="AH922" s="213"/>
      <c r="AI922" s="213"/>
      <c r="AJ922" s="213"/>
      <c r="AK922" s="213"/>
      <c r="AL922" s="213"/>
      <c r="AM922" s="213"/>
      <c r="AN922" s="213"/>
      <c r="AO922" s="213"/>
      <c r="AP922" s="213"/>
      <c r="AQ922" s="213"/>
      <c r="AR922" s="213"/>
      <c r="AS922" s="213"/>
      <c r="AT922" s="213"/>
      <c r="AU922" s="213"/>
      <c r="AV922" s="213"/>
      <c r="AW922" s="213"/>
      <c r="AX922" s="213"/>
      <c r="AY922" s="213"/>
      <c r="AZ922" s="213"/>
      <c r="BA922" s="213"/>
      <c r="BB922" s="213"/>
      <c r="BC922" s="213"/>
      <c r="BD922" s="213"/>
      <c r="BE922" s="213"/>
      <c r="BF922" s="213"/>
      <c r="BG922" s="213"/>
      <c r="BH922" s="213"/>
    </row>
    <row r="923" spans="1:60" outlineLevel="2" x14ac:dyDescent="0.2">
      <c r="A923" s="220"/>
      <c r="B923" s="221"/>
      <c r="C923" s="266" t="s">
        <v>2284</v>
      </c>
      <c r="D923" s="258"/>
      <c r="E923" s="259"/>
      <c r="F923" s="223"/>
      <c r="G923" s="223"/>
      <c r="H923" s="223"/>
      <c r="I923" s="223"/>
      <c r="J923" s="223"/>
      <c r="K923" s="223"/>
      <c r="L923" s="223"/>
      <c r="M923" s="223"/>
      <c r="N923" s="222"/>
      <c r="O923" s="222"/>
      <c r="P923" s="222"/>
      <c r="Q923" s="222"/>
      <c r="R923" s="223"/>
      <c r="S923" s="223"/>
      <c r="T923" s="223"/>
      <c r="U923" s="223"/>
      <c r="V923" s="223"/>
      <c r="W923" s="223"/>
      <c r="X923" s="223"/>
      <c r="Y923" s="223"/>
      <c r="Z923" s="213"/>
      <c r="AA923" s="213"/>
      <c r="AB923" s="213"/>
      <c r="AC923" s="213"/>
      <c r="AD923" s="213"/>
      <c r="AE923" s="213"/>
      <c r="AF923" s="213"/>
      <c r="AG923" s="213" t="s">
        <v>297</v>
      </c>
      <c r="AH923" s="213">
        <v>0</v>
      </c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</row>
    <row r="924" spans="1:60" outlineLevel="3" x14ac:dyDescent="0.2">
      <c r="A924" s="220"/>
      <c r="B924" s="221"/>
      <c r="C924" s="266" t="s">
        <v>2285</v>
      </c>
      <c r="D924" s="258"/>
      <c r="E924" s="259">
        <v>536.59500000000003</v>
      </c>
      <c r="F924" s="223"/>
      <c r="G924" s="223"/>
      <c r="H924" s="223"/>
      <c r="I924" s="223"/>
      <c r="J924" s="223"/>
      <c r="K924" s="223"/>
      <c r="L924" s="223"/>
      <c r="M924" s="223"/>
      <c r="N924" s="222"/>
      <c r="O924" s="222"/>
      <c r="P924" s="222"/>
      <c r="Q924" s="222"/>
      <c r="R924" s="223"/>
      <c r="S924" s="223"/>
      <c r="T924" s="223"/>
      <c r="U924" s="223"/>
      <c r="V924" s="223"/>
      <c r="W924" s="223"/>
      <c r="X924" s="223"/>
      <c r="Y924" s="223"/>
      <c r="Z924" s="213"/>
      <c r="AA924" s="213"/>
      <c r="AB924" s="213"/>
      <c r="AC924" s="213"/>
      <c r="AD924" s="213"/>
      <c r="AE924" s="213"/>
      <c r="AF924" s="213"/>
      <c r="AG924" s="213" t="s">
        <v>297</v>
      </c>
      <c r="AH924" s="213">
        <v>0</v>
      </c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</row>
    <row r="925" spans="1:60" outlineLevel="1" x14ac:dyDescent="0.2">
      <c r="A925" s="235">
        <v>178</v>
      </c>
      <c r="B925" s="236" t="s">
        <v>1552</v>
      </c>
      <c r="C925" s="252" t="s">
        <v>1553</v>
      </c>
      <c r="D925" s="237" t="s">
        <v>292</v>
      </c>
      <c r="E925" s="238">
        <v>536.59500000000003</v>
      </c>
      <c r="F925" s="239"/>
      <c r="G925" s="240">
        <f>ROUND(E925*F925,2)</f>
        <v>0</v>
      </c>
      <c r="H925" s="239"/>
      <c r="I925" s="240">
        <f>ROUND(E925*H925,2)</f>
        <v>0</v>
      </c>
      <c r="J925" s="239"/>
      <c r="K925" s="240">
        <f>ROUND(E925*J925,2)</f>
        <v>0</v>
      </c>
      <c r="L925" s="240">
        <v>21</v>
      </c>
      <c r="M925" s="240">
        <f>G925*(1+L925/100)</f>
        <v>0</v>
      </c>
      <c r="N925" s="238">
        <v>4.6000000000000001E-4</v>
      </c>
      <c r="O925" s="238">
        <f>ROUND(E925*N925,2)</f>
        <v>0.25</v>
      </c>
      <c r="P925" s="238">
        <v>0</v>
      </c>
      <c r="Q925" s="238">
        <f>ROUND(E925*P925,2)</f>
        <v>0</v>
      </c>
      <c r="R925" s="240" t="s">
        <v>1549</v>
      </c>
      <c r="S925" s="240" t="s">
        <v>250</v>
      </c>
      <c r="T925" s="241" t="s">
        <v>250</v>
      </c>
      <c r="U925" s="223">
        <v>0.10191</v>
      </c>
      <c r="V925" s="223">
        <f>ROUND(E925*U925,2)</f>
        <v>54.68</v>
      </c>
      <c r="W925" s="223"/>
      <c r="X925" s="223" t="s">
        <v>294</v>
      </c>
      <c r="Y925" s="223" t="s">
        <v>252</v>
      </c>
      <c r="Z925" s="213"/>
      <c r="AA925" s="213"/>
      <c r="AB925" s="213"/>
      <c r="AC925" s="213"/>
      <c r="AD925" s="213"/>
      <c r="AE925" s="213"/>
      <c r="AF925" s="213"/>
      <c r="AG925" s="213" t="s">
        <v>571</v>
      </c>
      <c r="AH925" s="213"/>
      <c r="AI925" s="213"/>
      <c r="AJ925" s="213"/>
      <c r="AK925" s="213"/>
      <c r="AL925" s="213"/>
      <c r="AM925" s="213"/>
      <c r="AN925" s="213"/>
      <c r="AO925" s="213"/>
      <c r="AP925" s="213"/>
      <c r="AQ925" s="213"/>
      <c r="AR925" s="213"/>
      <c r="AS925" s="213"/>
      <c r="AT925" s="213"/>
      <c r="AU925" s="213"/>
      <c r="AV925" s="213"/>
      <c r="AW925" s="213"/>
      <c r="AX925" s="213"/>
      <c r="AY925" s="213"/>
      <c r="AZ925" s="213"/>
      <c r="BA925" s="213"/>
      <c r="BB925" s="213"/>
      <c r="BC925" s="213"/>
      <c r="BD925" s="213"/>
      <c r="BE925" s="213"/>
      <c r="BF925" s="213"/>
      <c r="BG925" s="213"/>
      <c r="BH925" s="213"/>
    </row>
    <row r="926" spans="1:60" outlineLevel="2" x14ac:dyDescent="0.2">
      <c r="A926" s="220"/>
      <c r="B926" s="221"/>
      <c r="C926" s="266" t="s">
        <v>1645</v>
      </c>
      <c r="D926" s="258"/>
      <c r="E926" s="259"/>
      <c r="F926" s="223"/>
      <c r="G926" s="223"/>
      <c r="H926" s="223"/>
      <c r="I926" s="223"/>
      <c r="J926" s="223"/>
      <c r="K926" s="223"/>
      <c r="L926" s="223"/>
      <c r="M926" s="223"/>
      <c r="N926" s="222"/>
      <c r="O926" s="222"/>
      <c r="P926" s="222"/>
      <c r="Q926" s="222"/>
      <c r="R926" s="223"/>
      <c r="S926" s="223"/>
      <c r="T926" s="223"/>
      <c r="U926" s="223"/>
      <c r="V926" s="223"/>
      <c r="W926" s="223"/>
      <c r="X926" s="223"/>
      <c r="Y926" s="223"/>
      <c r="Z926" s="213"/>
      <c r="AA926" s="213"/>
      <c r="AB926" s="213"/>
      <c r="AC926" s="213"/>
      <c r="AD926" s="213"/>
      <c r="AE926" s="213"/>
      <c r="AF926" s="213"/>
      <c r="AG926" s="213" t="s">
        <v>297</v>
      </c>
      <c r="AH926" s="213">
        <v>0</v>
      </c>
      <c r="AI926" s="213"/>
      <c r="AJ926" s="213"/>
      <c r="AK926" s="213"/>
      <c r="AL926" s="213"/>
      <c r="AM926" s="213"/>
      <c r="AN926" s="213"/>
      <c r="AO926" s="213"/>
      <c r="AP926" s="213"/>
      <c r="AQ926" s="213"/>
      <c r="AR926" s="213"/>
      <c r="AS926" s="213"/>
      <c r="AT926" s="213"/>
      <c r="AU926" s="213"/>
      <c r="AV926" s="213"/>
      <c r="AW926" s="213"/>
      <c r="AX926" s="213"/>
      <c r="AY926" s="213"/>
      <c r="AZ926" s="213"/>
      <c r="BA926" s="213"/>
      <c r="BB926" s="213"/>
      <c r="BC926" s="213"/>
      <c r="BD926" s="213"/>
      <c r="BE926" s="213"/>
      <c r="BF926" s="213"/>
      <c r="BG926" s="213"/>
      <c r="BH926" s="213"/>
    </row>
    <row r="927" spans="1:60" outlineLevel="3" x14ac:dyDescent="0.2">
      <c r="A927" s="220"/>
      <c r="B927" s="221"/>
      <c r="C927" s="266" t="s">
        <v>2286</v>
      </c>
      <c r="D927" s="258"/>
      <c r="E927" s="259"/>
      <c r="F927" s="223"/>
      <c r="G927" s="223"/>
      <c r="H927" s="223"/>
      <c r="I927" s="223"/>
      <c r="J927" s="223"/>
      <c r="K927" s="223"/>
      <c r="L927" s="223"/>
      <c r="M927" s="223"/>
      <c r="N927" s="222"/>
      <c r="O927" s="222"/>
      <c r="P927" s="222"/>
      <c r="Q927" s="222"/>
      <c r="R927" s="223"/>
      <c r="S927" s="223"/>
      <c r="T927" s="223"/>
      <c r="U927" s="223"/>
      <c r="V927" s="223"/>
      <c r="W927" s="223"/>
      <c r="X927" s="223"/>
      <c r="Y927" s="223"/>
      <c r="Z927" s="213"/>
      <c r="AA927" s="213"/>
      <c r="AB927" s="213"/>
      <c r="AC927" s="213"/>
      <c r="AD927" s="213"/>
      <c r="AE927" s="213"/>
      <c r="AF927" s="213"/>
      <c r="AG927" s="213" t="s">
        <v>297</v>
      </c>
      <c r="AH927" s="213">
        <v>0</v>
      </c>
      <c r="AI927" s="213"/>
      <c r="AJ927" s="213"/>
      <c r="AK927" s="213"/>
      <c r="AL927" s="213"/>
      <c r="AM927" s="213"/>
      <c r="AN927" s="213"/>
      <c r="AO927" s="213"/>
      <c r="AP927" s="213"/>
      <c r="AQ927" s="213"/>
      <c r="AR927" s="213"/>
      <c r="AS927" s="213"/>
      <c r="AT927" s="213"/>
      <c r="AU927" s="213"/>
      <c r="AV927" s="213"/>
      <c r="AW927" s="213"/>
      <c r="AX927" s="213"/>
      <c r="AY927" s="213"/>
      <c r="AZ927" s="213"/>
      <c r="BA927" s="213"/>
      <c r="BB927" s="213"/>
      <c r="BC927" s="213"/>
      <c r="BD927" s="213"/>
      <c r="BE927" s="213"/>
      <c r="BF927" s="213"/>
      <c r="BG927" s="213"/>
      <c r="BH927" s="213"/>
    </row>
    <row r="928" spans="1:60" outlineLevel="3" x14ac:dyDescent="0.2">
      <c r="A928" s="220"/>
      <c r="B928" s="221"/>
      <c r="C928" s="266" t="s">
        <v>296</v>
      </c>
      <c r="D928" s="258"/>
      <c r="E928" s="259"/>
      <c r="F928" s="223"/>
      <c r="G928" s="223"/>
      <c r="H928" s="223"/>
      <c r="I928" s="223"/>
      <c r="J928" s="223"/>
      <c r="K928" s="223"/>
      <c r="L928" s="223"/>
      <c r="M928" s="223"/>
      <c r="N928" s="222"/>
      <c r="O928" s="222"/>
      <c r="P928" s="222"/>
      <c r="Q928" s="222"/>
      <c r="R928" s="223"/>
      <c r="S928" s="223"/>
      <c r="T928" s="223"/>
      <c r="U928" s="223"/>
      <c r="V928" s="223"/>
      <c r="W928" s="223"/>
      <c r="X928" s="223"/>
      <c r="Y928" s="223"/>
      <c r="Z928" s="213"/>
      <c r="AA928" s="213"/>
      <c r="AB928" s="213"/>
      <c r="AC928" s="213"/>
      <c r="AD928" s="213"/>
      <c r="AE928" s="213"/>
      <c r="AF928" s="213"/>
      <c r="AG928" s="213" t="s">
        <v>297</v>
      </c>
      <c r="AH928" s="213">
        <v>0</v>
      </c>
      <c r="AI928" s="213"/>
      <c r="AJ928" s="213"/>
      <c r="AK928" s="213"/>
      <c r="AL928" s="213"/>
      <c r="AM928" s="213"/>
      <c r="AN928" s="213"/>
      <c r="AO928" s="213"/>
      <c r="AP928" s="213"/>
      <c r="AQ928" s="213"/>
      <c r="AR928" s="213"/>
      <c r="AS928" s="213"/>
      <c r="AT928" s="213"/>
      <c r="AU928" s="213"/>
      <c r="AV928" s="213"/>
      <c r="AW928" s="213"/>
      <c r="AX928" s="213"/>
      <c r="AY928" s="213"/>
      <c r="AZ928" s="213"/>
      <c r="BA928" s="213"/>
      <c r="BB928" s="213"/>
      <c r="BC928" s="213"/>
      <c r="BD928" s="213"/>
      <c r="BE928" s="213"/>
      <c r="BF928" s="213"/>
      <c r="BG928" s="213"/>
      <c r="BH928" s="213"/>
    </row>
    <row r="929" spans="1:60" outlineLevel="3" x14ac:dyDescent="0.2">
      <c r="A929" s="220"/>
      <c r="B929" s="221"/>
      <c r="C929" s="266" t="s">
        <v>1872</v>
      </c>
      <c r="D929" s="258"/>
      <c r="E929" s="259"/>
      <c r="F929" s="223"/>
      <c r="G929" s="223"/>
      <c r="H929" s="223"/>
      <c r="I929" s="223"/>
      <c r="J929" s="223"/>
      <c r="K929" s="223"/>
      <c r="L929" s="223"/>
      <c r="M929" s="223"/>
      <c r="N929" s="222"/>
      <c r="O929" s="222"/>
      <c r="P929" s="222"/>
      <c r="Q929" s="222"/>
      <c r="R929" s="223"/>
      <c r="S929" s="223"/>
      <c r="T929" s="223"/>
      <c r="U929" s="223"/>
      <c r="V929" s="223"/>
      <c r="W929" s="223"/>
      <c r="X929" s="223"/>
      <c r="Y929" s="223"/>
      <c r="Z929" s="213"/>
      <c r="AA929" s="213"/>
      <c r="AB929" s="213"/>
      <c r="AC929" s="213"/>
      <c r="AD929" s="213"/>
      <c r="AE929" s="213"/>
      <c r="AF929" s="213"/>
      <c r="AG929" s="213" t="s">
        <v>297</v>
      </c>
      <c r="AH929" s="213">
        <v>0</v>
      </c>
      <c r="AI929" s="213"/>
      <c r="AJ929" s="213"/>
      <c r="AK929" s="213"/>
      <c r="AL929" s="213"/>
      <c r="AM929" s="213"/>
      <c r="AN929" s="213"/>
      <c r="AO929" s="213"/>
      <c r="AP929" s="213"/>
      <c r="AQ929" s="213"/>
      <c r="AR929" s="213"/>
      <c r="AS929" s="213"/>
      <c r="AT929" s="213"/>
      <c r="AU929" s="213"/>
      <c r="AV929" s="213"/>
      <c r="AW929" s="213"/>
      <c r="AX929" s="213"/>
      <c r="AY929" s="213"/>
      <c r="AZ929" s="213"/>
      <c r="BA929" s="213"/>
      <c r="BB929" s="213"/>
      <c r="BC929" s="213"/>
      <c r="BD929" s="213"/>
      <c r="BE929" s="213"/>
      <c r="BF929" s="213"/>
      <c r="BG929" s="213"/>
      <c r="BH929" s="213"/>
    </row>
    <row r="930" spans="1:60" outlineLevel="3" x14ac:dyDescent="0.2">
      <c r="A930" s="220"/>
      <c r="B930" s="221"/>
      <c r="C930" s="266" t="s">
        <v>2285</v>
      </c>
      <c r="D930" s="258"/>
      <c r="E930" s="259">
        <v>536.59500000000003</v>
      </c>
      <c r="F930" s="223"/>
      <c r="G930" s="223"/>
      <c r="H930" s="223"/>
      <c r="I930" s="223"/>
      <c r="J930" s="223"/>
      <c r="K930" s="223"/>
      <c r="L930" s="223"/>
      <c r="M930" s="223"/>
      <c r="N930" s="222"/>
      <c r="O930" s="222"/>
      <c r="P930" s="222"/>
      <c r="Q930" s="222"/>
      <c r="R930" s="223"/>
      <c r="S930" s="223"/>
      <c r="T930" s="223"/>
      <c r="U930" s="223"/>
      <c r="V930" s="223"/>
      <c r="W930" s="223"/>
      <c r="X930" s="223"/>
      <c r="Y930" s="223"/>
      <c r="Z930" s="213"/>
      <c r="AA930" s="213"/>
      <c r="AB930" s="213"/>
      <c r="AC930" s="213"/>
      <c r="AD930" s="213"/>
      <c r="AE930" s="213"/>
      <c r="AF930" s="213"/>
      <c r="AG930" s="213" t="s">
        <v>297</v>
      </c>
      <c r="AH930" s="213">
        <v>0</v>
      </c>
      <c r="AI930" s="213"/>
      <c r="AJ930" s="213"/>
      <c r="AK930" s="213"/>
      <c r="AL930" s="213"/>
      <c r="AM930" s="213"/>
      <c r="AN930" s="213"/>
      <c r="AO930" s="213"/>
      <c r="AP930" s="213"/>
      <c r="AQ930" s="213"/>
      <c r="AR930" s="213"/>
      <c r="AS930" s="213"/>
      <c r="AT930" s="213"/>
      <c r="AU930" s="213"/>
      <c r="AV930" s="213"/>
      <c r="AW930" s="213"/>
      <c r="AX930" s="213"/>
      <c r="AY930" s="213"/>
      <c r="AZ930" s="213"/>
      <c r="BA930" s="213"/>
      <c r="BB930" s="213"/>
      <c r="BC930" s="213"/>
      <c r="BD930" s="213"/>
      <c r="BE930" s="213"/>
      <c r="BF930" s="213"/>
      <c r="BG930" s="213"/>
      <c r="BH930" s="213"/>
    </row>
    <row r="931" spans="1:60" ht="22.5" outlineLevel="1" x14ac:dyDescent="0.2">
      <c r="A931" s="235">
        <v>179</v>
      </c>
      <c r="B931" s="236" t="s">
        <v>2287</v>
      </c>
      <c r="C931" s="252" t="s">
        <v>2288</v>
      </c>
      <c r="D931" s="237" t="s">
        <v>292</v>
      </c>
      <c r="E931" s="238">
        <v>72.146000000000001</v>
      </c>
      <c r="F931" s="239"/>
      <c r="G931" s="240">
        <f>ROUND(E931*F931,2)</f>
        <v>0</v>
      </c>
      <c r="H931" s="239"/>
      <c r="I931" s="240">
        <f>ROUND(E931*H931,2)</f>
        <v>0</v>
      </c>
      <c r="J931" s="239"/>
      <c r="K931" s="240">
        <f>ROUND(E931*J931,2)</f>
        <v>0</v>
      </c>
      <c r="L931" s="240">
        <v>21</v>
      </c>
      <c r="M931" s="240">
        <f>G931*(1+L931/100)</f>
        <v>0</v>
      </c>
      <c r="N931" s="238">
        <v>4.2999999999999999E-4</v>
      </c>
      <c r="O931" s="238">
        <f>ROUND(E931*N931,2)</f>
        <v>0.03</v>
      </c>
      <c r="P931" s="238">
        <v>0</v>
      </c>
      <c r="Q931" s="238">
        <f>ROUND(E931*P931,2)</f>
        <v>0</v>
      </c>
      <c r="R931" s="240" t="s">
        <v>1549</v>
      </c>
      <c r="S931" s="240" t="s">
        <v>250</v>
      </c>
      <c r="T931" s="241" t="s">
        <v>250</v>
      </c>
      <c r="U931" s="223">
        <v>0.13439999999999999</v>
      </c>
      <c r="V931" s="223">
        <f>ROUND(E931*U931,2)</f>
        <v>9.6999999999999993</v>
      </c>
      <c r="W931" s="223"/>
      <c r="X931" s="223" t="s">
        <v>294</v>
      </c>
      <c r="Y931" s="223" t="s">
        <v>252</v>
      </c>
      <c r="Z931" s="213"/>
      <c r="AA931" s="213"/>
      <c r="AB931" s="213"/>
      <c r="AC931" s="213"/>
      <c r="AD931" s="213"/>
      <c r="AE931" s="213"/>
      <c r="AF931" s="213"/>
      <c r="AG931" s="213" t="s">
        <v>571</v>
      </c>
      <c r="AH931" s="213"/>
      <c r="AI931" s="213"/>
      <c r="AJ931" s="213"/>
      <c r="AK931" s="213"/>
      <c r="AL931" s="213"/>
      <c r="AM931" s="213"/>
      <c r="AN931" s="213"/>
      <c r="AO931" s="213"/>
      <c r="AP931" s="213"/>
      <c r="AQ931" s="213"/>
      <c r="AR931" s="213"/>
      <c r="AS931" s="213"/>
      <c r="AT931" s="213"/>
      <c r="AU931" s="213"/>
      <c r="AV931" s="213"/>
      <c r="AW931" s="213"/>
      <c r="AX931" s="213"/>
      <c r="AY931" s="213"/>
      <c r="AZ931" s="213"/>
      <c r="BA931" s="213"/>
      <c r="BB931" s="213"/>
      <c r="BC931" s="213"/>
      <c r="BD931" s="213"/>
      <c r="BE931" s="213"/>
      <c r="BF931" s="213"/>
      <c r="BG931" s="213"/>
      <c r="BH931" s="213"/>
    </row>
    <row r="932" spans="1:60" outlineLevel="2" x14ac:dyDescent="0.2">
      <c r="A932" s="220"/>
      <c r="B932" s="221"/>
      <c r="C932" s="266" t="s">
        <v>347</v>
      </c>
      <c r="D932" s="258"/>
      <c r="E932" s="259"/>
      <c r="F932" s="223"/>
      <c r="G932" s="223"/>
      <c r="H932" s="223"/>
      <c r="I932" s="223"/>
      <c r="J932" s="223"/>
      <c r="K932" s="223"/>
      <c r="L932" s="223"/>
      <c r="M932" s="223"/>
      <c r="N932" s="222"/>
      <c r="O932" s="222"/>
      <c r="P932" s="222"/>
      <c r="Q932" s="222"/>
      <c r="R932" s="223"/>
      <c r="S932" s="223"/>
      <c r="T932" s="223"/>
      <c r="U932" s="223"/>
      <c r="V932" s="223"/>
      <c r="W932" s="223"/>
      <c r="X932" s="223"/>
      <c r="Y932" s="223"/>
      <c r="Z932" s="213"/>
      <c r="AA932" s="213"/>
      <c r="AB932" s="213"/>
      <c r="AC932" s="213"/>
      <c r="AD932" s="213"/>
      <c r="AE932" s="213"/>
      <c r="AF932" s="213"/>
      <c r="AG932" s="213" t="s">
        <v>297</v>
      </c>
      <c r="AH932" s="213">
        <v>0</v>
      </c>
      <c r="AI932" s="213"/>
      <c r="AJ932" s="213"/>
      <c r="AK932" s="213"/>
      <c r="AL932" s="213"/>
      <c r="AM932" s="213"/>
      <c r="AN932" s="213"/>
      <c r="AO932" s="213"/>
      <c r="AP932" s="213"/>
      <c r="AQ932" s="213"/>
      <c r="AR932" s="213"/>
      <c r="AS932" s="213"/>
      <c r="AT932" s="213"/>
      <c r="AU932" s="213"/>
      <c r="AV932" s="213"/>
      <c r="AW932" s="213"/>
      <c r="AX932" s="213"/>
      <c r="AY932" s="213"/>
      <c r="AZ932" s="213"/>
      <c r="BA932" s="213"/>
      <c r="BB932" s="213"/>
      <c r="BC932" s="213"/>
      <c r="BD932" s="213"/>
      <c r="BE932" s="213"/>
      <c r="BF932" s="213"/>
      <c r="BG932" s="213"/>
      <c r="BH932" s="213"/>
    </row>
    <row r="933" spans="1:60" outlineLevel="3" x14ac:dyDescent="0.2">
      <c r="A933" s="220"/>
      <c r="B933" s="221"/>
      <c r="C933" s="266" t="s">
        <v>2289</v>
      </c>
      <c r="D933" s="258"/>
      <c r="E933" s="259"/>
      <c r="F933" s="223"/>
      <c r="G933" s="223"/>
      <c r="H933" s="223"/>
      <c r="I933" s="223"/>
      <c r="J933" s="223"/>
      <c r="K933" s="223"/>
      <c r="L933" s="223"/>
      <c r="M933" s="223"/>
      <c r="N933" s="222"/>
      <c r="O933" s="222"/>
      <c r="P933" s="222"/>
      <c r="Q933" s="222"/>
      <c r="R933" s="223"/>
      <c r="S933" s="223"/>
      <c r="T933" s="223"/>
      <c r="U933" s="223"/>
      <c r="V933" s="223"/>
      <c r="W933" s="223"/>
      <c r="X933" s="223"/>
      <c r="Y933" s="223"/>
      <c r="Z933" s="213"/>
      <c r="AA933" s="213"/>
      <c r="AB933" s="213"/>
      <c r="AC933" s="213"/>
      <c r="AD933" s="213"/>
      <c r="AE933" s="213"/>
      <c r="AF933" s="213"/>
      <c r="AG933" s="213" t="s">
        <v>297</v>
      </c>
      <c r="AH933" s="213">
        <v>0</v>
      </c>
      <c r="AI933" s="213"/>
      <c r="AJ933" s="213"/>
      <c r="AK933" s="213"/>
      <c r="AL933" s="213"/>
      <c r="AM933" s="213"/>
      <c r="AN933" s="213"/>
      <c r="AO933" s="213"/>
      <c r="AP933" s="213"/>
      <c r="AQ933" s="213"/>
      <c r="AR933" s="213"/>
      <c r="AS933" s="213"/>
      <c r="AT933" s="213"/>
      <c r="AU933" s="213"/>
      <c r="AV933" s="213"/>
      <c r="AW933" s="213"/>
      <c r="AX933" s="213"/>
      <c r="AY933" s="213"/>
      <c r="AZ933" s="213"/>
      <c r="BA933" s="213"/>
      <c r="BB933" s="213"/>
      <c r="BC933" s="213"/>
      <c r="BD933" s="213"/>
      <c r="BE933" s="213"/>
      <c r="BF933" s="213"/>
      <c r="BG933" s="213"/>
      <c r="BH933" s="213"/>
    </row>
    <row r="934" spans="1:60" outlineLevel="3" x14ac:dyDescent="0.2">
      <c r="A934" s="220"/>
      <c r="B934" s="221"/>
      <c r="C934" s="266" t="s">
        <v>2290</v>
      </c>
      <c r="D934" s="258"/>
      <c r="E934" s="259"/>
      <c r="F934" s="223"/>
      <c r="G934" s="223"/>
      <c r="H934" s="223"/>
      <c r="I934" s="223"/>
      <c r="J934" s="223"/>
      <c r="K934" s="223"/>
      <c r="L934" s="223"/>
      <c r="M934" s="223"/>
      <c r="N934" s="222"/>
      <c r="O934" s="222"/>
      <c r="P934" s="222"/>
      <c r="Q934" s="222"/>
      <c r="R934" s="223"/>
      <c r="S934" s="223"/>
      <c r="T934" s="223"/>
      <c r="U934" s="223"/>
      <c r="V934" s="223"/>
      <c r="W934" s="223"/>
      <c r="X934" s="223"/>
      <c r="Y934" s="223"/>
      <c r="Z934" s="213"/>
      <c r="AA934" s="213"/>
      <c r="AB934" s="213"/>
      <c r="AC934" s="213"/>
      <c r="AD934" s="213"/>
      <c r="AE934" s="213"/>
      <c r="AF934" s="213"/>
      <c r="AG934" s="213" t="s">
        <v>297</v>
      </c>
      <c r="AH934" s="213">
        <v>0</v>
      </c>
      <c r="AI934" s="213"/>
      <c r="AJ934" s="213"/>
      <c r="AK934" s="213"/>
      <c r="AL934" s="213"/>
      <c r="AM934" s="213"/>
      <c r="AN934" s="213"/>
      <c r="AO934" s="213"/>
      <c r="AP934" s="213"/>
      <c r="AQ934" s="213"/>
      <c r="AR934" s="213"/>
      <c r="AS934" s="213"/>
      <c r="AT934" s="213"/>
      <c r="AU934" s="213"/>
      <c r="AV934" s="213"/>
      <c r="AW934" s="213"/>
      <c r="AX934" s="213"/>
      <c r="AY934" s="213"/>
      <c r="AZ934" s="213"/>
      <c r="BA934" s="213"/>
      <c r="BB934" s="213"/>
      <c r="BC934" s="213"/>
      <c r="BD934" s="213"/>
      <c r="BE934" s="213"/>
      <c r="BF934" s="213"/>
      <c r="BG934" s="213"/>
      <c r="BH934" s="213"/>
    </row>
    <row r="935" spans="1:60" outlineLevel="3" x14ac:dyDescent="0.2">
      <c r="A935" s="220"/>
      <c r="B935" s="221"/>
      <c r="C935" s="266" t="s">
        <v>1052</v>
      </c>
      <c r="D935" s="258"/>
      <c r="E935" s="259"/>
      <c r="F935" s="223"/>
      <c r="G935" s="223"/>
      <c r="H935" s="223"/>
      <c r="I935" s="223"/>
      <c r="J935" s="223"/>
      <c r="K935" s="223"/>
      <c r="L935" s="223"/>
      <c r="M935" s="223"/>
      <c r="N935" s="222"/>
      <c r="O935" s="222"/>
      <c r="P935" s="222"/>
      <c r="Q935" s="222"/>
      <c r="R935" s="223"/>
      <c r="S935" s="223"/>
      <c r="T935" s="223"/>
      <c r="U935" s="223"/>
      <c r="V935" s="223"/>
      <c r="W935" s="223"/>
      <c r="X935" s="223"/>
      <c r="Y935" s="223"/>
      <c r="Z935" s="213"/>
      <c r="AA935" s="213"/>
      <c r="AB935" s="213"/>
      <c r="AC935" s="213"/>
      <c r="AD935" s="213"/>
      <c r="AE935" s="213"/>
      <c r="AF935" s="213"/>
      <c r="AG935" s="213" t="s">
        <v>297</v>
      </c>
      <c r="AH935" s="213">
        <v>0</v>
      </c>
      <c r="AI935" s="213"/>
      <c r="AJ935" s="213"/>
      <c r="AK935" s="213"/>
      <c r="AL935" s="213"/>
      <c r="AM935" s="213"/>
      <c r="AN935" s="213"/>
      <c r="AO935" s="213"/>
      <c r="AP935" s="213"/>
      <c r="AQ935" s="213"/>
      <c r="AR935" s="213"/>
      <c r="AS935" s="213"/>
      <c r="AT935" s="213"/>
      <c r="AU935" s="213"/>
      <c r="AV935" s="213"/>
      <c r="AW935" s="213"/>
      <c r="AX935" s="213"/>
      <c r="AY935" s="213"/>
      <c r="AZ935" s="213"/>
      <c r="BA935" s="213"/>
      <c r="BB935" s="213"/>
      <c r="BC935" s="213"/>
      <c r="BD935" s="213"/>
      <c r="BE935" s="213"/>
      <c r="BF935" s="213"/>
      <c r="BG935" s="213"/>
      <c r="BH935" s="213"/>
    </row>
    <row r="936" spans="1:60" outlineLevel="3" x14ac:dyDescent="0.2">
      <c r="A936" s="220"/>
      <c r="B936" s="221"/>
      <c r="C936" s="266" t="s">
        <v>296</v>
      </c>
      <c r="D936" s="258"/>
      <c r="E936" s="259"/>
      <c r="F936" s="223"/>
      <c r="G936" s="223"/>
      <c r="H936" s="223"/>
      <c r="I936" s="223"/>
      <c r="J936" s="223"/>
      <c r="K936" s="223"/>
      <c r="L936" s="223"/>
      <c r="M936" s="223"/>
      <c r="N936" s="222"/>
      <c r="O936" s="222"/>
      <c r="P936" s="222"/>
      <c r="Q936" s="222"/>
      <c r="R936" s="223"/>
      <c r="S936" s="223"/>
      <c r="T936" s="223"/>
      <c r="U936" s="223"/>
      <c r="V936" s="223"/>
      <c r="W936" s="223"/>
      <c r="X936" s="223"/>
      <c r="Y936" s="223"/>
      <c r="Z936" s="213"/>
      <c r="AA936" s="213"/>
      <c r="AB936" s="213"/>
      <c r="AC936" s="213"/>
      <c r="AD936" s="213"/>
      <c r="AE936" s="213"/>
      <c r="AF936" s="213"/>
      <c r="AG936" s="213" t="s">
        <v>297</v>
      </c>
      <c r="AH936" s="213">
        <v>0</v>
      </c>
      <c r="AI936" s="213"/>
      <c r="AJ936" s="213"/>
      <c r="AK936" s="213"/>
      <c r="AL936" s="213"/>
      <c r="AM936" s="213"/>
      <c r="AN936" s="213"/>
      <c r="AO936" s="213"/>
      <c r="AP936" s="213"/>
      <c r="AQ936" s="213"/>
      <c r="AR936" s="213"/>
      <c r="AS936" s="213"/>
      <c r="AT936" s="213"/>
      <c r="AU936" s="213"/>
      <c r="AV936" s="213"/>
      <c r="AW936" s="213"/>
      <c r="AX936" s="213"/>
      <c r="AY936" s="213"/>
      <c r="AZ936" s="213"/>
      <c r="BA936" s="213"/>
      <c r="BB936" s="213"/>
      <c r="BC936" s="213"/>
      <c r="BD936" s="213"/>
      <c r="BE936" s="213"/>
      <c r="BF936" s="213"/>
      <c r="BG936" s="213"/>
      <c r="BH936" s="213"/>
    </row>
    <row r="937" spans="1:60" outlineLevel="3" x14ac:dyDescent="0.2">
      <c r="A937" s="220"/>
      <c r="B937" s="221"/>
      <c r="C937" s="266" t="s">
        <v>2291</v>
      </c>
      <c r="D937" s="258"/>
      <c r="E937" s="259"/>
      <c r="F937" s="223"/>
      <c r="G937" s="223"/>
      <c r="H937" s="223"/>
      <c r="I937" s="223"/>
      <c r="J937" s="223"/>
      <c r="K937" s="223"/>
      <c r="L937" s="223"/>
      <c r="M937" s="223"/>
      <c r="N937" s="222"/>
      <c r="O937" s="222"/>
      <c r="P937" s="222"/>
      <c r="Q937" s="222"/>
      <c r="R937" s="223"/>
      <c r="S937" s="223"/>
      <c r="T937" s="223"/>
      <c r="U937" s="223"/>
      <c r="V937" s="223"/>
      <c r="W937" s="223"/>
      <c r="X937" s="223"/>
      <c r="Y937" s="223"/>
      <c r="Z937" s="213"/>
      <c r="AA937" s="213"/>
      <c r="AB937" s="213"/>
      <c r="AC937" s="213"/>
      <c r="AD937" s="213"/>
      <c r="AE937" s="213"/>
      <c r="AF937" s="213"/>
      <c r="AG937" s="213" t="s">
        <v>297</v>
      </c>
      <c r="AH937" s="213">
        <v>0</v>
      </c>
      <c r="AI937" s="213"/>
      <c r="AJ937" s="213"/>
      <c r="AK937" s="213"/>
      <c r="AL937" s="213"/>
      <c r="AM937" s="213"/>
      <c r="AN937" s="213"/>
      <c r="AO937" s="213"/>
      <c r="AP937" s="213"/>
      <c r="AQ937" s="213"/>
      <c r="AR937" s="213"/>
      <c r="AS937" s="213"/>
      <c r="AT937" s="213"/>
      <c r="AU937" s="213"/>
      <c r="AV937" s="213"/>
      <c r="AW937" s="213"/>
      <c r="AX937" s="213"/>
      <c r="AY937" s="213"/>
      <c r="AZ937" s="213"/>
      <c r="BA937" s="213"/>
      <c r="BB937" s="213"/>
      <c r="BC937" s="213"/>
      <c r="BD937" s="213"/>
      <c r="BE937" s="213"/>
      <c r="BF937" s="213"/>
      <c r="BG937" s="213"/>
      <c r="BH937" s="213"/>
    </row>
    <row r="938" spans="1:60" outlineLevel="3" x14ac:dyDescent="0.2">
      <c r="A938" s="220"/>
      <c r="B938" s="221"/>
      <c r="C938" s="266" t="s">
        <v>1980</v>
      </c>
      <c r="D938" s="258"/>
      <c r="E938" s="259"/>
      <c r="F938" s="223"/>
      <c r="G938" s="223"/>
      <c r="H938" s="223"/>
      <c r="I938" s="223"/>
      <c r="J938" s="223"/>
      <c r="K938" s="223"/>
      <c r="L938" s="223"/>
      <c r="M938" s="223"/>
      <c r="N938" s="222"/>
      <c r="O938" s="222"/>
      <c r="P938" s="222"/>
      <c r="Q938" s="222"/>
      <c r="R938" s="223"/>
      <c r="S938" s="223"/>
      <c r="T938" s="223"/>
      <c r="U938" s="223"/>
      <c r="V938" s="223"/>
      <c r="W938" s="223"/>
      <c r="X938" s="223"/>
      <c r="Y938" s="223"/>
      <c r="Z938" s="213"/>
      <c r="AA938" s="213"/>
      <c r="AB938" s="213"/>
      <c r="AC938" s="213"/>
      <c r="AD938" s="213"/>
      <c r="AE938" s="213"/>
      <c r="AF938" s="213"/>
      <c r="AG938" s="213" t="s">
        <v>297</v>
      </c>
      <c r="AH938" s="213">
        <v>0</v>
      </c>
      <c r="AI938" s="213"/>
      <c r="AJ938" s="213"/>
      <c r="AK938" s="213"/>
      <c r="AL938" s="213"/>
      <c r="AM938" s="213"/>
      <c r="AN938" s="213"/>
      <c r="AO938" s="213"/>
      <c r="AP938" s="213"/>
      <c r="AQ938" s="213"/>
      <c r="AR938" s="213"/>
      <c r="AS938" s="213"/>
      <c r="AT938" s="213"/>
      <c r="AU938" s="213"/>
      <c r="AV938" s="213"/>
      <c r="AW938" s="213"/>
      <c r="AX938" s="213"/>
      <c r="AY938" s="213"/>
      <c r="AZ938" s="213"/>
      <c r="BA938" s="213"/>
      <c r="BB938" s="213"/>
      <c r="BC938" s="213"/>
      <c r="BD938" s="213"/>
      <c r="BE938" s="213"/>
      <c r="BF938" s="213"/>
      <c r="BG938" s="213"/>
      <c r="BH938" s="213"/>
    </row>
    <row r="939" spans="1:60" outlineLevel="3" x14ac:dyDescent="0.2">
      <c r="A939" s="220"/>
      <c r="B939" s="221"/>
      <c r="C939" s="266" t="s">
        <v>2292</v>
      </c>
      <c r="D939" s="258"/>
      <c r="E939" s="259">
        <v>72.146000000000001</v>
      </c>
      <c r="F939" s="223"/>
      <c r="G939" s="223"/>
      <c r="H939" s="223"/>
      <c r="I939" s="223"/>
      <c r="J939" s="223"/>
      <c r="K939" s="223"/>
      <c r="L939" s="223"/>
      <c r="M939" s="223"/>
      <c r="N939" s="222"/>
      <c r="O939" s="222"/>
      <c r="P939" s="222"/>
      <c r="Q939" s="222"/>
      <c r="R939" s="223"/>
      <c r="S939" s="223"/>
      <c r="T939" s="223"/>
      <c r="U939" s="223"/>
      <c r="V939" s="223"/>
      <c r="W939" s="223"/>
      <c r="X939" s="223"/>
      <c r="Y939" s="223"/>
      <c r="Z939" s="213"/>
      <c r="AA939" s="213"/>
      <c r="AB939" s="213"/>
      <c r="AC939" s="213"/>
      <c r="AD939" s="213"/>
      <c r="AE939" s="213"/>
      <c r="AF939" s="213"/>
      <c r="AG939" s="213" t="s">
        <v>297</v>
      </c>
      <c r="AH939" s="213">
        <v>0</v>
      </c>
      <c r="AI939" s="213"/>
      <c r="AJ939" s="213"/>
      <c r="AK939" s="213"/>
      <c r="AL939" s="213"/>
      <c r="AM939" s="213"/>
      <c r="AN939" s="213"/>
      <c r="AO939" s="213"/>
      <c r="AP939" s="213"/>
      <c r="AQ939" s="213"/>
      <c r="AR939" s="213"/>
      <c r="AS939" s="213"/>
      <c r="AT939" s="213"/>
      <c r="AU939" s="213"/>
      <c r="AV939" s="213"/>
      <c r="AW939" s="213"/>
      <c r="AX939" s="213"/>
      <c r="AY939" s="213"/>
      <c r="AZ939" s="213"/>
      <c r="BA939" s="213"/>
      <c r="BB939" s="213"/>
      <c r="BC939" s="213"/>
      <c r="BD939" s="213"/>
      <c r="BE939" s="213"/>
      <c r="BF939" s="213"/>
      <c r="BG939" s="213"/>
      <c r="BH939" s="213"/>
    </row>
    <row r="940" spans="1:60" outlineLevel="1" x14ac:dyDescent="0.2">
      <c r="A940" s="235">
        <v>180</v>
      </c>
      <c r="B940" s="236" t="s">
        <v>1558</v>
      </c>
      <c r="C940" s="252" t="s">
        <v>1559</v>
      </c>
      <c r="D940" s="237" t="s">
        <v>292</v>
      </c>
      <c r="E940" s="238">
        <v>608.74099999999999</v>
      </c>
      <c r="F940" s="239"/>
      <c r="G940" s="240">
        <f>ROUND(E940*F940,2)</f>
        <v>0</v>
      </c>
      <c r="H940" s="239"/>
      <c r="I940" s="240">
        <f>ROUND(E940*H940,2)</f>
        <v>0</v>
      </c>
      <c r="J940" s="239"/>
      <c r="K940" s="240">
        <f>ROUND(E940*J940,2)</f>
        <v>0</v>
      </c>
      <c r="L940" s="240">
        <v>21</v>
      </c>
      <c r="M940" s="240">
        <f>G940*(1+L940/100)</f>
        <v>0</v>
      </c>
      <c r="N940" s="238">
        <v>0</v>
      </c>
      <c r="O940" s="238">
        <f>ROUND(E940*N940,2)</f>
        <v>0</v>
      </c>
      <c r="P940" s="238">
        <v>0</v>
      </c>
      <c r="Q940" s="238">
        <f>ROUND(E940*P940,2)</f>
        <v>0</v>
      </c>
      <c r="R940" s="240" t="s">
        <v>1549</v>
      </c>
      <c r="S940" s="240" t="s">
        <v>250</v>
      </c>
      <c r="T940" s="241" t="s">
        <v>250</v>
      </c>
      <c r="U940" s="223">
        <v>7.0000000000000001E-3</v>
      </c>
      <c r="V940" s="223">
        <f>ROUND(E940*U940,2)</f>
        <v>4.26</v>
      </c>
      <c r="W940" s="223"/>
      <c r="X940" s="223" t="s">
        <v>294</v>
      </c>
      <c r="Y940" s="223" t="s">
        <v>252</v>
      </c>
      <c r="Z940" s="213"/>
      <c r="AA940" s="213"/>
      <c r="AB940" s="213"/>
      <c r="AC940" s="213"/>
      <c r="AD940" s="213"/>
      <c r="AE940" s="213"/>
      <c r="AF940" s="213"/>
      <c r="AG940" s="213" t="s">
        <v>571</v>
      </c>
      <c r="AH940" s="213"/>
      <c r="AI940" s="213"/>
      <c r="AJ940" s="213"/>
      <c r="AK940" s="213"/>
      <c r="AL940" s="213"/>
      <c r="AM940" s="213"/>
      <c r="AN940" s="213"/>
      <c r="AO940" s="213"/>
      <c r="AP940" s="213"/>
      <c r="AQ940" s="213"/>
      <c r="AR940" s="213"/>
      <c r="AS940" s="213"/>
      <c r="AT940" s="213"/>
      <c r="AU940" s="213"/>
      <c r="AV940" s="213"/>
      <c r="AW940" s="213"/>
      <c r="AX940" s="213"/>
      <c r="AY940" s="213"/>
      <c r="AZ940" s="213"/>
      <c r="BA940" s="213"/>
      <c r="BB940" s="213"/>
      <c r="BC940" s="213"/>
      <c r="BD940" s="213"/>
      <c r="BE940" s="213"/>
      <c r="BF940" s="213"/>
      <c r="BG940" s="213"/>
      <c r="BH940" s="213"/>
    </row>
    <row r="941" spans="1:60" outlineLevel="2" x14ac:dyDescent="0.2">
      <c r="A941" s="220"/>
      <c r="B941" s="221"/>
      <c r="C941" s="266" t="s">
        <v>2284</v>
      </c>
      <c r="D941" s="258"/>
      <c r="E941" s="259"/>
      <c r="F941" s="223"/>
      <c r="G941" s="223"/>
      <c r="H941" s="223"/>
      <c r="I941" s="223"/>
      <c r="J941" s="223"/>
      <c r="K941" s="223"/>
      <c r="L941" s="223"/>
      <c r="M941" s="223"/>
      <c r="N941" s="222"/>
      <c r="O941" s="222"/>
      <c r="P941" s="222"/>
      <c r="Q941" s="222"/>
      <c r="R941" s="223"/>
      <c r="S941" s="223"/>
      <c r="T941" s="223"/>
      <c r="U941" s="223"/>
      <c r="V941" s="223"/>
      <c r="W941" s="223"/>
      <c r="X941" s="223"/>
      <c r="Y941" s="223"/>
      <c r="Z941" s="213"/>
      <c r="AA941" s="213"/>
      <c r="AB941" s="213"/>
      <c r="AC941" s="213"/>
      <c r="AD941" s="213"/>
      <c r="AE941" s="213"/>
      <c r="AF941" s="213"/>
      <c r="AG941" s="213" t="s">
        <v>297</v>
      </c>
      <c r="AH941" s="213">
        <v>0</v>
      </c>
      <c r="AI941" s="213"/>
      <c r="AJ941" s="213"/>
      <c r="AK941" s="213"/>
      <c r="AL941" s="213"/>
      <c r="AM941" s="213"/>
      <c r="AN941" s="213"/>
      <c r="AO941" s="213"/>
      <c r="AP941" s="213"/>
      <c r="AQ941" s="213"/>
      <c r="AR941" s="213"/>
      <c r="AS941" s="213"/>
      <c r="AT941" s="213"/>
      <c r="AU941" s="213"/>
      <c r="AV941" s="213"/>
      <c r="AW941" s="213"/>
      <c r="AX941" s="213"/>
      <c r="AY941" s="213"/>
      <c r="AZ941" s="213"/>
      <c r="BA941" s="213"/>
      <c r="BB941" s="213"/>
      <c r="BC941" s="213"/>
      <c r="BD941" s="213"/>
      <c r="BE941" s="213"/>
      <c r="BF941" s="213"/>
      <c r="BG941" s="213"/>
      <c r="BH941" s="213"/>
    </row>
    <row r="942" spans="1:60" outlineLevel="3" x14ac:dyDescent="0.2">
      <c r="A942" s="220"/>
      <c r="B942" s="221"/>
      <c r="C942" s="266" t="s">
        <v>2293</v>
      </c>
      <c r="D942" s="258"/>
      <c r="E942" s="259"/>
      <c r="F942" s="223"/>
      <c r="G942" s="223"/>
      <c r="H942" s="223"/>
      <c r="I942" s="223"/>
      <c r="J942" s="223"/>
      <c r="K942" s="223"/>
      <c r="L942" s="223"/>
      <c r="M942" s="223"/>
      <c r="N942" s="222"/>
      <c r="O942" s="222"/>
      <c r="P942" s="222"/>
      <c r="Q942" s="222"/>
      <c r="R942" s="223"/>
      <c r="S942" s="223"/>
      <c r="T942" s="223"/>
      <c r="U942" s="223"/>
      <c r="V942" s="223"/>
      <c r="W942" s="223"/>
      <c r="X942" s="223"/>
      <c r="Y942" s="223"/>
      <c r="Z942" s="213"/>
      <c r="AA942" s="213"/>
      <c r="AB942" s="213"/>
      <c r="AC942" s="213"/>
      <c r="AD942" s="213"/>
      <c r="AE942" s="213"/>
      <c r="AF942" s="213"/>
      <c r="AG942" s="213" t="s">
        <v>297</v>
      </c>
      <c r="AH942" s="213">
        <v>0</v>
      </c>
      <c r="AI942" s="213"/>
      <c r="AJ942" s="213"/>
      <c r="AK942" s="213"/>
      <c r="AL942" s="213"/>
      <c r="AM942" s="213"/>
      <c r="AN942" s="213"/>
      <c r="AO942" s="213"/>
      <c r="AP942" s="213"/>
      <c r="AQ942" s="213"/>
      <c r="AR942" s="213"/>
      <c r="AS942" s="213"/>
      <c r="AT942" s="213"/>
      <c r="AU942" s="213"/>
      <c r="AV942" s="213"/>
      <c r="AW942" s="213"/>
      <c r="AX942" s="213"/>
      <c r="AY942" s="213"/>
      <c r="AZ942" s="213"/>
      <c r="BA942" s="213"/>
      <c r="BB942" s="213"/>
      <c r="BC942" s="213"/>
      <c r="BD942" s="213"/>
      <c r="BE942" s="213"/>
      <c r="BF942" s="213"/>
      <c r="BG942" s="213"/>
      <c r="BH942" s="213"/>
    </row>
    <row r="943" spans="1:60" outlineLevel="3" x14ac:dyDescent="0.2">
      <c r="A943" s="220"/>
      <c r="B943" s="221"/>
      <c r="C943" s="266" t="s">
        <v>2294</v>
      </c>
      <c r="D943" s="258"/>
      <c r="E943" s="259">
        <v>608.74099999999999</v>
      </c>
      <c r="F943" s="223"/>
      <c r="G943" s="223"/>
      <c r="H943" s="223"/>
      <c r="I943" s="223"/>
      <c r="J943" s="223"/>
      <c r="K943" s="223"/>
      <c r="L943" s="223"/>
      <c r="M943" s="223"/>
      <c r="N943" s="222"/>
      <c r="O943" s="222"/>
      <c r="P943" s="222"/>
      <c r="Q943" s="222"/>
      <c r="R943" s="223"/>
      <c r="S943" s="223"/>
      <c r="T943" s="223"/>
      <c r="U943" s="223"/>
      <c r="V943" s="223"/>
      <c r="W943" s="223"/>
      <c r="X943" s="223"/>
      <c r="Y943" s="223"/>
      <c r="Z943" s="213"/>
      <c r="AA943" s="213"/>
      <c r="AB943" s="213"/>
      <c r="AC943" s="213"/>
      <c r="AD943" s="213"/>
      <c r="AE943" s="213"/>
      <c r="AF943" s="213"/>
      <c r="AG943" s="213" t="s">
        <v>297</v>
      </c>
      <c r="AH943" s="213">
        <v>0</v>
      </c>
      <c r="AI943" s="213"/>
      <c r="AJ943" s="213"/>
      <c r="AK943" s="213"/>
      <c r="AL943" s="213"/>
      <c r="AM943" s="213"/>
      <c r="AN943" s="213"/>
      <c r="AO943" s="213"/>
      <c r="AP943" s="213"/>
      <c r="AQ943" s="213"/>
      <c r="AR943" s="213"/>
      <c r="AS943" s="213"/>
      <c r="AT943" s="213"/>
      <c r="AU943" s="213"/>
      <c r="AV943" s="213"/>
      <c r="AW943" s="213"/>
      <c r="AX943" s="213"/>
      <c r="AY943" s="213"/>
      <c r="AZ943" s="213"/>
      <c r="BA943" s="213"/>
      <c r="BB943" s="213"/>
      <c r="BC943" s="213"/>
      <c r="BD943" s="213"/>
      <c r="BE943" s="213"/>
      <c r="BF943" s="213"/>
      <c r="BG943" s="213"/>
      <c r="BH943" s="213"/>
    </row>
    <row r="944" spans="1:60" outlineLevel="1" x14ac:dyDescent="0.2">
      <c r="A944" s="244">
        <v>181</v>
      </c>
      <c r="B944" s="245" t="s">
        <v>1560</v>
      </c>
      <c r="C944" s="254" t="s">
        <v>1561</v>
      </c>
      <c r="D944" s="246" t="s">
        <v>420</v>
      </c>
      <c r="E944" s="247">
        <v>60</v>
      </c>
      <c r="F944" s="248"/>
      <c r="G944" s="249">
        <f>ROUND(E944*F944,2)</f>
        <v>0</v>
      </c>
      <c r="H944" s="248"/>
      <c r="I944" s="249">
        <f>ROUND(E944*H944,2)</f>
        <v>0</v>
      </c>
      <c r="J944" s="248"/>
      <c r="K944" s="249">
        <f>ROUND(E944*J944,2)</f>
        <v>0</v>
      </c>
      <c r="L944" s="249">
        <v>21</v>
      </c>
      <c r="M944" s="249">
        <f>G944*(1+L944/100)</f>
        <v>0</v>
      </c>
      <c r="N944" s="247">
        <v>0</v>
      </c>
      <c r="O944" s="247">
        <f>ROUND(E944*N944,2)</f>
        <v>0</v>
      </c>
      <c r="P944" s="247">
        <v>0</v>
      </c>
      <c r="Q944" s="247">
        <f>ROUND(E944*P944,2)</f>
        <v>0</v>
      </c>
      <c r="R944" s="249" t="s">
        <v>1549</v>
      </c>
      <c r="S944" s="249" t="s">
        <v>250</v>
      </c>
      <c r="T944" s="250" t="s">
        <v>250</v>
      </c>
      <c r="U944" s="223">
        <v>2.375E-2</v>
      </c>
      <c r="V944" s="223">
        <f>ROUND(E944*U944,2)</f>
        <v>1.43</v>
      </c>
      <c r="W944" s="223"/>
      <c r="X944" s="223" t="s">
        <v>294</v>
      </c>
      <c r="Y944" s="223" t="s">
        <v>252</v>
      </c>
      <c r="Z944" s="213"/>
      <c r="AA944" s="213"/>
      <c r="AB944" s="213"/>
      <c r="AC944" s="213"/>
      <c r="AD944" s="213"/>
      <c r="AE944" s="213"/>
      <c r="AF944" s="213"/>
      <c r="AG944" s="213" t="s">
        <v>571</v>
      </c>
      <c r="AH944" s="213"/>
      <c r="AI944" s="213"/>
      <c r="AJ944" s="213"/>
      <c r="AK944" s="213"/>
      <c r="AL944" s="213"/>
      <c r="AM944" s="213"/>
      <c r="AN944" s="213"/>
      <c r="AO944" s="213"/>
      <c r="AP944" s="213"/>
      <c r="AQ944" s="213"/>
      <c r="AR944" s="213"/>
      <c r="AS944" s="213"/>
      <c r="AT944" s="213"/>
      <c r="AU944" s="213"/>
      <c r="AV944" s="213"/>
      <c r="AW944" s="213"/>
      <c r="AX944" s="213"/>
      <c r="AY944" s="213"/>
      <c r="AZ944" s="213"/>
      <c r="BA944" s="213"/>
      <c r="BB944" s="213"/>
      <c r="BC944" s="213"/>
      <c r="BD944" s="213"/>
      <c r="BE944" s="213"/>
      <c r="BF944" s="213"/>
      <c r="BG944" s="213"/>
      <c r="BH944" s="213"/>
    </row>
    <row r="945" spans="1:60" outlineLevel="1" x14ac:dyDescent="0.2">
      <c r="A945" s="244">
        <v>182</v>
      </c>
      <c r="B945" s="245" t="s">
        <v>1562</v>
      </c>
      <c r="C945" s="254" t="s">
        <v>1563</v>
      </c>
      <c r="D945" s="246" t="s">
        <v>292</v>
      </c>
      <c r="E945" s="247">
        <v>30</v>
      </c>
      <c r="F945" s="248"/>
      <c r="G945" s="249">
        <f>ROUND(E945*F945,2)</f>
        <v>0</v>
      </c>
      <c r="H945" s="248"/>
      <c r="I945" s="249">
        <f>ROUND(E945*H945,2)</f>
        <v>0</v>
      </c>
      <c r="J945" s="248"/>
      <c r="K945" s="249">
        <f>ROUND(E945*J945,2)</f>
        <v>0</v>
      </c>
      <c r="L945" s="249">
        <v>21</v>
      </c>
      <c r="M945" s="249">
        <f>G945*(1+L945/100)</f>
        <v>0</v>
      </c>
      <c r="N945" s="247">
        <v>1.0000000000000001E-5</v>
      </c>
      <c r="O945" s="247">
        <f>ROUND(E945*N945,2)</f>
        <v>0</v>
      </c>
      <c r="P945" s="247">
        <v>0</v>
      </c>
      <c r="Q945" s="247">
        <f>ROUND(E945*P945,2)</f>
        <v>0</v>
      </c>
      <c r="R945" s="249" t="s">
        <v>1549</v>
      </c>
      <c r="S945" s="249" t="s">
        <v>250</v>
      </c>
      <c r="T945" s="250" t="s">
        <v>250</v>
      </c>
      <c r="U945" s="223">
        <v>2.9000000000000001E-2</v>
      </c>
      <c r="V945" s="223">
        <f>ROUND(E945*U945,2)</f>
        <v>0.87</v>
      </c>
      <c r="W945" s="223"/>
      <c r="X945" s="223" t="s">
        <v>294</v>
      </c>
      <c r="Y945" s="223" t="s">
        <v>252</v>
      </c>
      <c r="Z945" s="213"/>
      <c r="AA945" s="213"/>
      <c r="AB945" s="213"/>
      <c r="AC945" s="213"/>
      <c r="AD945" s="213"/>
      <c r="AE945" s="213"/>
      <c r="AF945" s="213"/>
      <c r="AG945" s="213" t="s">
        <v>571</v>
      </c>
      <c r="AH945" s="213"/>
      <c r="AI945" s="213"/>
      <c r="AJ945" s="213"/>
      <c r="AK945" s="213"/>
      <c r="AL945" s="213"/>
      <c r="AM945" s="213"/>
      <c r="AN945" s="213"/>
      <c r="AO945" s="213"/>
      <c r="AP945" s="213"/>
      <c r="AQ945" s="213"/>
      <c r="AR945" s="213"/>
      <c r="AS945" s="213"/>
      <c r="AT945" s="213"/>
      <c r="AU945" s="213"/>
      <c r="AV945" s="213"/>
      <c r="AW945" s="213"/>
      <c r="AX945" s="213"/>
      <c r="AY945" s="213"/>
      <c r="AZ945" s="213"/>
      <c r="BA945" s="213"/>
      <c r="BB945" s="213"/>
      <c r="BC945" s="213"/>
      <c r="BD945" s="213"/>
      <c r="BE945" s="213"/>
      <c r="BF945" s="213"/>
      <c r="BG945" s="213"/>
      <c r="BH945" s="213"/>
    </row>
    <row r="946" spans="1:60" outlineLevel="1" x14ac:dyDescent="0.2">
      <c r="A946" s="235">
        <v>183</v>
      </c>
      <c r="B946" s="236" t="s">
        <v>1564</v>
      </c>
      <c r="C946" s="252" t="s">
        <v>1565</v>
      </c>
      <c r="D946" s="237" t="s">
        <v>292</v>
      </c>
      <c r="E946" s="238">
        <v>158.07</v>
      </c>
      <c r="F946" s="239"/>
      <c r="G946" s="240">
        <f>ROUND(E946*F946,2)</f>
        <v>0</v>
      </c>
      <c r="H946" s="239"/>
      <c r="I946" s="240">
        <f>ROUND(E946*H946,2)</f>
        <v>0</v>
      </c>
      <c r="J946" s="239"/>
      <c r="K946" s="240">
        <f>ROUND(E946*J946,2)</f>
        <v>0</v>
      </c>
      <c r="L946" s="240">
        <v>21</v>
      </c>
      <c r="M946" s="240">
        <f>G946*(1+L946/100)</f>
        <v>0</v>
      </c>
      <c r="N946" s="238">
        <v>3.5E-4</v>
      </c>
      <c r="O946" s="238">
        <f>ROUND(E946*N946,2)</f>
        <v>0.06</v>
      </c>
      <c r="P946" s="238">
        <v>0</v>
      </c>
      <c r="Q946" s="238">
        <f>ROUND(E946*P946,2)</f>
        <v>0</v>
      </c>
      <c r="R946" s="240" t="s">
        <v>1549</v>
      </c>
      <c r="S946" s="240" t="s">
        <v>250</v>
      </c>
      <c r="T946" s="241" t="s">
        <v>250</v>
      </c>
      <c r="U946" s="223">
        <v>1.35E-2</v>
      </c>
      <c r="V946" s="223">
        <f>ROUND(E946*U946,2)</f>
        <v>2.13</v>
      </c>
      <c r="W946" s="223"/>
      <c r="X946" s="223" t="s">
        <v>294</v>
      </c>
      <c r="Y946" s="223" t="s">
        <v>252</v>
      </c>
      <c r="Z946" s="213"/>
      <c r="AA946" s="213"/>
      <c r="AB946" s="213"/>
      <c r="AC946" s="213"/>
      <c r="AD946" s="213"/>
      <c r="AE946" s="213"/>
      <c r="AF946" s="213"/>
      <c r="AG946" s="213" t="s">
        <v>571</v>
      </c>
      <c r="AH946" s="213"/>
      <c r="AI946" s="213"/>
      <c r="AJ946" s="213"/>
      <c r="AK946" s="213"/>
      <c r="AL946" s="213"/>
      <c r="AM946" s="213"/>
      <c r="AN946" s="213"/>
      <c r="AO946" s="213"/>
      <c r="AP946" s="213"/>
      <c r="AQ946" s="213"/>
      <c r="AR946" s="213"/>
      <c r="AS946" s="213"/>
      <c r="AT946" s="213"/>
      <c r="AU946" s="213"/>
      <c r="AV946" s="213"/>
      <c r="AW946" s="213"/>
      <c r="AX946" s="213"/>
      <c r="AY946" s="213"/>
      <c r="AZ946" s="213"/>
      <c r="BA946" s="213"/>
      <c r="BB946" s="213"/>
      <c r="BC946" s="213"/>
      <c r="BD946" s="213"/>
      <c r="BE946" s="213"/>
      <c r="BF946" s="213"/>
      <c r="BG946" s="213"/>
      <c r="BH946" s="213"/>
    </row>
    <row r="947" spans="1:60" outlineLevel="2" x14ac:dyDescent="0.2">
      <c r="A947" s="220"/>
      <c r="B947" s="221"/>
      <c r="C947" s="266" t="s">
        <v>1999</v>
      </c>
      <c r="D947" s="258"/>
      <c r="E947" s="259"/>
      <c r="F947" s="223"/>
      <c r="G947" s="223"/>
      <c r="H947" s="223"/>
      <c r="I947" s="223"/>
      <c r="J947" s="223"/>
      <c r="K947" s="223"/>
      <c r="L947" s="223"/>
      <c r="M947" s="223"/>
      <c r="N947" s="222"/>
      <c r="O947" s="222"/>
      <c r="P947" s="222"/>
      <c r="Q947" s="222"/>
      <c r="R947" s="223"/>
      <c r="S947" s="223"/>
      <c r="T947" s="223"/>
      <c r="U947" s="223"/>
      <c r="V947" s="223"/>
      <c r="W947" s="223"/>
      <c r="X947" s="223"/>
      <c r="Y947" s="223"/>
      <c r="Z947" s="213"/>
      <c r="AA947" s="213"/>
      <c r="AB947" s="213"/>
      <c r="AC947" s="213"/>
      <c r="AD947" s="213"/>
      <c r="AE947" s="213"/>
      <c r="AF947" s="213"/>
      <c r="AG947" s="213" t="s">
        <v>297</v>
      </c>
      <c r="AH947" s="213">
        <v>0</v>
      </c>
      <c r="AI947" s="213"/>
      <c r="AJ947" s="213"/>
      <c r="AK947" s="213"/>
      <c r="AL947" s="213"/>
      <c r="AM947" s="213"/>
      <c r="AN947" s="213"/>
      <c r="AO947" s="213"/>
      <c r="AP947" s="213"/>
      <c r="AQ947" s="213"/>
      <c r="AR947" s="213"/>
      <c r="AS947" s="213"/>
      <c r="AT947" s="213"/>
      <c r="AU947" s="213"/>
      <c r="AV947" s="213"/>
      <c r="AW947" s="213"/>
      <c r="AX947" s="213"/>
      <c r="AY947" s="213"/>
      <c r="AZ947" s="213"/>
      <c r="BA947" s="213"/>
      <c r="BB947" s="213"/>
      <c r="BC947" s="213"/>
      <c r="BD947" s="213"/>
      <c r="BE947" s="213"/>
      <c r="BF947" s="213"/>
      <c r="BG947" s="213"/>
      <c r="BH947" s="213"/>
    </row>
    <row r="948" spans="1:60" outlineLevel="3" x14ac:dyDescent="0.2">
      <c r="A948" s="220"/>
      <c r="B948" s="221"/>
      <c r="C948" s="266" t="s">
        <v>2001</v>
      </c>
      <c r="D948" s="258"/>
      <c r="E948" s="259"/>
      <c r="F948" s="223"/>
      <c r="G948" s="223"/>
      <c r="H948" s="223"/>
      <c r="I948" s="223"/>
      <c r="J948" s="223"/>
      <c r="K948" s="223"/>
      <c r="L948" s="223"/>
      <c r="M948" s="223"/>
      <c r="N948" s="222"/>
      <c r="O948" s="222"/>
      <c r="P948" s="222"/>
      <c r="Q948" s="222"/>
      <c r="R948" s="223"/>
      <c r="S948" s="223"/>
      <c r="T948" s="223"/>
      <c r="U948" s="223"/>
      <c r="V948" s="223"/>
      <c r="W948" s="223"/>
      <c r="X948" s="223"/>
      <c r="Y948" s="223"/>
      <c r="Z948" s="213"/>
      <c r="AA948" s="213"/>
      <c r="AB948" s="213"/>
      <c r="AC948" s="213"/>
      <c r="AD948" s="213"/>
      <c r="AE948" s="213"/>
      <c r="AF948" s="213"/>
      <c r="AG948" s="213" t="s">
        <v>297</v>
      </c>
      <c r="AH948" s="213">
        <v>0</v>
      </c>
      <c r="AI948" s="213"/>
      <c r="AJ948" s="213"/>
      <c r="AK948" s="213"/>
      <c r="AL948" s="213"/>
      <c r="AM948" s="213"/>
      <c r="AN948" s="213"/>
      <c r="AO948" s="213"/>
      <c r="AP948" s="213"/>
      <c r="AQ948" s="213"/>
      <c r="AR948" s="213"/>
      <c r="AS948" s="213"/>
      <c r="AT948" s="213"/>
      <c r="AU948" s="213"/>
      <c r="AV948" s="213"/>
      <c r="AW948" s="213"/>
      <c r="AX948" s="213"/>
      <c r="AY948" s="213"/>
      <c r="AZ948" s="213"/>
      <c r="BA948" s="213"/>
      <c r="BB948" s="213"/>
      <c r="BC948" s="213"/>
      <c r="BD948" s="213"/>
      <c r="BE948" s="213"/>
      <c r="BF948" s="213"/>
      <c r="BG948" s="213"/>
      <c r="BH948" s="213"/>
    </row>
    <row r="949" spans="1:60" outlineLevel="3" x14ac:dyDescent="0.2">
      <c r="A949" s="220"/>
      <c r="B949" s="221"/>
      <c r="C949" s="266" t="s">
        <v>2039</v>
      </c>
      <c r="D949" s="258"/>
      <c r="E949" s="259"/>
      <c r="F949" s="223"/>
      <c r="G949" s="223"/>
      <c r="H949" s="223"/>
      <c r="I949" s="223"/>
      <c r="J949" s="223"/>
      <c r="K949" s="223"/>
      <c r="L949" s="223"/>
      <c r="M949" s="223"/>
      <c r="N949" s="222"/>
      <c r="O949" s="222"/>
      <c r="P949" s="222"/>
      <c r="Q949" s="222"/>
      <c r="R949" s="223"/>
      <c r="S949" s="223"/>
      <c r="T949" s="223"/>
      <c r="U949" s="223"/>
      <c r="V949" s="223"/>
      <c r="W949" s="223"/>
      <c r="X949" s="223"/>
      <c r="Y949" s="223"/>
      <c r="Z949" s="213"/>
      <c r="AA949" s="213"/>
      <c r="AB949" s="213"/>
      <c r="AC949" s="213"/>
      <c r="AD949" s="213"/>
      <c r="AE949" s="213"/>
      <c r="AF949" s="213"/>
      <c r="AG949" s="213" t="s">
        <v>297</v>
      </c>
      <c r="AH949" s="213">
        <v>0</v>
      </c>
      <c r="AI949" s="213"/>
      <c r="AJ949" s="213"/>
      <c r="AK949" s="213"/>
      <c r="AL949" s="213"/>
      <c r="AM949" s="213"/>
      <c r="AN949" s="213"/>
      <c r="AO949" s="213"/>
      <c r="AP949" s="213"/>
      <c r="AQ949" s="213"/>
      <c r="AR949" s="213"/>
      <c r="AS949" s="213"/>
      <c r="AT949" s="213"/>
      <c r="AU949" s="213"/>
      <c r="AV949" s="213"/>
      <c r="AW949" s="213"/>
      <c r="AX949" s="213"/>
      <c r="AY949" s="213"/>
      <c r="AZ949" s="213"/>
      <c r="BA949" s="213"/>
      <c r="BB949" s="213"/>
      <c r="BC949" s="213"/>
      <c r="BD949" s="213"/>
      <c r="BE949" s="213"/>
      <c r="BF949" s="213"/>
      <c r="BG949" s="213"/>
      <c r="BH949" s="213"/>
    </row>
    <row r="950" spans="1:60" outlineLevel="3" x14ac:dyDescent="0.2">
      <c r="A950" s="220"/>
      <c r="B950" s="221"/>
      <c r="C950" s="266" t="s">
        <v>2040</v>
      </c>
      <c r="D950" s="258"/>
      <c r="E950" s="259">
        <v>158.07</v>
      </c>
      <c r="F950" s="223"/>
      <c r="G950" s="223"/>
      <c r="H950" s="223"/>
      <c r="I950" s="223"/>
      <c r="J950" s="223"/>
      <c r="K950" s="223"/>
      <c r="L950" s="223"/>
      <c r="M950" s="223"/>
      <c r="N950" s="222"/>
      <c r="O950" s="222"/>
      <c r="P950" s="222"/>
      <c r="Q950" s="222"/>
      <c r="R950" s="223"/>
      <c r="S950" s="223"/>
      <c r="T950" s="223"/>
      <c r="U950" s="223"/>
      <c r="V950" s="223"/>
      <c r="W950" s="223"/>
      <c r="X950" s="223"/>
      <c r="Y950" s="223"/>
      <c r="Z950" s="213"/>
      <c r="AA950" s="213"/>
      <c r="AB950" s="213"/>
      <c r="AC950" s="213"/>
      <c r="AD950" s="213"/>
      <c r="AE950" s="213"/>
      <c r="AF950" s="213"/>
      <c r="AG950" s="213" t="s">
        <v>297</v>
      </c>
      <c r="AH950" s="213">
        <v>0</v>
      </c>
      <c r="AI950" s="213"/>
      <c r="AJ950" s="213"/>
      <c r="AK950" s="213"/>
      <c r="AL950" s="213"/>
      <c r="AM950" s="213"/>
      <c r="AN950" s="213"/>
      <c r="AO950" s="213"/>
      <c r="AP950" s="213"/>
      <c r="AQ950" s="213"/>
      <c r="AR950" s="213"/>
      <c r="AS950" s="213"/>
      <c r="AT950" s="213"/>
      <c r="AU950" s="213"/>
      <c r="AV950" s="213"/>
      <c r="AW950" s="213"/>
      <c r="AX950" s="213"/>
      <c r="AY950" s="213"/>
      <c r="AZ950" s="213"/>
      <c r="BA950" s="213"/>
      <c r="BB950" s="213"/>
      <c r="BC950" s="213"/>
      <c r="BD950" s="213"/>
      <c r="BE950" s="213"/>
      <c r="BF950" s="213"/>
      <c r="BG950" s="213"/>
      <c r="BH950" s="213"/>
    </row>
    <row r="951" spans="1:60" x14ac:dyDescent="0.2">
      <c r="A951" s="228" t="s">
        <v>245</v>
      </c>
      <c r="B951" s="229" t="s">
        <v>199</v>
      </c>
      <c r="C951" s="251" t="s">
        <v>200</v>
      </c>
      <c r="D951" s="230"/>
      <c r="E951" s="231"/>
      <c r="F951" s="232"/>
      <c r="G951" s="232">
        <f>SUMIF(AG952:AG952,"&lt;&gt;NOR",G952:G952)</f>
        <v>0</v>
      </c>
      <c r="H951" s="232"/>
      <c r="I951" s="232">
        <f>SUM(I952:I952)</f>
        <v>0</v>
      </c>
      <c r="J951" s="232"/>
      <c r="K951" s="232">
        <f>SUM(K952:K952)</f>
        <v>0</v>
      </c>
      <c r="L951" s="232"/>
      <c r="M951" s="232">
        <f>SUM(M952:M952)</f>
        <v>0</v>
      </c>
      <c r="N951" s="231"/>
      <c r="O951" s="231">
        <f>SUM(O952:O952)</f>
        <v>0</v>
      </c>
      <c r="P951" s="231"/>
      <c r="Q951" s="231">
        <f>SUM(Q952:Q952)</f>
        <v>0</v>
      </c>
      <c r="R951" s="232"/>
      <c r="S951" s="232"/>
      <c r="T951" s="233"/>
      <c r="U951" s="227"/>
      <c r="V951" s="227">
        <f>SUM(V952:V952)</f>
        <v>56</v>
      </c>
      <c r="W951" s="227"/>
      <c r="X951" s="227"/>
      <c r="Y951" s="227"/>
      <c r="AG951" t="s">
        <v>246</v>
      </c>
    </row>
    <row r="952" spans="1:60" outlineLevel="1" x14ac:dyDescent="0.2">
      <c r="A952" s="244">
        <v>184</v>
      </c>
      <c r="B952" s="245" t="s">
        <v>1566</v>
      </c>
      <c r="C952" s="254" t="s">
        <v>1567</v>
      </c>
      <c r="D952" s="246" t="s">
        <v>1568</v>
      </c>
      <c r="E952" s="247">
        <v>56</v>
      </c>
      <c r="F952" s="248"/>
      <c r="G952" s="249">
        <f>ROUND(E952*F952,2)</f>
        <v>0</v>
      </c>
      <c r="H952" s="248"/>
      <c r="I952" s="249">
        <f>ROUND(E952*H952,2)</f>
        <v>0</v>
      </c>
      <c r="J952" s="248"/>
      <c r="K952" s="249">
        <f>ROUND(E952*J952,2)</f>
        <v>0</v>
      </c>
      <c r="L952" s="249">
        <v>21</v>
      </c>
      <c r="M952" s="249">
        <f>G952*(1+L952/100)</f>
        <v>0</v>
      </c>
      <c r="N952" s="247">
        <v>0</v>
      </c>
      <c r="O952" s="247">
        <f>ROUND(E952*N952,2)</f>
        <v>0</v>
      </c>
      <c r="P952" s="247">
        <v>0</v>
      </c>
      <c r="Q952" s="247">
        <f>ROUND(E952*P952,2)</f>
        <v>0</v>
      </c>
      <c r="R952" s="249" t="s">
        <v>1569</v>
      </c>
      <c r="S952" s="249" t="s">
        <v>250</v>
      </c>
      <c r="T952" s="250" t="s">
        <v>250</v>
      </c>
      <c r="U952" s="223">
        <v>1</v>
      </c>
      <c r="V952" s="223">
        <f>ROUND(E952*U952,2)</f>
        <v>56</v>
      </c>
      <c r="W952" s="223"/>
      <c r="X952" s="223" t="s">
        <v>1570</v>
      </c>
      <c r="Y952" s="223" t="s">
        <v>252</v>
      </c>
      <c r="Z952" s="213"/>
      <c r="AA952" s="213"/>
      <c r="AB952" s="213"/>
      <c r="AC952" s="213"/>
      <c r="AD952" s="213"/>
      <c r="AE952" s="213"/>
      <c r="AF952" s="213"/>
      <c r="AG952" s="213" t="s">
        <v>1571</v>
      </c>
      <c r="AH952" s="213"/>
      <c r="AI952" s="213"/>
      <c r="AJ952" s="213"/>
      <c r="AK952" s="213"/>
      <c r="AL952" s="213"/>
      <c r="AM952" s="213"/>
      <c r="AN952" s="213"/>
      <c r="AO952" s="213"/>
      <c r="AP952" s="213"/>
      <c r="AQ952" s="213"/>
      <c r="AR952" s="213"/>
      <c r="AS952" s="213"/>
      <c r="AT952" s="213"/>
      <c r="AU952" s="213"/>
      <c r="AV952" s="213"/>
      <c r="AW952" s="213"/>
      <c r="AX952" s="213"/>
      <c r="AY952" s="213"/>
      <c r="AZ952" s="213"/>
      <c r="BA952" s="213"/>
      <c r="BB952" s="213"/>
      <c r="BC952" s="213"/>
      <c r="BD952" s="213"/>
      <c r="BE952" s="213"/>
      <c r="BF952" s="213"/>
      <c r="BG952" s="213"/>
      <c r="BH952" s="213"/>
    </row>
    <row r="953" spans="1:60" x14ac:dyDescent="0.2">
      <c r="A953" s="228" t="s">
        <v>245</v>
      </c>
      <c r="B953" s="229" t="s">
        <v>212</v>
      </c>
      <c r="C953" s="251" t="s">
        <v>213</v>
      </c>
      <c r="D953" s="230"/>
      <c r="E953" s="231"/>
      <c r="F953" s="232"/>
      <c r="G953" s="232">
        <f>SUMIF(AG954:AG960,"&lt;&gt;NOR",G954:G960)</f>
        <v>0</v>
      </c>
      <c r="H953" s="232"/>
      <c r="I953" s="232">
        <f>SUM(I954:I960)</f>
        <v>0</v>
      </c>
      <c r="J953" s="232"/>
      <c r="K953" s="232">
        <f>SUM(K954:K960)</f>
        <v>0</v>
      </c>
      <c r="L953" s="232"/>
      <c r="M953" s="232">
        <f>SUM(M954:M960)</f>
        <v>0</v>
      </c>
      <c r="N953" s="231"/>
      <c r="O953" s="231">
        <f>SUM(O954:O960)</f>
        <v>0</v>
      </c>
      <c r="P953" s="231"/>
      <c r="Q953" s="231">
        <f>SUM(Q954:Q960)</f>
        <v>0</v>
      </c>
      <c r="R953" s="232"/>
      <c r="S953" s="232"/>
      <c r="T953" s="233"/>
      <c r="U953" s="227"/>
      <c r="V953" s="227">
        <f>SUM(V954:V960)</f>
        <v>2.1100000000000003</v>
      </c>
      <c r="W953" s="227"/>
      <c r="X953" s="227"/>
      <c r="Y953" s="227"/>
      <c r="AG953" t="s">
        <v>246</v>
      </c>
    </row>
    <row r="954" spans="1:60" outlineLevel="1" x14ac:dyDescent="0.2">
      <c r="A954" s="244">
        <v>185</v>
      </c>
      <c r="B954" s="245" t="s">
        <v>1673</v>
      </c>
      <c r="C954" s="254" t="s">
        <v>1674</v>
      </c>
      <c r="D954" s="246" t="s">
        <v>562</v>
      </c>
      <c r="E954" s="247">
        <v>1.01</v>
      </c>
      <c r="F954" s="248"/>
      <c r="G954" s="249">
        <f>ROUND(E954*F954,2)</f>
        <v>0</v>
      </c>
      <c r="H954" s="248"/>
      <c r="I954" s="249">
        <f>ROUND(E954*H954,2)</f>
        <v>0</v>
      </c>
      <c r="J954" s="248"/>
      <c r="K954" s="249">
        <f>ROUND(E954*J954,2)</f>
        <v>0</v>
      </c>
      <c r="L954" s="249">
        <v>21</v>
      </c>
      <c r="M954" s="249">
        <f>G954*(1+L954/100)</f>
        <v>0</v>
      </c>
      <c r="N954" s="247">
        <v>0</v>
      </c>
      <c r="O954" s="247">
        <f>ROUND(E954*N954,2)</f>
        <v>0</v>
      </c>
      <c r="P954" s="247">
        <v>0</v>
      </c>
      <c r="Q954" s="247">
        <f>ROUND(E954*P954,2)</f>
        <v>0</v>
      </c>
      <c r="R954" s="249" t="s">
        <v>325</v>
      </c>
      <c r="S954" s="249" t="s">
        <v>250</v>
      </c>
      <c r="T954" s="250" t="s">
        <v>250</v>
      </c>
      <c r="U954" s="223">
        <v>0.55000000000000004</v>
      </c>
      <c r="V954" s="223">
        <f>ROUND(E954*U954,2)</f>
        <v>0.56000000000000005</v>
      </c>
      <c r="W954" s="223"/>
      <c r="X954" s="223" t="s">
        <v>667</v>
      </c>
      <c r="Y954" s="223" t="s">
        <v>252</v>
      </c>
      <c r="Z954" s="213"/>
      <c r="AA954" s="213"/>
      <c r="AB954" s="213"/>
      <c r="AC954" s="213"/>
      <c r="AD954" s="213"/>
      <c r="AE954" s="213"/>
      <c r="AF954" s="213"/>
      <c r="AG954" s="213" t="s">
        <v>668</v>
      </c>
      <c r="AH954" s="213"/>
      <c r="AI954" s="213"/>
      <c r="AJ954" s="213"/>
      <c r="AK954" s="213"/>
      <c r="AL954" s="213"/>
      <c r="AM954" s="213"/>
      <c r="AN954" s="213"/>
      <c r="AO954" s="213"/>
      <c r="AP954" s="213"/>
      <c r="AQ954" s="213"/>
      <c r="AR954" s="213"/>
      <c r="AS954" s="213"/>
      <c r="AT954" s="213"/>
      <c r="AU954" s="213"/>
      <c r="AV954" s="213"/>
      <c r="AW954" s="213"/>
      <c r="AX954" s="213"/>
      <c r="AY954" s="213"/>
      <c r="AZ954" s="213"/>
      <c r="BA954" s="213"/>
      <c r="BB954" s="213"/>
      <c r="BC954" s="213"/>
      <c r="BD954" s="213"/>
      <c r="BE954" s="213"/>
      <c r="BF954" s="213"/>
      <c r="BG954" s="213"/>
      <c r="BH954" s="213"/>
    </row>
    <row r="955" spans="1:60" outlineLevel="1" x14ac:dyDescent="0.2">
      <c r="A955" s="244">
        <v>186</v>
      </c>
      <c r="B955" s="245" t="s">
        <v>665</v>
      </c>
      <c r="C955" s="254" t="s">
        <v>666</v>
      </c>
      <c r="D955" s="246" t="s">
        <v>562</v>
      </c>
      <c r="E955" s="247">
        <v>1.01</v>
      </c>
      <c r="F955" s="248"/>
      <c r="G955" s="249">
        <f>ROUND(E955*F955,2)</f>
        <v>0</v>
      </c>
      <c r="H955" s="248"/>
      <c r="I955" s="249">
        <f>ROUND(E955*H955,2)</f>
        <v>0</v>
      </c>
      <c r="J955" s="248"/>
      <c r="K955" s="249">
        <f>ROUND(E955*J955,2)</f>
        <v>0</v>
      </c>
      <c r="L955" s="249">
        <v>21</v>
      </c>
      <c r="M955" s="249">
        <f>G955*(1+L955/100)</f>
        <v>0</v>
      </c>
      <c r="N955" s="247">
        <v>0</v>
      </c>
      <c r="O955" s="247">
        <f>ROUND(E955*N955,2)</f>
        <v>0</v>
      </c>
      <c r="P955" s="247">
        <v>0</v>
      </c>
      <c r="Q955" s="247">
        <f>ROUND(E955*P955,2)</f>
        <v>0</v>
      </c>
      <c r="R955" s="249" t="s">
        <v>325</v>
      </c>
      <c r="S955" s="249" t="s">
        <v>250</v>
      </c>
      <c r="T955" s="250" t="s">
        <v>250</v>
      </c>
      <c r="U955" s="223">
        <v>0.94199999999999995</v>
      </c>
      <c r="V955" s="223">
        <f>ROUND(E955*U955,2)</f>
        <v>0.95</v>
      </c>
      <c r="W955" s="223"/>
      <c r="X955" s="223" t="s">
        <v>667</v>
      </c>
      <c r="Y955" s="223" t="s">
        <v>252</v>
      </c>
      <c r="Z955" s="213"/>
      <c r="AA955" s="213"/>
      <c r="AB955" s="213"/>
      <c r="AC955" s="213"/>
      <c r="AD955" s="213"/>
      <c r="AE955" s="213"/>
      <c r="AF955" s="213"/>
      <c r="AG955" s="213" t="s">
        <v>668</v>
      </c>
      <c r="AH955" s="213"/>
      <c r="AI955" s="213"/>
      <c r="AJ955" s="213"/>
      <c r="AK955" s="213"/>
      <c r="AL955" s="213"/>
      <c r="AM955" s="213"/>
      <c r="AN955" s="213"/>
      <c r="AO955" s="213"/>
      <c r="AP955" s="213"/>
      <c r="AQ955" s="213"/>
      <c r="AR955" s="213"/>
      <c r="AS955" s="213"/>
      <c r="AT955" s="213"/>
      <c r="AU955" s="213"/>
      <c r="AV955" s="213"/>
      <c r="AW955" s="213"/>
      <c r="AX955" s="213"/>
      <c r="AY955" s="213"/>
      <c r="AZ955" s="213"/>
      <c r="BA955" s="213"/>
      <c r="BB955" s="213"/>
      <c r="BC955" s="213"/>
      <c r="BD955" s="213"/>
      <c r="BE955" s="213"/>
      <c r="BF955" s="213"/>
      <c r="BG955" s="213"/>
      <c r="BH955" s="213"/>
    </row>
    <row r="956" spans="1:60" ht="22.5" outlineLevel="1" x14ac:dyDescent="0.2">
      <c r="A956" s="244">
        <v>187</v>
      </c>
      <c r="B956" s="245" t="s">
        <v>669</v>
      </c>
      <c r="C956" s="254" t="s">
        <v>670</v>
      </c>
      <c r="D956" s="246" t="s">
        <v>562</v>
      </c>
      <c r="E956" s="247">
        <v>1.01</v>
      </c>
      <c r="F956" s="248"/>
      <c r="G956" s="249">
        <f>ROUND(E956*F956,2)</f>
        <v>0</v>
      </c>
      <c r="H956" s="248"/>
      <c r="I956" s="249">
        <f>ROUND(E956*H956,2)</f>
        <v>0</v>
      </c>
      <c r="J956" s="248"/>
      <c r="K956" s="249">
        <f>ROUND(E956*J956,2)</f>
        <v>0</v>
      </c>
      <c r="L956" s="249">
        <v>21</v>
      </c>
      <c r="M956" s="249">
        <f>G956*(1+L956/100)</f>
        <v>0</v>
      </c>
      <c r="N956" s="247">
        <v>0</v>
      </c>
      <c r="O956" s="247">
        <f>ROUND(E956*N956,2)</f>
        <v>0</v>
      </c>
      <c r="P956" s="247">
        <v>0</v>
      </c>
      <c r="Q956" s="247">
        <f>ROUND(E956*P956,2)</f>
        <v>0</v>
      </c>
      <c r="R956" s="249" t="s">
        <v>325</v>
      </c>
      <c r="S956" s="249" t="s">
        <v>250</v>
      </c>
      <c r="T956" s="250" t="s">
        <v>250</v>
      </c>
      <c r="U956" s="223">
        <v>0.105</v>
      </c>
      <c r="V956" s="223">
        <f>ROUND(E956*U956,2)</f>
        <v>0.11</v>
      </c>
      <c r="W956" s="223"/>
      <c r="X956" s="223" t="s">
        <v>667</v>
      </c>
      <c r="Y956" s="223" t="s">
        <v>252</v>
      </c>
      <c r="Z956" s="213"/>
      <c r="AA956" s="213"/>
      <c r="AB956" s="213"/>
      <c r="AC956" s="213"/>
      <c r="AD956" s="213"/>
      <c r="AE956" s="213"/>
      <c r="AF956" s="213"/>
      <c r="AG956" s="213" t="s">
        <v>668</v>
      </c>
      <c r="AH956" s="213"/>
      <c r="AI956" s="213"/>
      <c r="AJ956" s="213"/>
      <c r="AK956" s="213"/>
      <c r="AL956" s="213"/>
      <c r="AM956" s="213"/>
      <c r="AN956" s="213"/>
      <c r="AO956" s="213"/>
      <c r="AP956" s="213"/>
      <c r="AQ956" s="213"/>
      <c r="AR956" s="213"/>
      <c r="AS956" s="213"/>
      <c r="AT956" s="213"/>
      <c r="AU956" s="213"/>
      <c r="AV956" s="213"/>
      <c r="AW956" s="213"/>
      <c r="AX956" s="213"/>
      <c r="AY956" s="213"/>
      <c r="AZ956" s="213"/>
      <c r="BA956" s="213"/>
      <c r="BB956" s="213"/>
      <c r="BC956" s="213"/>
      <c r="BD956" s="213"/>
      <c r="BE956" s="213"/>
      <c r="BF956" s="213"/>
      <c r="BG956" s="213"/>
      <c r="BH956" s="213"/>
    </row>
    <row r="957" spans="1:60" outlineLevel="1" x14ac:dyDescent="0.2">
      <c r="A957" s="235">
        <v>188</v>
      </c>
      <c r="B957" s="236" t="s">
        <v>671</v>
      </c>
      <c r="C957" s="252" t="s">
        <v>672</v>
      </c>
      <c r="D957" s="237" t="s">
        <v>562</v>
      </c>
      <c r="E957" s="238">
        <v>1.01</v>
      </c>
      <c r="F957" s="239"/>
      <c r="G957" s="240">
        <f>ROUND(E957*F957,2)</f>
        <v>0</v>
      </c>
      <c r="H957" s="239"/>
      <c r="I957" s="240">
        <f>ROUND(E957*H957,2)</f>
        <v>0</v>
      </c>
      <c r="J957" s="239"/>
      <c r="K957" s="240">
        <f>ROUND(E957*J957,2)</f>
        <v>0</v>
      </c>
      <c r="L957" s="240">
        <v>21</v>
      </c>
      <c r="M957" s="240">
        <f>G957*(1+L957/100)</f>
        <v>0</v>
      </c>
      <c r="N957" s="238">
        <v>0</v>
      </c>
      <c r="O957" s="238">
        <f>ROUND(E957*N957,2)</f>
        <v>0</v>
      </c>
      <c r="P957" s="238">
        <v>0</v>
      </c>
      <c r="Q957" s="238">
        <f>ROUND(E957*P957,2)</f>
        <v>0</v>
      </c>
      <c r="R957" s="240" t="s">
        <v>325</v>
      </c>
      <c r="S957" s="240" t="s">
        <v>250</v>
      </c>
      <c r="T957" s="241" t="s">
        <v>250</v>
      </c>
      <c r="U957" s="223">
        <v>0.49</v>
      </c>
      <c r="V957" s="223">
        <f>ROUND(E957*U957,2)</f>
        <v>0.49</v>
      </c>
      <c r="W957" s="223"/>
      <c r="X957" s="223" t="s">
        <v>667</v>
      </c>
      <c r="Y957" s="223" t="s">
        <v>252</v>
      </c>
      <c r="Z957" s="213"/>
      <c r="AA957" s="213"/>
      <c r="AB957" s="213"/>
      <c r="AC957" s="213"/>
      <c r="AD957" s="213"/>
      <c r="AE957" s="213"/>
      <c r="AF957" s="213"/>
      <c r="AG957" s="213" t="s">
        <v>668</v>
      </c>
      <c r="AH957" s="213"/>
      <c r="AI957" s="213"/>
      <c r="AJ957" s="213"/>
      <c r="AK957" s="213"/>
      <c r="AL957" s="213"/>
      <c r="AM957" s="213"/>
      <c r="AN957" s="213"/>
      <c r="AO957" s="213"/>
      <c r="AP957" s="213"/>
      <c r="AQ957" s="213"/>
      <c r="AR957" s="213"/>
      <c r="AS957" s="213"/>
      <c r="AT957" s="213"/>
      <c r="AU957" s="213"/>
      <c r="AV957" s="213"/>
      <c r="AW957" s="213"/>
      <c r="AX957" s="213"/>
      <c r="AY957" s="213"/>
      <c r="AZ957" s="213"/>
      <c r="BA957" s="213"/>
      <c r="BB957" s="213"/>
      <c r="BC957" s="213"/>
      <c r="BD957" s="213"/>
      <c r="BE957" s="213"/>
      <c r="BF957" s="213"/>
      <c r="BG957" s="213"/>
      <c r="BH957" s="213"/>
    </row>
    <row r="958" spans="1:60" outlineLevel="2" x14ac:dyDescent="0.2">
      <c r="A958" s="220"/>
      <c r="B958" s="221"/>
      <c r="C958" s="253" t="s">
        <v>673</v>
      </c>
      <c r="D958" s="243"/>
      <c r="E958" s="243"/>
      <c r="F958" s="243"/>
      <c r="G958" s="243"/>
      <c r="H958" s="223"/>
      <c r="I958" s="223"/>
      <c r="J958" s="223"/>
      <c r="K958" s="223"/>
      <c r="L958" s="223"/>
      <c r="M958" s="223"/>
      <c r="N958" s="222"/>
      <c r="O958" s="222"/>
      <c r="P958" s="222"/>
      <c r="Q958" s="222"/>
      <c r="R958" s="223"/>
      <c r="S958" s="223"/>
      <c r="T958" s="223"/>
      <c r="U958" s="223"/>
      <c r="V958" s="223"/>
      <c r="W958" s="223"/>
      <c r="X958" s="223"/>
      <c r="Y958" s="223"/>
      <c r="Z958" s="213"/>
      <c r="AA958" s="213"/>
      <c r="AB958" s="213"/>
      <c r="AC958" s="213"/>
      <c r="AD958" s="213"/>
      <c r="AE958" s="213"/>
      <c r="AF958" s="213"/>
      <c r="AG958" s="213" t="s">
        <v>255</v>
      </c>
      <c r="AH958" s="213"/>
      <c r="AI958" s="213"/>
      <c r="AJ958" s="213"/>
      <c r="AK958" s="213"/>
      <c r="AL958" s="213"/>
      <c r="AM958" s="213"/>
      <c r="AN958" s="213"/>
      <c r="AO958" s="213"/>
      <c r="AP958" s="213"/>
      <c r="AQ958" s="213"/>
      <c r="AR958" s="213"/>
      <c r="AS958" s="213"/>
      <c r="AT958" s="213"/>
      <c r="AU958" s="213"/>
      <c r="AV958" s="213"/>
      <c r="AW958" s="213"/>
      <c r="AX958" s="213"/>
      <c r="AY958" s="213"/>
      <c r="AZ958" s="213"/>
      <c r="BA958" s="213"/>
      <c r="BB958" s="213"/>
      <c r="BC958" s="213"/>
      <c r="BD958" s="213"/>
      <c r="BE958" s="213"/>
      <c r="BF958" s="213"/>
      <c r="BG958" s="213"/>
      <c r="BH958" s="213"/>
    </row>
    <row r="959" spans="1:60" outlineLevel="1" x14ac:dyDescent="0.2">
      <c r="A959" s="244">
        <v>189</v>
      </c>
      <c r="B959" s="245" t="s">
        <v>674</v>
      </c>
      <c r="C959" s="254" t="s">
        <v>675</v>
      </c>
      <c r="D959" s="246" t="s">
        <v>562</v>
      </c>
      <c r="E959" s="247">
        <v>30.3</v>
      </c>
      <c r="F959" s="248"/>
      <c r="G959" s="249">
        <f>ROUND(E959*F959,2)</f>
        <v>0</v>
      </c>
      <c r="H959" s="248"/>
      <c r="I959" s="249">
        <f>ROUND(E959*H959,2)</f>
        <v>0</v>
      </c>
      <c r="J959" s="248"/>
      <c r="K959" s="249">
        <f>ROUND(E959*J959,2)</f>
        <v>0</v>
      </c>
      <c r="L959" s="249">
        <v>21</v>
      </c>
      <c r="M959" s="249">
        <f>G959*(1+L959/100)</f>
        <v>0</v>
      </c>
      <c r="N959" s="247">
        <v>0</v>
      </c>
      <c r="O959" s="247">
        <f>ROUND(E959*N959,2)</f>
        <v>0</v>
      </c>
      <c r="P959" s="247">
        <v>0</v>
      </c>
      <c r="Q959" s="247">
        <f>ROUND(E959*P959,2)</f>
        <v>0</v>
      </c>
      <c r="R959" s="249" t="s">
        <v>325</v>
      </c>
      <c r="S959" s="249" t="s">
        <v>250</v>
      </c>
      <c r="T959" s="250" t="s">
        <v>250</v>
      </c>
      <c r="U959" s="223">
        <v>0</v>
      </c>
      <c r="V959" s="223">
        <f>ROUND(E959*U959,2)</f>
        <v>0</v>
      </c>
      <c r="W959" s="223"/>
      <c r="X959" s="223" t="s">
        <v>667</v>
      </c>
      <c r="Y959" s="223" t="s">
        <v>252</v>
      </c>
      <c r="Z959" s="213"/>
      <c r="AA959" s="213"/>
      <c r="AB959" s="213"/>
      <c r="AC959" s="213"/>
      <c r="AD959" s="213"/>
      <c r="AE959" s="213"/>
      <c r="AF959" s="213"/>
      <c r="AG959" s="213" t="s">
        <v>668</v>
      </c>
      <c r="AH959" s="213"/>
      <c r="AI959" s="213"/>
      <c r="AJ959" s="213"/>
      <c r="AK959" s="213"/>
      <c r="AL959" s="213"/>
      <c r="AM959" s="213"/>
      <c r="AN959" s="213"/>
      <c r="AO959" s="213"/>
      <c r="AP959" s="213"/>
      <c r="AQ959" s="213"/>
      <c r="AR959" s="213"/>
      <c r="AS959" s="213"/>
      <c r="AT959" s="213"/>
      <c r="AU959" s="213"/>
      <c r="AV959" s="213"/>
      <c r="AW959" s="213"/>
      <c r="AX959" s="213"/>
      <c r="AY959" s="213"/>
      <c r="AZ959" s="213"/>
      <c r="BA959" s="213"/>
      <c r="BB959" s="213"/>
      <c r="BC959" s="213"/>
      <c r="BD959" s="213"/>
      <c r="BE959" s="213"/>
      <c r="BF959" s="213"/>
      <c r="BG959" s="213"/>
      <c r="BH959" s="213"/>
    </row>
    <row r="960" spans="1:60" ht="22.5" outlineLevel="1" x14ac:dyDescent="0.2">
      <c r="A960" s="235">
        <v>190</v>
      </c>
      <c r="B960" s="236" t="s">
        <v>740</v>
      </c>
      <c r="C960" s="252" t="s">
        <v>741</v>
      </c>
      <c r="D960" s="237" t="s">
        <v>562</v>
      </c>
      <c r="E960" s="238">
        <v>1.01</v>
      </c>
      <c r="F960" s="239"/>
      <c r="G960" s="240">
        <f>ROUND(E960*F960,2)</f>
        <v>0</v>
      </c>
      <c r="H960" s="239"/>
      <c r="I960" s="240">
        <f>ROUND(E960*H960,2)</f>
        <v>0</v>
      </c>
      <c r="J960" s="239"/>
      <c r="K960" s="240">
        <f>ROUND(E960*J960,2)</f>
        <v>0</v>
      </c>
      <c r="L960" s="240">
        <v>21</v>
      </c>
      <c r="M960" s="240">
        <f>G960*(1+L960/100)</f>
        <v>0</v>
      </c>
      <c r="N960" s="238">
        <v>0</v>
      </c>
      <c r="O960" s="238">
        <f>ROUND(E960*N960,2)</f>
        <v>0</v>
      </c>
      <c r="P960" s="238">
        <v>0</v>
      </c>
      <c r="Q960" s="238">
        <f>ROUND(E960*P960,2)</f>
        <v>0</v>
      </c>
      <c r="R960" s="240" t="s">
        <v>325</v>
      </c>
      <c r="S960" s="240" t="s">
        <v>250</v>
      </c>
      <c r="T960" s="241" t="s">
        <v>250</v>
      </c>
      <c r="U960" s="223">
        <v>0</v>
      </c>
      <c r="V960" s="223">
        <f>ROUND(E960*U960,2)</f>
        <v>0</v>
      </c>
      <c r="W960" s="223"/>
      <c r="X960" s="223" t="s">
        <v>667</v>
      </c>
      <c r="Y960" s="223" t="s">
        <v>252</v>
      </c>
      <c r="Z960" s="213"/>
      <c r="AA960" s="213"/>
      <c r="AB960" s="213"/>
      <c r="AC960" s="213"/>
      <c r="AD960" s="213"/>
      <c r="AE960" s="213"/>
      <c r="AF960" s="213"/>
      <c r="AG960" s="213" t="s">
        <v>668</v>
      </c>
      <c r="AH960" s="213"/>
      <c r="AI960" s="213"/>
      <c r="AJ960" s="213"/>
      <c r="AK960" s="213"/>
      <c r="AL960" s="213"/>
      <c r="AM960" s="213"/>
      <c r="AN960" s="213"/>
      <c r="AO960" s="213"/>
      <c r="AP960" s="213"/>
      <c r="AQ960" s="213"/>
      <c r="AR960" s="213"/>
      <c r="AS960" s="213"/>
      <c r="AT960" s="213"/>
      <c r="AU960" s="213"/>
      <c r="AV960" s="213"/>
      <c r="AW960" s="213"/>
      <c r="AX960" s="213"/>
      <c r="AY960" s="213"/>
      <c r="AZ960" s="213"/>
      <c r="BA960" s="213"/>
      <c r="BB960" s="213"/>
      <c r="BC960" s="213"/>
      <c r="BD960" s="213"/>
      <c r="BE960" s="213"/>
      <c r="BF960" s="213"/>
      <c r="BG960" s="213"/>
      <c r="BH960" s="213"/>
    </row>
    <row r="961" spans="1:33" x14ac:dyDescent="0.2">
      <c r="A961" s="3"/>
      <c r="B961" s="4"/>
      <c r="C961" s="255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AE961">
        <v>12</v>
      </c>
      <c r="AF961">
        <v>21</v>
      </c>
      <c r="AG961" t="s">
        <v>231</v>
      </c>
    </row>
    <row r="962" spans="1:33" x14ac:dyDescent="0.2">
      <c r="A962" s="216"/>
      <c r="B962" s="217" t="s">
        <v>29</v>
      </c>
      <c r="C962" s="256"/>
      <c r="D962" s="218"/>
      <c r="E962" s="219"/>
      <c r="F962" s="219"/>
      <c r="G962" s="234">
        <f>G8+G146+G175+G187+G207+G270+G372+G378+G395+G399+G401+G403+G410+G413+G441+G539+G552+G639+G652+G700+G717+G728+G755+G759+G791+G826+G836+G921+G951+G953</f>
        <v>0</v>
      </c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AE962">
        <f>SUMIF(L7:L960,AE961,G7:G960)</f>
        <v>0</v>
      </c>
      <c r="AF962">
        <f>SUMIF(L7:L960,AF961,G7:G960)</f>
        <v>0</v>
      </c>
      <c r="AG962" t="s">
        <v>287</v>
      </c>
    </row>
    <row r="963" spans="1:33" x14ac:dyDescent="0.2">
      <c r="C963" s="257"/>
      <c r="D963" s="10"/>
      <c r="AG963" t="s">
        <v>288</v>
      </c>
    </row>
    <row r="964" spans="1:33" x14ac:dyDescent="0.2">
      <c r="D964" s="10"/>
    </row>
    <row r="965" spans="1:33" x14ac:dyDescent="0.2">
      <c r="D965" s="10"/>
    </row>
    <row r="966" spans="1:33" x14ac:dyDescent="0.2">
      <c r="D966" s="10"/>
    </row>
    <row r="967" spans="1:33" x14ac:dyDescent="0.2">
      <c r="D967" s="10"/>
    </row>
    <row r="968" spans="1:33" x14ac:dyDescent="0.2">
      <c r="D968" s="10"/>
    </row>
    <row r="969" spans="1:33" x14ac:dyDescent="0.2">
      <c r="D969" s="10"/>
    </row>
    <row r="970" spans="1:33" x14ac:dyDescent="0.2">
      <c r="D970" s="10"/>
    </row>
    <row r="971" spans="1:33" x14ac:dyDescent="0.2">
      <c r="D971" s="10"/>
    </row>
    <row r="972" spans="1:33" x14ac:dyDescent="0.2">
      <c r="D972" s="10"/>
    </row>
    <row r="973" spans="1:33" x14ac:dyDescent="0.2">
      <c r="D973" s="10"/>
    </row>
    <row r="974" spans="1:33" x14ac:dyDescent="0.2">
      <c r="D974" s="10"/>
    </row>
    <row r="975" spans="1:33" x14ac:dyDescent="0.2">
      <c r="D975" s="10"/>
    </row>
    <row r="976" spans="1:33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xjpS8jpCcCF4MLUe18Fof0x7M65tiZI3rvv3dZeHCX7pcFmeHwIacCNTcmDxh7TvY5pELZX2k4Qrb+Zi9Zjbw==" saltValue="eH5dElnv3UmR5D/RtHVc1Q==" spinCount="100000" sheet="1" formatRows="0"/>
  <mergeCells count="85">
    <mergeCell ref="C958:G958"/>
    <mergeCell ref="C828:G828"/>
    <mergeCell ref="C830:G830"/>
    <mergeCell ref="C831:G831"/>
    <mergeCell ref="C835:G835"/>
    <mergeCell ref="C838:G838"/>
    <mergeCell ref="C871:G871"/>
    <mergeCell ref="C727:G727"/>
    <mergeCell ref="C790:G790"/>
    <mergeCell ref="C797:G797"/>
    <mergeCell ref="C799:G799"/>
    <mergeCell ref="C804:G804"/>
    <mergeCell ref="C825:G825"/>
    <mergeCell ref="C699:G699"/>
    <mergeCell ref="C702:G702"/>
    <mergeCell ref="C708:G708"/>
    <mergeCell ref="C716:G716"/>
    <mergeCell ref="C719:G719"/>
    <mergeCell ref="C723:G723"/>
    <mergeCell ref="C655:G655"/>
    <mergeCell ref="C661:G661"/>
    <mergeCell ref="C668:G668"/>
    <mergeCell ref="C675:G675"/>
    <mergeCell ref="C676:G676"/>
    <mergeCell ref="C689:G689"/>
    <mergeCell ref="C538:G538"/>
    <mergeCell ref="C541:G541"/>
    <mergeCell ref="C638:G638"/>
    <mergeCell ref="C641:G641"/>
    <mergeCell ref="C651:G651"/>
    <mergeCell ref="C654:G654"/>
    <mergeCell ref="C409:G409"/>
    <mergeCell ref="C412:G412"/>
    <mergeCell ref="C415:G415"/>
    <mergeCell ref="C440:G440"/>
    <mergeCell ref="C461:G461"/>
    <mergeCell ref="C492:G492"/>
    <mergeCell ref="C306:G306"/>
    <mergeCell ref="C330:G330"/>
    <mergeCell ref="C348:G348"/>
    <mergeCell ref="C374:G374"/>
    <mergeCell ref="C397:G397"/>
    <mergeCell ref="C405:G405"/>
    <mergeCell ref="C278:G278"/>
    <mergeCell ref="C280:G280"/>
    <mergeCell ref="C298:G298"/>
    <mergeCell ref="C300:G300"/>
    <mergeCell ref="C302:G302"/>
    <mergeCell ref="C304:G304"/>
    <mergeCell ref="C215:G215"/>
    <mergeCell ref="C220:G220"/>
    <mergeCell ref="C232:G232"/>
    <mergeCell ref="C272:G272"/>
    <mergeCell ref="C274:G274"/>
    <mergeCell ref="C276:G276"/>
    <mergeCell ref="C163:G163"/>
    <mergeCell ref="C164:G164"/>
    <mergeCell ref="C185:G185"/>
    <mergeCell ref="C189:G189"/>
    <mergeCell ref="C209:G209"/>
    <mergeCell ref="C210:G210"/>
    <mergeCell ref="C126:G126"/>
    <mergeCell ref="C139:G139"/>
    <mergeCell ref="C148:G148"/>
    <mergeCell ref="C155:G155"/>
    <mergeCell ref="C161:G161"/>
    <mergeCell ref="C162:G162"/>
    <mergeCell ref="C77:G77"/>
    <mergeCell ref="C83:G83"/>
    <mergeCell ref="C94:G94"/>
    <mergeCell ref="C95:G95"/>
    <mergeCell ref="C103:G103"/>
    <mergeCell ref="C118:G118"/>
    <mergeCell ref="C14:G14"/>
    <mergeCell ref="C16:G16"/>
    <mergeCell ref="C18:G18"/>
    <mergeCell ref="C29:G29"/>
    <mergeCell ref="C48:G48"/>
    <mergeCell ref="C63:G6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1E747-1550-425F-ABAE-0EFC0360B46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7" customWidth="1"/>
    <col min="3" max="3" width="63.28515625" style="177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3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8" t="s">
        <v>289</v>
      </c>
      <c r="B1" s="198"/>
      <c r="C1" s="198"/>
      <c r="D1" s="198"/>
      <c r="E1" s="198"/>
      <c r="F1" s="198"/>
      <c r="G1" s="198"/>
      <c r="AG1" t="s">
        <v>218</v>
      </c>
    </row>
    <row r="2" spans="1:60" ht="24.95" customHeight="1" x14ac:dyDescent="0.2">
      <c r="A2" s="199" t="s">
        <v>7</v>
      </c>
      <c r="B2" s="49" t="s">
        <v>43</v>
      </c>
      <c r="C2" s="202" t="s">
        <v>44</v>
      </c>
      <c r="D2" s="200"/>
      <c r="E2" s="200"/>
      <c r="F2" s="200"/>
      <c r="G2" s="201"/>
      <c r="AG2" t="s">
        <v>219</v>
      </c>
    </row>
    <row r="3" spans="1:60" ht="24.95" customHeight="1" x14ac:dyDescent="0.2">
      <c r="A3" s="199" t="s">
        <v>8</v>
      </c>
      <c r="B3" s="49" t="s">
        <v>62</v>
      </c>
      <c r="C3" s="202" t="s">
        <v>63</v>
      </c>
      <c r="D3" s="200"/>
      <c r="E3" s="200"/>
      <c r="F3" s="200"/>
      <c r="G3" s="201"/>
      <c r="AC3" s="177" t="s">
        <v>219</v>
      </c>
      <c r="AG3" t="s">
        <v>221</v>
      </c>
    </row>
    <row r="4" spans="1:60" ht="24.95" customHeight="1" x14ac:dyDescent="0.2">
      <c r="A4" s="203" t="s">
        <v>9</v>
      </c>
      <c r="B4" s="204" t="s">
        <v>64</v>
      </c>
      <c r="C4" s="205" t="s">
        <v>65</v>
      </c>
      <c r="D4" s="206"/>
      <c r="E4" s="206"/>
      <c r="F4" s="206"/>
      <c r="G4" s="207"/>
      <c r="AG4" t="s">
        <v>222</v>
      </c>
    </row>
    <row r="5" spans="1:60" x14ac:dyDescent="0.2">
      <c r="D5" s="10"/>
    </row>
    <row r="6" spans="1:60" ht="38.25" x14ac:dyDescent="0.2">
      <c r="A6" s="209" t="s">
        <v>223</v>
      </c>
      <c r="B6" s="211" t="s">
        <v>224</v>
      </c>
      <c r="C6" s="211" t="s">
        <v>225</v>
      </c>
      <c r="D6" s="210" t="s">
        <v>226</v>
      </c>
      <c r="E6" s="209" t="s">
        <v>227</v>
      </c>
      <c r="F6" s="208" t="s">
        <v>228</v>
      </c>
      <c r="G6" s="209" t="s">
        <v>29</v>
      </c>
      <c r="H6" s="212" t="s">
        <v>30</v>
      </c>
      <c r="I6" s="212" t="s">
        <v>229</v>
      </c>
      <c r="J6" s="212" t="s">
        <v>31</v>
      </c>
      <c r="K6" s="212" t="s">
        <v>230</v>
      </c>
      <c r="L6" s="212" t="s">
        <v>231</v>
      </c>
      <c r="M6" s="212" t="s">
        <v>232</v>
      </c>
      <c r="N6" s="212" t="s">
        <v>233</v>
      </c>
      <c r="O6" s="212" t="s">
        <v>234</v>
      </c>
      <c r="P6" s="212" t="s">
        <v>235</v>
      </c>
      <c r="Q6" s="212" t="s">
        <v>236</v>
      </c>
      <c r="R6" s="212" t="s">
        <v>237</v>
      </c>
      <c r="S6" s="212" t="s">
        <v>238</v>
      </c>
      <c r="T6" s="212" t="s">
        <v>239</v>
      </c>
      <c r="U6" s="212" t="s">
        <v>240</v>
      </c>
      <c r="V6" s="212" t="s">
        <v>241</v>
      </c>
      <c r="W6" s="212" t="s">
        <v>242</v>
      </c>
      <c r="X6" s="212" t="s">
        <v>243</v>
      </c>
      <c r="Y6" s="212" t="s">
        <v>244</v>
      </c>
    </row>
    <row r="7" spans="1:60" hidden="1" x14ac:dyDescent="0.2">
      <c r="A7" s="3"/>
      <c r="B7" s="4"/>
      <c r="C7" s="4"/>
      <c r="D7" s="6"/>
      <c r="E7" s="214"/>
      <c r="F7" s="215"/>
      <c r="G7" s="215"/>
      <c r="H7" s="215"/>
      <c r="I7" s="215"/>
      <c r="J7" s="215"/>
      <c r="K7" s="215"/>
      <c r="L7" s="215"/>
      <c r="M7" s="215"/>
      <c r="N7" s="214"/>
      <c r="O7" s="214"/>
      <c r="P7" s="214"/>
      <c r="Q7" s="214"/>
      <c r="R7" s="215"/>
      <c r="S7" s="215"/>
      <c r="T7" s="215"/>
      <c r="U7" s="215"/>
      <c r="V7" s="215"/>
      <c r="W7" s="215"/>
      <c r="X7" s="215"/>
      <c r="Y7" s="215"/>
    </row>
    <row r="8" spans="1:60" x14ac:dyDescent="0.2">
      <c r="A8" s="228" t="s">
        <v>245</v>
      </c>
      <c r="B8" s="229" t="s">
        <v>136</v>
      </c>
      <c r="C8" s="251" t="s">
        <v>137</v>
      </c>
      <c r="D8" s="230"/>
      <c r="E8" s="231"/>
      <c r="F8" s="232"/>
      <c r="G8" s="232">
        <f>SUMIF(AG9:AG10,"&lt;&gt;NOR",G9:G10)</f>
        <v>0</v>
      </c>
      <c r="H8" s="232"/>
      <c r="I8" s="232">
        <f>SUM(I9:I10)</f>
        <v>0</v>
      </c>
      <c r="J8" s="232"/>
      <c r="K8" s="232">
        <f>SUM(K9:K10)</f>
        <v>0</v>
      </c>
      <c r="L8" s="232"/>
      <c r="M8" s="232">
        <f>SUM(M9:M10)</f>
        <v>0</v>
      </c>
      <c r="N8" s="231"/>
      <c r="O8" s="231">
        <f>SUM(O9:O10)</f>
        <v>0.03</v>
      </c>
      <c r="P8" s="231"/>
      <c r="Q8" s="231">
        <f>SUM(Q9:Q10)</f>
        <v>0</v>
      </c>
      <c r="R8" s="232"/>
      <c r="S8" s="232"/>
      <c r="T8" s="233"/>
      <c r="U8" s="227"/>
      <c r="V8" s="227">
        <f>SUM(V9:V10)</f>
        <v>3.91</v>
      </c>
      <c r="W8" s="227"/>
      <c r="X8" s="227"/>
      <c r="Y8" s="227"/>
      <c r="AG8" t="s">
        <v>246</v>
      </c>
    </row>
    <row r="9" spans="1:60" outlineLevel="1" x14ac:dyDescent="0.2">
      <c r="A9" s="244">
        <v>1</v>
      </c>
      <c r="B9" s="245" t="s">
        <v>1579</v>
      </c>
      <c r="C9" s="254" t="s">
        <v>1580</v>
      </c>
      <c r="D9" s="246" t="s">
        <v>292</v>
      </c>
      <c r="E9" s="247">
        <v>10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7">
        <v>1.2099999999999999E-3</v>
      </c>
      <c r="O9" s="247">
        <f>ROUND(E9*N9,2)</f>
        <v>0.01</v>
      </c>
      <c r="P9" s="247">
        <v>0</v>
      </c>
      <c r="Q9" s="247">
        <f>ROUND(E9*P9,2)</f>
        <v>0</v>
      </c>
      <c r="R9" s="249" t="s">
        <v>310</v>
      </c>
      <c r="S9" s="249" t="s">
        <v>250</v>
      </c>
      <c r="T9" s="250" t="s">
        <v>250</v>
      </c>
      <c r="U9" s="223">
        <v>0.17699999999999999</v>
      </c>
      <c r="V9" s="223">
        <f>ROUND(E9*U9,2)</f>
        <v>1.77</v>
      </c>
      <c r="W9" s="223"/>
      <c r="X9" s="223" t="s">
        <v>294</v>
      </c>
      <c r="Y9" s="223" t="s">
        <v>252</v>
      </c>
      <c r="Z9" s="213"/>
      <c r="AA9" s="213"/>
      <c r="AB9" s="213"/>
      <c r="AC9" s="213"/>
      <c r="AD9" s="213"/>
      <c r="AE9" s="213"/>
      <c r="AF9" s="213"/>
      <c r="AG9" s="213" t="s">
        <v>295</v>
      </c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</row>
    <row r="10" spans="1:60" outlineLevel="1" x14ac:dyDescent="0.2">
      <c r="A10" s="244">
        <v>2</v>
      </c>
      <c r="B10" s="245" t="s">
        <v>1581</v>
      </c>
      <c r="C10" s="254" t="s">
        <v>1582</v>
      </c>
      <c r="D10" s="246" t="s">
        <v>292</v>
      </c>
      <c r="E10" s="247">
        <v>10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7">
        <v>1.58E-3</v>
      </c>
      <c r="O10" s="247">
        <f>ROUND(E10*N10,2)</f>
        <v>0.02</v>
      </c>
      <c r="P10" s="247">
        <v>0</v>
      </c>
      <c r="Q10" s="247">
        <f>ROUND(E10*P10,2)</f>
        <v>0</v>
      </c>
      <c r="R10" s="249" t="s">
        <v>310</v>
      </c>
      <c r="S10" s="249" t="s">
        <v>250</v>
      </c>
      <c r="T10" s="250" t="s">
        <v>250</v>
      </c>
      <c r="U10" s="223">
        <v>0.214</v>
      </c>
      <c r="V10" s="223">
        <f>ROUND(E10*U10,2)</f>
        <v>2.14</v>
      </c>
      <c r="W10" s="223"/>
      <c r="X10" s="223" t="s">
        <v>294</v>
      </c>
      <c r="Y10" s="223" t="s">
        <v>252</v>
      </c>
      <c r="Z10" s="213"/>
      <c r="AA10" s="213"/>
      <c r="AB10" s="213"/>
      <c r="AC10" s="213"/>
      <c r="AD10" s="213"/>
      <c r="AE10" s="213"/>
      <c r="AF10" s="213"/>
      <c r="AG10" s="213" t="s">
        <v>295</v>
      </c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</row>
    <row r="11" spans="1:60" x14ac:dyDescent="0.2">
      <c r="A11" s="228" t="s">
        <v>245</v>
      </c>
      <c r="B11" s="229" t="s">
        <v>138</v>
      </c>
      <c r="C11" s="251" t="s">
        <v>139</v>
      </c>
      <c r="D11" s="230"/>
      <c r="E11" s="231"/>
      <c r="F11" s="232"/>
      <c r="G11" s="232">
        <f>SUMIF(AG12:AG14,"&lt;&gt;NOR",G12:G14)</f>
        <v>0</v>
      </c>
      <c r="H11" s="232"/>
      <c r="I11" s="232">
        <f>SUM(I12:I14)</f>
        <v>0</v>
      </c>
      <c r="J11" s="232"/>
      <c r="K11" s="232">
        <f>SUM(K12:K14)</f>
        <v>0</v>
      </c>
      <c r="L11" s="232"/>
      <c r="M11" s="232">
        <f>SUM(M12:M14)</f>
        <v>0</v>
      </c>
      <c r="N11" s="231"/>
      <c r="O11" s="231">
        <f>SUM(O12:O14)</f>
        <v>0</v>
      </c>
      <c r="P11" s="231"/>
      <c r="Q11" s="231">
        <f>SUM(Q12:Q14)</f>
        <v>0</v>
      </c>
      <c r="R11" s="232"/>
      <c r="S11" s="232"/>
      <c r="T11" s="233"/>
      <c r="U11" s="227"/>
      <c r="V11" s="227">
        <f>SUM(V12:V14)</f>
        <v>5.31</v>
      </c>
      <c r="W11" s="227"/>
      <c r="X11" s="227"/>
      <c r="Y11" s="227"/>
      <c r="AG11" t="s">
        <v>246</v>
      </c>
    </row>
    <row r="12" spans="1:60" ht="56.25" outlineLevel="1" x14ac:dyDescent="0.2">
      <c r="A12" s="235">
        <v>3</v>
      </c>
      <c r="B12" s="236" t="s">
        <v>1226</v>
      </c>
      <c r="C12" s="252" t="s">
        <v>1227</v>
      </c>
      <c r="D12" s="237" t="s">
        <v>292</v>
      </c>
      <c r="E12" s="238">
        <v>15</v>
      </c>
      <c r="F12" s="239"/>
      <c r="G12" s="240">
        <f>ROUND(E12*F12,2)</f>
        <v>0</v>
      </c>
      <c r="H12" s="239"/>
      <c r="I12" s="240">
        <f>ROUND(E12*H12,2)</f>
        <v>0</v>
      </c>
      <c r="J12" s="239"/>
      <c r="K12" s="240">
        <f>ROUND(E12*J12,2)</f>
        <v>0</v>
      </c>
      <c r="L12" s="240">
        <v>21</v>
      </c>
      <c r="M12" s="240">
        <f>G12*(1+L12/100)</f>
        <v>0</v>
      </c>
      <c r="N12" s="238">
        <v>4.0000000000000003E-5</v>
      </c>
      <c r="O12" s="238">
        <f>ROUND(E12*N12,2)</f>
        <v>0</v>
      </c>
      <c r="P12" s="238">
        <v>0</v>
      </c>
      <c r="Q12" s="238">
        <f>ROUND(E12*P12,2)</f>
        <v>0</v>
      </c>
      <c r="R12" s="240" t="s">
        <v>841</v>
      </c>
      <c r="S12" s="240" t="s">
        <v>250</v>
      </c>
      <c r="T12" s="241" t="s">
        <v>250</v>
      </c>
      <c r="U12" s="223">
        <v>0.35399999999999998</v>
      </c>
      <c r="V12" s="223">
        <f>ROUND(E12*U12,2)</f>
        <v>5.31</v>
      </c>
      <c r="W12" s="223"/>
      <c r="X12" s="223" t="s">
        <v>294</v>
      </c>
      <c r="Y12" s="223" t="s">
        <v>252</v>
      </c>
      <c r="Z12" s="213"/>
      <c r="AA12" s="213"/>
      <c r="AB12" s="213"/>
      <c r="AC12" s="213"/>
      <c r="AD12" s="213"/>
      <c r="AE12" s="213"/>
      <c r="AF12" s="213"/>
      <c r="AG12" s="213" t="s">
        <v>295</v>
      </c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</row>
    <row r="13" spans="1:60" outlineLevel="2" x14ac:dyDescent="0.2">
      <c r="A13" s="220"/>
      <c r="B13" s="221"/>
      <c r="C13" s="266" t="s">
        <v>2295</v>
      </c>
      <c r="D13" s="258"/>
      <c r="E13" s="259"/>
      <c r="F13" s="223"/>
      <c r="G13" s="223"/>
      <c r="H13" s="223"/>
      <c r="I13" s="223"/>
      <c r="J13" s="223"/>
      <c r="K13" s="223"/>
      <c r="L13" s="223"/>
      <c r="M13" s="223"/>
      <c r="N13" s="222"/>
      <c r="O13" s="222"/>
      <c r="P13" s="222"/>
      <c r="Q13" s="222"/>
      <c r="R13" s="223"/>
      <c r="S13" s="223"/>
      <c r="T13" s="223"/>
      <c r="U13" s="223"/>
      <c r="V13" s="223"/>
      <c r="W13" s="223"/>
      <c r="X13" s="223"/>
      <c r="Y13" s="223"/>
      <c r="Z13" s="213"/>
      <c r="AA13" s="213"/>
      <c r="AB13" s="213"/>
      <c r="AC13" s="213"/>
      <c r="AD13" s="213"/>
      <c r="AE13" s="213"/>
      <c r="AF13" s="213"/>
      <c r="AG13" s="213" t="s">
        <v>297</v>
      </c>
      <c r="AH13" s="213">
        <v>0</v>
      </c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</row>
    <row r="14" spans="1:60" outlineLevel="3" x14ac:dyDescent="0.2">
      <c r="A14" s="220"/>
      <c r="B14" s="221"/>
      <c r="C14" s="266" t="s">
        <v>469</v>
      </c>
      <c r="D14" s="258"/>
      <c r="E14" s="259">
        <v>15</v>
      </c>
      <c r="F14" s="223"/>
      <c r="G14" s="223"/>
      <c r="H14" s="223"/>
      <c r="I14" s="223"/>
      <c r="J14" s="223"/>
      <c r="K14" s="223"/>
      <c r="L14" s="223"/>
      <c r="M14" s="223"/>
      <c r="N14" s="222"/>
      <c r="O14" s="222"/>
      <c r="P14" s="222"/>
      <c r="Q14" s="222"/>
      <c r="R14" s="223"/>
      <c r="S14" s="223"/>
      <c r="T14" s="223"/>
      <c r="U14" s="223"/>
      <c r="V14" s="223"/>
      <c r="W14" s="223"/>
      <c r="X14" s="223"/>
      <c r="Y14" s="223"/>
      <c r="Z14" s="213"/>
      <c r="AA14" s="213"/>
      <c r="AB14" s="213"/>
      <c r="AC14" s="213"/>
      <c r="AD14" s="213"/>
      <c r="AE14" s="213"/>
      <c r="AF14" s="213"/>
      <c r="AG14" s="213" t="s">
        <v>297</v>
      </c>
      <c r="AH14" s="213">
        <v>0</v>
      </c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</row>
    <row r="15" spans="1:60" x14ac:dyDescent="0.2">
      <c r="A15" s="228" t="s">
        <v>245</v>
      </c>
      <c r="B15" s="229" t="s">
        <v>140</v>
      </c>
      <c r="C15" s="251" t="s">
        <v>141</v>
      </c>
      <c r="D15" s="230"/>
      <c r="E15" s="231"/>
      <c r="F15" s="232"/>
      <c r="G15" s="232">
        <f>SUMIF(AG16:AG57,"&lt;&gt;NOR",G16:G57)</f>
        <v>0</v>
      </c>
      <c r="H15" s="232"/>
      <c r="I15" s="232">
        <f>SUM(I16:I57)</f>
        <v>0</v>
      </c>
      <c r="J15" s="232"/>
      <c r="K15" s="232">
        <f>SUM(K16:K57)</f>
        <v>0</v>
      </c>
      <c r="L15" s="232"/>
      <c r="M15" s="232">
        <f>SUM(M16:M57)</f>
        <v>0</v>
      </c>
      <c r="N15" s="231"/>
      <c r="O15" s="231">
        <f>SUM(O16:O57)</f>
        <v>0.02</v>
      </c>
      <c r="P15" s="231"/>
      <c r="Q15" s="231">
        <f>SUM(Q16:Q57)</f>
        <v>1.6099999999999999</v>
      </c>
      <c r="R15" s="232"/>
      <c r="S15" s="232"/>
      <c r="T15" s="233"/>
      <c r="U15" s="227"/>
      <c r="V15" s="227">
        <f>SUM(V16:V57)</f>
        <v>13.11</v>
      </c>
      <c r="W15" s="227"/>
      <c r="X15" s="227"/>
      <c r="Y15" s="227"/>
      <c r="AG15" t="s">
        <v>246</v>
      </c>
    </row>
    <row r="16" spans="1:60" outlineLevel="1" x14ac:dyDescent="0.2">
      <c r="A16" s="235">
        <v>4</v>
      </c>
      <c r="B16" s="236" t="s">
        <v>456</v>
      </c>
      <c r="C16" s="252" t="s">
        <v>457</v>
      </c>
      <c r="D16" s="237" t="s">
        <v>458</v>
      </c>
      <c r="E16" s="238">
        <v>13</v>
      </c>
      <c r="F16" s="239"/>
      <c r="G16" s="240">
        <f>ROUND(E16*F16,2)</f>
        <v>0</v>
      </c>
      <c r="H16" s="239"/>
      <c r="I16" s="240">
        <f>ROUND(E16*H16,2)</f>
        <v>0</v>
      </c>
      <c r="J16" s="239"/>
      <c r="K16" s="240">
        <f>ROUND(E16*J16,2)</f>
        <v>0</v>
      </c>
      <c r="L16" s="240">
        <v>21</v>
      </c>
      <c r="M16" s="240">
        <f>G16*(1+L16/100)</f>
        <v>0</v>
      </c>
      <c r="N16" s="238">
        <v>0</v>
      </c>
      <c r="O16" s="238">
        <f>ROUND(E16*N16,2)</f>
        <v>0</v>
      </c>
      <c r="P16" s="238">
        <v>0</v>
      </c>
      <c r="Q16" s="238">
        <f>ROUND(E16*P16,2)</f>
        <v>0</v>
      </c>
      <c r="R16" s="240" t="s">
        <v>325</v>
      </c>
      <c r="S16" s="240" t="s">
        <v>250</v>
      </c>
      <c r="T16" s="241" t="s">
        <v>250</v>
      </c>
      <c r="U16" s="223">
        <v>0.03</v>
      </c>
      <c r="V16" s="223">
        <f>ROUND(E16*U16,2)</f>
        <v>0.39</v>
      </c>
      <c r="W16" s="223"/>
      <c r="X16" s="223" t="s">
        <v>294</v>
      </c>
      <c r="Y16" s="223" t="s">
        <v>252</v>
      </c>
      <c r="Z16" s="213"/>
      <c r="AA16" s="213"/>
      <c r="AB16" s="213"/>
      <c r="AC16" s="213"/>
      <c r="AD16" s="213"/>
      <c r="AE16" s="213"/>
      <c r="AF16" s="213"/>
      <c r="AG16" s="213" t="s">
        <v>295</v>
      </c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</row>
    <row r="17" spans="1:60" outlineLevel="2" x14ac:dyDescent="0.2">
      <c r="A17" s="220"/>
      <c r="B17" s="221"/>
      <c r="C17" s="267" t="s">
        <v>459</v>
      </c>
      <c r="D17" s="264"/>
      <c r="E17" s="264"/>
      <c r="F17" s="264"/>
      <c r="G17" s="264"/>
      <c r="H17" s="223"/>
      <c r="I17" s="223"/>
      <c r="J17" s="223"/>
      <c r="K17" s="223"/>
      <c r="L17" s="223"/>
      <c r="M17" s="223"/>
      <c r="N17" s="222"/>
      <c r="O17" s="222"/>
      <c r="P17" s="222"/>
      <c r="Q17" s="222"/>
      <c r="R17" s="223"/>
      <c r="S17" s="223"/>
      <c r="T17" s="223"/>
      <c r="U17" s="223"/>
      <c r="V17" s="223"/>
      <c r="W17" s="223"/>
      <c r="X17" s="223"/>
      <c r="Y17" s="223"/>
      <c r="Z17" s="213"/>
      <c r="AA17" s="213"/>
      <c r="AB17" s="213"/>
      <c r="AC17" s="213"/>
      <c r="AD17" s="213"/>
      <c r="AE17" s="213"/>
      <c r="AF17" s="213"/>
      <c r="AG17" s="213" t="s">
        <v>305</v>
      </c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</row>
    <row r="18" spans="1:60" outlineLevel="2" x14ac:dyDescent="0.2">
      <c r="A18" s="220"/>
      <c r="B18" s="221"/>
      <c r="C18" s="266" t="s">
        <v>2296</v>
      </c>
      <c r="D18" s="258"/>
      <c r="E18" s="259"/>
      <c r="F18" s="223"/>
      <c r="G18" s="223"/>
      <c r="H18" s="223"/>
      <c r="I18" s="223"/>
      <c r="J18" s="223"/>
      <c r="K18" s="223"/>
      <c r="L18" s="223"/>
      <c r="M18" s="223"/>
      <c r="N18" s="222"/>
      <c r="O18" s="222"/>
      <c r="P18" s="222"/>
      <c r="Q18" s="222"/>
      <c r="R18" s="223"/>
      <c r="S18" s="223"/>
      <c r="T18" s="223"/>
      <c r="U18" s="223"/>
      <c r="V18" s="223"/>
      <c r="W18" s="223"/>
      <c r="X18" s="223"/>
      <c r="Y18" s="223"/>
      <c r="Z18" s="213"/>
      <c r="AA18" s="213"/>
      <c r="AB18" s="213"/>
      <c r="AC18" s="213"/>
      <c r="AD18" s="213"/>
      <c r="AE18" s="213"/>
      <c r="AF18" s="213"/>
      <c r="AG18" s="213" t="s">
        <v>297</v>
      </c>
      <c r="AH18" s="213">
        <v>0</v>
      </c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</row>
    <row r="19" spans="1:60" outlineLevel="3" x14ac:dyDescent="0.2">
      <c r="A19" s="220"/>
      <c r="B19" s="221"/>
      <c r="C19" s="266" t="s">
        <v>2297</v>
      </c>
      <c r="D19" s="258"/>
      <c r="E19" s="259"/>
      <c r="F19" s="223"/>
      <c r="G19" s="223"/>
      <c r="H19" s="223"/>
      <c r="I19" s="223"/>
      <c r="J19" s="223"/>
      <c r="K19" s="223"/>
      <c r="L19" s="223"/>
      <c r="M19" s="223"/>
      <c r="N19" s="222"/>
      <c r="O19" s="222"/>
      <c r="P19" s="222"/>
      <c r="Q19" s="222"/>
      <c r="R19" s="223"/>
      <c r="S19" s="223"/>
      <c r="T19" s="223"/>
      <c r="U19" s="223"/>
      <c r="V19" s="223"/>
      <c r="W19" s="223"/>
      <c r="X19" s="223"/>
      <c r="Y19" s="223"/>
      <c r="Z19" s="213"/>
      <c r="AA19" s="213"/>
      <c r="AB19" s="213"/>
      <c r="AC19" s="213"/>
      <c r="AD19" s="213"/>
      <c r="AE19" s="213"/>
      <c r="AF19" s="213"/>
      <c r="AG19" s="213" t="s">
        <v>297</v>
      </c>
      <c r="AH19" s="213">
        <v>0</v>
      </c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</row>
    <row r="20" spans="1:60" outlineLevel="3" x14ac:dyDescent="0.2">
      <c r="A20" s="220"/>
      <c r="B20" s="221"/>
      <c r="C20" s="266" t="s">
        <v>2298</v>
      </c>
      <c r="D20" s="258"/>
      <c r="E20" s="259"/>
      <c r="F20" s="223"/>
      <c r="G20" s="223"/>
      <c r="H20" s="223"/>
      <c r="I20" s="223"/>
      <c r="J20" s="223"/>
      <c r="K20" s="223"/>
      <c r="L20" s="223"/>
      <c r="M20" s="223"/>
      <c r="N20" s="222"/>
      <c r="O20" s="222"/>
      <c r="P20" s="222"/>
      <c r="Q20" s="222"/>
      <c r="R20" s="223"/>
      <c r="S20" s="223"/>
      <c r="T20" s="223"/>
      <c r="U20" s="223"/>
      <c r="V20" s="223"/>
      <c r="W20" s="223"/>
      <c r="X20" s="223"/>
      <c r="Y20" s="223"/>
      <c r="Z20" s="213"/>
      <c r="AA20" s="213"/>
      <c r="AB20" s="213"/>
      <c r="AC20" s="213"/>
      <c r="AD20" s="213"/>
      <c r="AE20" s="213"/>
      <c r="AF20" s="213"/>
      <c r="AG20" s="213" t="s">
        <v>297</v>
      </c>
      <c r="AH20" s="213">
        <v>0</v>
      </c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</row>
    <row r="21" spans="1:60" outlineLevel="3" x14ac:dyDescent="0.2">
      <c r="A21" s="220"/>
      <c r="B21" s="221"/>
      <c r="C21" s="266" t="s">
        <v>2299</v>
      </c>
      <c r="D21" s="258"/>
      <c r="E21" s="259"/>
      <c r="F21" s="223"/>
      <c r="G21" s="223"/>
      <c r="H21" s="223"/>
      <c r="I21" s="223"/>
      <c r="J21" s="223"/>
      <c r="K21" s="223"/>
      <c r="L21" s="223"/>
      <c r="M21" s="223"/>
      <c r="N21" s="222"/>
      <c r="O21" s="222"/>
      <c r="P21" s="222"/>
      <c r="Q21" s="222"/>
      <c r="R21" s="223"/>
      <c r="S21" s="223"/>
      <c r="T21" s="223"/>
      <c r="U21" s="223"/>
      <c r="V21" s="223"/>
      <c r="W21" s="223"/>
      <c r="X21" s="223"/>
      <c r="Y21" s="223"/>
      <c r="Z21" s="213"/>
      <c r="AA21" s="213"/>
      <c r="AB21" s="213"/>
      <c r="AC21" s="213"/>
      <c r="AD21" s="213"/>
      <c r="AE21" s="213"/>
      <c r="AF21" s="213"/>
      <c r="AG21" s="213" t="s">
        <v>297</v>
      </c>
      <c r="AH21" s="213">
        <v>0</v>
      </c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</row>
    <row r="22" spans="1:60" outlineLevel="3" x14ac:dyDescent="0.2">
      <c r="A22" s="220"/>
      <c r="B22" s="221"/>
      <c r="C22" s="266" t="s">
        <v>635</v>
      </c>
      <c r="D22" s="258"/>
      <c r="E22" s="259">
        <v>13</v>
      </c>
      <c r="F22" s="223"/>
      <c r="G22" s="223"/>
      <c r="H22" s="223"/>
      <c r="I22" s="223"/>
      <c r="J22" s="223"/>
      <c r="K22" s="223"/>
      <c r="L22" s="223"/>
      <c r="M22" s="223"/>
      <c r="N22" s="222"/>
      <c r="O22" s="222"/>
      <c r="P22" s="222"/>
      <c r="Q22" s="222"/>
      <c r="R22" s="223"/>
      <c r="S22" s="223"/>
      <c r="T22" s="223"/>
      <c r="U22" s="223"/>
      <c r="V22" s="223"/>
      <c r="W22" s="223"/>
      <c r="X22" s="223"/>
      <c r="Y22" s="223"/>
      <c r="Z22" s="213"/>
      <c r="AA22" s="213"/>
      <c r="AB22" s="213"/>
      <c r="AC22" s="213"/>
      <c r="AD22" s="213"/>
      <c r="AE22" s="213"/>
      <c r="AF22" s="213"/>
      <c r="AG22" s="213" t="s">
        <v>297</v>
      </c>
      <c r="AH22" s="213">
        <v>0</v>
      </c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</row>
    <row r="23" spans="1:60" outlineLevel="1" x14ac:dyDescent="0.2">
      <c r="A23" s="235">
        <v>5</v>
      </c>
      <c r="B23" s="236" t="s">
        <v>461</v>
      </c>
      <c r="C23" s="252" t="s">
        <v>462</v>
      </c>
      <c r="D23" s="237" t="s">
        <v>458</v>
      </c>
      <c r="E23" s="238">
        <v>3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</v>
      </c>
      <c r="Q23" s="238">
        <f>ROUND(E23*P23,2)</f>
        <v>0</v>
      </c>
      <c r="R23" s="240" t="s">
        <v>325</v>
      </c>
      <c r="S23" s="240" t="s">
        <v>250</v>
      </c>
      <c r="T23" s="241" t="s">
        <v>250</v>
      </c>
      <c r="U23" s="223">
        <v>0.06</v>
      </c>
      <c r="V23" s="223">
        <f>ROUND(E23*U23,2)</f>
        <v>0.18</v>
      </c>
      <c r="W23" s="223"/>
      <c r="X23" s="223" t="s">
        <v>294</v>
      </c>
      <c r="Y23" s="223" t="s">
        <v>252</v>
      </c>
      <c r="Z23" s="213"/>
      <c r="AA23" s="213"/>
      <c r="AB23" s="213"/>
      <c r="AC23" s="213"/>
      <c r="AD23" s="213"/>
      <c r="AE23" s="213"/>
      <c r="AF23" s="213"/>
      <c r="AG23" s="213" t="s">
        <v>295</v>
      </c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</row>
    <row r="24" spans="1:60" outlineLevel="2" x14ac:dyDescent="0.2">
      <c r="A24" s="220"/>
      <c r="B24" s="221"/>
      <c r="C24" s="267" t="s">
        <v>459</v>
      </c>
      <c r="D24" s="264"/>
      <c r="E24" s="264"/>
      <c r="F24" s="264"/>
      <c r="G24" s="264"/>
      <c r="H24" s="223"/>
      <c r="I24" s="223"/>
      <c r="J24" s="223"/>
      <c r="K24" s="223"/>
      <c r="L24" s="223"/>
      <c r="M24" s="223"/>
      <c r="N24" s="222"/>
      <c r="O24" s="222"/>
      <c r="P24" s="222"/>
      <c r="Q24" s="222"/>
      <c r="R24" s="223"/>
      <c r="S24" s="223"/>
      <c r="T24" s="223"/>
      <c r="U24" s="223"/>
      <c r="V24" s="223"/>
      <c r="W24" s="223"/>
      <c r="X24" s="223"/>
      <c r="Y24" s="223"/>
      <c r="Z24" s="213"/>
      <c r="AA24" s="213"/>
      <c r="AB24" s="213"/>
      <c r="AC24" s="213"/>
      <c r="AD24" s="213"/>
      <c r="AE24" s="213"/>
      <c r="AF24" s="213"/>
      <c r="AG24" s="213" t="s">
        <v>305</v>
      </c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</row>
    <row r="25" spans="1:60" outlineLevel="2" x14ac:dyDescent="0.2">
      <c r="A25" s="220"/>
      <c r="B25" s="221"/>
      <c r="C25" s="266" t="s">
        <v>2296</v>
      </c>
      <c r="D25" s="258"/>
      <c r="E25" s="259"/>
      <c r="F25" s="223"/>
      <c r="G25" s="223"/>
      <c r="H25" s="223"/>
      <c r="I25" s="223"/>
      <c r="J25" s="223"/>
      <c r="K25" s="223"/>
      <c r="L25" s="223"/>
      <c r="M25" s="223"/>
      <c r="N25" s="222"/>
      <c r="O25" s="222"/>
      <c r="P25" s="222"/>
      <c r="Q25" s="222"/>
      <c r="R25" s="223"/>
      <c r="S25" s="223"/>
      <c r="T25" s="223"/>
      <c r="U25" s="223"/>
      <c r="V25" s="223"/>
      <c r="W25" s="223"/>
      <c r="X25" s="223"/>
      <c r="Y25" s="223"/>
      <c r="Z25" s="213"/>
      <c r="AA25" s="213"/>
      <c r="AB25" s="213"/>
      <c r="AC25" s="213"/>
      <c r="AD25" s="213"/>
      <c r="AE25" s="213"/>
      <c r="AF25" s="213"/>
      <c r="AG25" s="213" t="s">
        <v>297</v>
      </c>
      <c r="AH25" s="213">
        <v>0</v>
      </c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</row>
    <row r="26" spans="1:60" outlineLevel="3" x14ac:dyDescent="0.2">
      <c r="A26" s="220"/>
      <c r="B26" s="221"/>
      <c r="C26" s="266" t="s">
        <v>2300</v>
      </c>
      <c r="D26" s="258"/>
      <c r="E26" s="259"/>
      <c r="F26" s="223"/>
      <c r="G26" s="223"/>
      <c r="H26" s="223"/>
      <c r="I26" s="223"/>
      <c r="J26" s="223"/>
      <c r="K26" s="223"/>
      <c r="L26" s="223"/>
      <c r="M26" s="223"/>
      <c r="N26" s="222"/>
      <c r="O26" s="222"/>
      <c r="P26" s="222"/>
      <c r="Q26" s="222"/>
      <c r="R26" s="223"/>
      <c r="S26" s="223"/>
      <c r="T26" s="223"/>
      <c r="U26" s="223"/>
      <c r="V26" s="223"/>
      <c r="W26" s="223"/>
      <c r="X26" s="223"/>
      <c r="Y26" s="223"/>
      <c r="Z26" s="213"/>
      <c r="AA26" s="213"/>
      <c r="AB26" s="213"/>
      <c r="AC26" s="213"/>
      <c r="AD26" s="213"/>
      <c r="AE26" s="213"/>
      <c r="AF26" s="213"/>
      <c r="AG26" s="213" t="s">
        <v>297</v>
      </c>
      <c r="AH26" s="213">
        <v>0</v>
      </c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</row>
    <row r="27" spans="1:60" outlineLevel="3" x14ac:dyDescent="0.2">
      <c r="A27" s="220"/>
      <c r="B27" s="221"/>
      <c r="C27" s="266" t="s">
        <v>2298</v>
      </c>
      <c r="D27" s="258"/>
      <c r="E27" s="259"/>
      <c r="F27" s="223"/>
      <c r="G27" s="223"/>
      <c r="H27" s="223"/>
      <c r="I27" s="223"/>
      <c r="J27" s="223"/>
      <c r="K27" s="223"/>
      <c r="L27" s="223"/>
      <c r="M27" s="223"/>
      <c r="N27" s="222"/>
      <c r="O27" s="222"/>
      <c r="P27" s="222"/>
      <c r="Q27" s="222"/>
      <c r="R27" s="223"/>
      <c r="S27" s="223"/>
      <c r="T27" s="223"/>
      <c r="U27" s="223"/>
      <c r="V27" s="223"/>
      <c r="W27" s="223"/>
      <c r="X27" s="223"/>
      <c r="Y27" s="223"/>
      <c r="Z27" s="213"/>
      <c r="AA27" s="213"/>
      <c r="AB27" s="213"/>
      <c r="AC27" s="213"/>
      <c r="AD27" s="213"/>
      <c r="AE27" s="213"/>
      <c r="AF27" s="213"/>
      <c r="AG27" s="213" t="s">
        <v>297</v>
      </c>
      <c r="AH27" s="213">
        <v>0</v>
      </c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</row>
    <row r="28" spans="1:60" outlineLevel="3" x14ac:dyDescent="0.2">
      <c r="A28" s="220"/>
      <c r="B28" s="221"/>
      <c r="C28" s="266" t="s">
        <v>2301</v>
      </c>
      <c r="D28" s="258"/>
      <c r="E28" s="259"/>
      <c r="F28" s="223"/>
      <c r="G28" s="223"/>
      <c r="H28" s="223"/>
      <c r="I28" s="223"/>
      <c r="J28" s="223"/>
      <c r="K28" s="223"/>
      <c r="L28" s="223"/>
      <c r="M28" s="223"/>
      <c r="N28" s="222"/>
      <c r="O28" s="222"/>
      <c r="P28" s="222"/>
      <c r="Q28" s="222"/>
      <c r="R28" s="223"/>
      <c r="S28" s="223"/>
      <c r="T28" s="223"/>
      <c r="U28" s="223"/>
      <c r="V28" s="223"/>
      <c r="W28" s="223"/>
      <c r="X28" s="223"/>
      <c r="Y28" s="223"/>
      <c r="Z28" s="213"/>
      <c r="AA28" s="213"/>
      <c r="AB28" s="213"/>
      <c r="AC28" s="213"/>
      <c r="AD28" s="213"/>
      <c r="AE28" s="213"/>
      <c r="AF28" s="213"/>
      <c r="AG28" s="213" t="s">
        <v>297</v>
      </c>
      <c r="AH28" s="213">
        <v>0</v>
      </c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</row>
    <row r="29" spans="1:60" outlineLevel="3" x14ac:dyDescent="0.2">
      <c r="A29" s="220"/>
      <c r="B29" s="221"/>
      <c r="C29" s="266" t="s">
        <v>112</v>
      </c>
      <c r="D29" s="258"/>
      <c r="E29" s="259">
        <v>3</v>
      </c>
      <c r="F29" s="223"/>
      <c r="G29" s="223"/>
      <c r="H29" s="223"/>
      <c r="I29" s="223"/>
      <c r="J29" s="223"/>
      <c r="K29" s="223"/>
      <c r="L29" s="223"/>
      <c r="M29" s="223"/>
      <c r="N29" s="222"/>
      <c r="O29" s="222"/>
      <c r="P29" s="222"/>
      <c r="Q29" s="222"/>
      <c r="R29" s="223"/>
      <c r="S29" s="223"/>
      <c r="T29" s="223"/>
      <c r="U29" s="223"/>
      <c r="V29" s="223"/>
      <c r="W29" s="223"/>
      <c r="X29" s="223"/>
      <c r="Y29" s="223"/>
      <c r="Z29" s="213"/>
      <c r="AA29" s="213"/>
      <c r="AB29" s="213"/>
      <c r="AC29" s="213"/>
      <c r="AD29" s="213"/>
      <c r="AE29" s="213"/>
      <c r="AF29" s="213"/>
      <c r="AG29" s="213" t="s">
        <v>297</v>
      </c>
      <c r="AH29" s="213">
        <v>0</v>
      </c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</row>
    <row r="30" spans="1:60" outlineLevel="1" x14ac:dyDescent="0.2">
      <c r="A30" s="235">
        <v>6</v>
      </c>
      <c r="B30" s="236" t="s">
        <v>464</v>
      </c>
      <c r="C30" s="252" t="s">
        <v>465</v>
      </c>
      <c r="D30" s="237" t="s">
        <v>458</v>
      </c>
      <c r="E30" s="238">
        <v>2</v>
      </c>
      <c r="F30" s="239"/>
      <c r="G30" s="240">
        <f>ROUND(E30*F30,2)</f>
        <v>0</v>
      </c>
      <c r="H30" s="239"/>
      <c r="I30" s="240">
        <f>ROUND(E30*H30,2)</f>
        <v>0</v>
      </c>
      <c r="J30" s="239"/>
      <c r="K30" s="240">
        <f>ROUND(E30*J30,2)</f>
        <v>0</v>
      </c>
      <c r="L30" s="240">
        <v>21</v>
      </c>
      <c r="M30" s="240">
        <f>G30*(1+L30/100)</f>
        <v>0</v>
      </c>
      <c r="N30" s="238">
        <v>0</v>
      </c>
      <c r="O30" s="238">
        <f>ROUND(E30*N30,2)</f>
        <v>0</v>
      </c>
      <c r="P30" s="238">
        <v>0</v>
      </c>
      <c r="Q30" s="238">
        <f>ROUND(E30*P30,2)</f>
        <v>0</v>
      </c>
      <c r="R30" s="240" t="s">
        <v>325</v>
      </c>
      <c r="S30" s="240" t="s">
        <v>250</v>
      </c>
      <c r="T30" s="241" t="s">
        <v>250</v>
      </c>
      <c r="U30" s="223">
        <v>0.05</v>
      </c>
      <c r="V30" s="223">
        <f>ROUND(E30*U30,2)</f>
        <v>0.1</v>
      </c>
      <c r="W30" s="223"/>
      <c r="X30" s="223" t="s">
        <v>294</v>
      </c>
      <c r="Y30" s="223" t="s">
        <v>252</v>
      </c>
      <c r="Z30" s="213"/>
      <c r="AA30" s="213"/>
      <c r="AB30" s="213"/>
      <c r="AC30" s="213"/>
      <c r="AD30" s="213"/>
      <c r="AE30" s="213"/>
      <c r="AF30" s="213"/>
      <c r="AG30" s="213" t="s">
        <v>295</v>
      </c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</row>
    <row r="31" spans="1:60" outlineLevel="2" x14ac:dyDescent="0.2">
      <c r="A31" s="220"/>
      <c r="B31" s="221"/>
      <c r="C31" s="267" t="s">
        <v>459</v>
      </c>
      <c r="D31" s="264"/>
      <c r="E31" s="264"/>
      <c r="F31" s="264"/>
      <c r="G31" s="264"/>
      <c r="H31" s="223"/>
      <c r="I31" s="223"/>
      <c r="J31" s="223"/>
      <c r="K31" s="223"/>
      <c r="L31" s="223"/>
      <c r="M31" s="223"/>
      <c r="N31" s="222"/>
      <c r="O31" s="222"/>
      <c r="P31" s="222"/>
      <c r="Q31" s="222"/>
      <c r="R31" s="223"/>
      <c r="S31" s="223"/>
      <c r="T31" s="223"/>
      <c r="U31" s="223"/>
      <c r="V31" s="223"/>
      <c r="W31" s="223"/>
      <c r="X31" s="223"/>
      <c r="Y31" s="223"/>
      <c r="Z31" s="213"/>
      <c r="AA31" s="213"/>
      <c r="AB31" s="213"/>
      <c r="AC31" s="213"/>
      <c r="AD31" s="213"/>
      <c r="AE31" s="213"/>
      <c r="AF31" s="213"/>
      <c r="AG31" s="213" t="s">
        <v>305</v>
      </c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</row>
    <row r="32" spans="1:60" outlineLevel="2" x14ac:dyDescent="0.2">
      <c r="A32" s="220"/>
      <c r="B32" s="221"/>
      <c r="C32" s="266" t="s">
        <v>347</v>
      </c>
      <c r="D32" s="258"/>
      <c r="E32" s="259"/>
      <c r="F32" s="223"/>
      <c r="G32" s="223"/>
      <c r="H32" s="223"/>
      <c r="I32" s="223"/>
      <c r="J32" s="223"/>
      <c r="K32" s="223"/>
      <c r="L32" s="223"/>
      <c r="M32" s="223"/>
      <c r="N32" s="222"/>
      <c r="O32" s="222"/>
      <c r="P32" s="222"/>
      <c r="Q32" s="222"/>
      <c r="R32" s="223"/>
      <c r="S32" s="223"/>
      <c r="T32" s="223"/>
      <c r="U32" s="223"/>
      <c r="V32" s="223"/>
      <c r="W32" s="223"/>
      <c r="X32" s="223"/>
      <c r="Y32" s="223"/>
      <c r="Z32" s="213"/>
      <c r="AA32" s="213"/>
      <c r="AB32" s="213"/>
      <c r="AC32" s="213"/>
      <c r="AD32" s="213"/>
      <c r="AE32" s="213"/>
      <c r="AF32" s="213"/>
      <c r="AG32" s="213" t="s">
        <v>297</v>
      </c>
      <c r="AH32" s="213">
        <v>0</v>
      </c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</row>
    <row r="33" spans="1:60" outlineLevel="3" x14ac:dyDescent="0.2">
      <c r="A33" s="220"/>
      <c r="B33" s="221"/>
      <c r="C33" s="266" t="s">
        <v>1608</v>
      </c>
      <c r="D33" s="258"/>
      <c r="E33" s="259"/>
      <c r="F33" s="223"/>
      <c r="G33" s="223"/>
      <c r="H33" s="223"/>
      <c r="I33" s="223"/>
      <c r="J33" s="223"/>
      <c r="K33" s="223"/>
      <c r="L33" s="223"/>
      <c r="M33" s="223"/>
      <c r="N33" s="222"/>
      <c r="O33" s="222"/>
      <c r="P33" s="222"/>
      <c r="Q33" s="222"/>
      <c r="R33" s="223"/>
      <c r="S33" s="223"/>
      <c r="T33" s="223"/>
      <c r="U33" s="223"/>
      <c r="V33" s="223"/>
      <c r="W33" s="223"/>
      <c r="X33" s="223"/>
      <c r="Y33" s="223"/>
      <c r="Z33" s="213"/>
      <c r="AA33" s="213"/>
      <c r="AB33" s="213"/>
      <c r="AC33" s="213"/>
      <c r="AD33" s="213"/>
      <c r="AE33" s="213"/>
      <c r="AF33" s="213"/>
      <c r="AG33" s="213" t="s">
        <v>297</v>
      </c>
      <c r="AH33" s="213">
        <v>0</v>
      </c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</row>
    <row r="34" spans="1:60" outlineLevel="3" x14ac:dyDescent="0.2">
      <c r="A34" s="220"/>
      <c r="B34" s="221"/>
      <c r="C34" s="266" t="s">
        <v>2302</v>
      </c>
      <c r="D34" s="258"/>
      <c r="E34" s="259"/>
      <c r="F34" s="223"/>
      <c r="G34" s="223"/>
      <c r="H34" s="223"/>
      <c r="I34" s="223"/>
      <c r="J34" s="223"/>
      <c r="K34" s="223"/>
      <c r="L34" s="223"/>
      <c r="M34" s="223"/>
      <c r="N34" s="222"/>
      <c r="O34" s="222"/>
      <c r="P34" s="222"/>
      <c r="Q34" s="222"/>
      <c r="R34" s="223"/>
      <c r="S34" s="223"/>
      <c r="T34" s="223"/>
      <c r="U34" s="223"/>
      <c r="V34" s="223"/>
      <c r="W34" s="223"/>
      <c r="X34" s="223"/>
      <c r="Y34" s="223"/>
      <c r="Z34" s="213"/>
      <c r="AA34" s="213"/>
      <c r="AB34" s="213"/>
      <c r="AC34" s="213"/>
      <c r="AD34" s="213"/>
      <c r="AE34" s="213"/>
      <c r="AF34" s="213"/>
      <c r="AG34" s="213" t="s">
        <v>297</v>
      </c>
      <c r="AH34" s="213">
        <v>0</v>
      </c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</row>
    <row r="35" spans="1:60" outlineLevel="3" x14ac:dyDescent="0.2">
      <c r="A35" s="220"/>
      <c r="B35" s="221"/>
      <c r="C35" s="266" t="s">
        <v>2303</v>
      </c>
      <c r="D35" s="258"/>
      <c r="E35" s="259"/>
      <c r="F35" s="223"/>
      <c r="G35" s="223"/>
      <c r="H35" s="223"/>
      <c r="I35" s="223"/>
      <c r="J35" s="223"/>
      <c r="K35" s="223"/>
      <c r="L35" s="223"/>
      <c r="M35" s="223"/>
      <c r="N35" s="222"/>
      <c r="O35" s="222"/>
      <c r="P35" s="222"/>
      <c r="Q35" s="222"/>
      <c r="R35" s="223"/>
      <c r="S35" s="223"/>
      <c r="T35" s="223"/>
      <c r="U35" s="223"/>
      <c r="V35" s="223"/>
      <c r="W35" s="223"/>
      <c r="X35" s="223"/>
      <c r="Y35" s="223"/>
      <c r="Z35" s="213"/>
      <c r="AA35" s="213"/>
      <c r="AB35" s="213"/>
      <c r="AC35" s="213"/>
      <c r="AD35" s="213"/>
      <c r="AE35" s="213"/>
      <c r="AF35" s="213"/>
      <c r="AG35" s="213" t="s">
        <v>297</v>
      </c>
      <c r="AH35" s="213">
        <v>0</v>
      </c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</row>
    <row r="36" spans="1:60" outlineLevel="3" x14ac:dyDescent="0.2">
      <c r="A36" s="220"/>
      <c r="B36" s="221"/>
      <c r="C36" s="266" t="s">
        <v>2304</v>
      </c>
      <c r="D36" s="258"/>
      <c r="E36" s="259"/>
      <c r="F36" s="223"/>
      <c r="G36" s="223"/>
      <c r="H36" s="223"/>
      <c r="I36" s="223"/>
      <c r="J36" s="223"/>
      <c r="K36" s="223"/>
      <c r="L36" s="223"/>
      <c r="M36" s="223"/>
      <c r="N36" s="222"/>
      <c r="O36" s="222"/>
      <c r="P36" s="222"/>
      <c r="Q36" s="222"/>
      <c r="R36" s="223"/>
      <c r="S36" s="223"/>
      <c r="T36" s="223"/>
      <c r="U36" s="223"/>
      <c r="V36" s="223"/>
      <c r="W36" s="223"/>
      <c r="X36" s="223"/>
      <c r="Y36" s="223"/>
      <c r="Z36" s="213"/>
      <c r="AA36" s="213"/>
      <c r="AB36" s="213"/>
      <c r="AC36" s="213"/>
      <c r="AD36" s="213"/>
      <c r="AE36" s="213"/>
      <c r="AF36" s="213"/>
      <c r="AG36" s="213" t="s">
        <v>297</v>
      </c>
      <c r="AH36" s="213">
        <v>0</v>
      </c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</row>
    <row r="37" spans="1:60" outlineLevel="3" x14ac:dyDescent="0.2">
      <c r="A37" s="220"/>
      <c r="B37" s="221"/>
      <c r="C37" s="266" t="s">
        <v>110</v>
      </c>
      <c r="D37" s="258"/>
      <c r="E37" s="259">
        <v>2</v>
      </c>
      <c r="F37" s="223"/>
      <c r="G37" s="223"/>
      <c r="H37" s="223"/>
      <c r="I37" s="223"/>
      <c r="J37" s="223"/>
      <c r="K37" s="223"/>
      <c r="L37" s="223"/>
      <c r="M37" s="223"/>
      <c r="N37" s="222"/>
      <c r="O37" s="222"/>
      <c r="P37" s="222"/>
      <c r="Q37" s="222"/>
      <c r="R37" s="223"/>
      <c r="S37" s="223"/>
      <c r="T37" s="223"/>
      <c r="U37" s="223"/>
      <c r="V37" s="223"/>
      <c r="W37" s="223"/>
      <c r="X37" s="223"/>
      <c r="Y37" s="223"/>
      <c r="Z37" s="213"/>
      <c r="AA37" s="213"/>
      <c r="AB37" s="213"/>
      <c r="AC37" s="213"/>
      <c r="AD37" s="213"/>
      <c r="AE37" s="213"/>
      <c r="AF37" s="213"/>
      <c r="AG37" s="213" t="s">
        <v>297</v>
      </c>
      <c r="AH37" s="213">
        <v>0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</row>
    <row r="38" spans="1:60" outlineLevel="1" x14ac:dyDescent="0.2">
      <c r="A38" s="235">
        <v>7</v>
      </c>
      <c r="B38" s="236" t="s">
        <v>470</v>
      </c>
      <c r="C38" s="252" t="s">
        <v>471</v>
      </c>
      <c r="D38" s="237" t="s">
        <v>458</v>
      </c>
      <c r="E38" s="238">
        <v>1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 t="s">
        <v>325</v>
      </c>
      <c r="S38" s="240" t="s">
        <v>250</v>
      </c>
      <c r="T38" s="241" t="s">
        <v>250</v>
      </c>
      <c r="U38" s="223">
        <v>0.09</v>
      </c>
      <c r="V38" s="223">
        <f>ROUND(E38*U38,2)</f>
        <v>0.09</v>
      </c>
      <c r="W38" s="223"/>
      <c r="X38" s="223" t="s">
        <v>294</v>
      </c>
      <c r="Y38" s="223" t="s">
        <v>252</v>
      </c>
      <c r="Z38" s="213"/>
      <c r="AA38" s="213"/>
      <c r="AB38" s="213"/>
      <c r="AC38" s="213"/>
      <c r="AD38" s="213"/>
      <c r="AE38" s="213"/>
      <c r="AF38" s="213"/>
      <c r="AG38" s="213" t="s">
        <v>295</v>
      </c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</row>
    <row r="39" spans="1:60" outlineLevel="2" x14ac:dyDescent="0.2">
      <c r="A39" s="220"/>
      <c r="B39" s="221"/>
      <c r="C39" s="267" t="s">
        <v>459</v>
      </c>
      <c r="D39" s="264"/>
      <c r="E39" s="264"/>
      <c r="F39" s="264"/>
      <c r="G39" s="264"/>
      <c r="H39" s="223"/>
      <c r="I39" s="223"/>
      <c r="J39" s="223"/>
      <c r="K39" s="223"/>
      <c r="L39" s="223"/>
      <c r="M39" s="223"/>
      <c r="N39" s="222"/>
      <c r="O39" s="222"/>
      <c r="P39" s="222"/>
      <c r="Q39" s="222"/>
      <c r="R39" s="223"/>
      <c r="S39" s="223"/>
      <c r="T39" s="223"/>
      <c r="U39" s="223"/>
      <c r="V39" s="223"/>
      <c r="W39" s="223"/>
      <c r="X39" s="223"/>
      <c r="Y39" s="223"/>
      <c r="Z39" s="213"/>
      <c r="AA39" s="213"/>
      <c r="AB39" s="213"/>
      <c r="AC39" s="213"/>
      <c r="AD39" s="213"/>
      <c r="AE39" s="213"/>
      <c r="AF39" s="213"/>
      <c r="AG39" s="213" t="s">
        <v>305</v>
      </c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</row>
    <row r="40" spans="1:60" outlineLevel="2" x14ac:dyDescent="0.2">
      <c r="A40" s="220"/>
      <c r="B40" s="221"/>
      <c r="C40" s="266" t="s">
        <v>347</v>
      </c>
      <c r="D40" s="258"/>
      <c r="E40" s="259"/>
      <c r="F40" s="223"/>
      <c r="G40" s="223"/>
      <c r="H40" s="223"/>
      <c r="I40" s="223"/>
      <c r="J40" s="223"/>
      <c r="K40" s="223"/>
      <c r="L40" s="223"/>
      <c r="M40" s="223"/>
      <c r="N40" s="222"/>
      <c r="O40" s="222"/>
      <c r="P40" s="222"/>
      <c r="Q40" s="222"/>
      <c r="R40" s="223"/>
      <c r="S40" s="223"/>
      <c r="T40" s="223"/>
      <c r="U40" s="223"/>
      <c r="V40" s="223"/>
      <c r="W40" s="223"/>
      <c r="X40" s="223"/>
      <c r="Y40" s="223"/>
      <c r="Z40" s="213"/>
      <c r="AA40" s="213"/>
      <c r="AB40" s="213"/>
      <c r="AC40" s="213"/>
      <c r="AD40" s="213"/>
      <c r="AE40" s="213"/>
      <c r="AF40" s="213"/>
      <c r="AG40" s="213" t="s">
        <v>297</v>
      </c>
      <c r="AH40" s="213">
        <v>0</v>
      </c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</row>
    <row r="41" spans="1:60" outlineLevel="3" x14ac:dyDescent="0.2">
      <c r="A41" s="220"/>
      <c r="B41" s="221"/>
      <c r="C41" s="266" t="s">
        <v>1608</v>
      </c>
      <c r="D41" s="258"/>
      <c r="E41" s="259"/>
      <c r="F41" s="223"/>
      <c r="G41" s="223"/>
      <c r="H41" s="223"/>
      <c r="I41" s="223"/>
      <c r="J41" s="223"/>
      <c r="K41" s="223"/>
      <c r="L41" s="223"/>
      <c r="M41" s="223"/>
      <c r="N41" s="222"/>
      <c r="O41" s="222"/>
      <c r="P41" s="222"/>
      <c r="Q41" s="222"/>
      <c r="R41" s="223"/>
      <c r="S41" s="223"/>
      <c r="T41" s="223"/>
      <c r="U41" s="223"/>
      <c r="V41" s="223"/>
      <c r="W41" s="223"/>
      <c r="X41" s="223"/>
      <c r="Y41" s="223"/>
      <c r="Z41" s="213"/>
      <c r="AA41" s="213"/>
      <c r="AB41" s="213"/>
      <c r="AC41" s="213"/>
      <c r="AD41" s="213"/>
      <c r="AE41" s="213"/>
      <c r="AF41" s="213"/>
      <c r="AG41" s="213" t="s">
        <v>297</v>
      </c>
      <c r="AH41" s="213">
        <v>0</v>
      </c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</row>
    <row r="42" spans="1:60" outlineLevel="3" x14ac:dyDescent="0.2">
      <c r="A42" s="220"/>
      <c r="B42" s="221"/>
      <c r="C42" s="266" t="s">
        <v>1609</v>
      </c>
      <c r="D42" s="258"/>
      <c r="E42" s="259"/>
      <c r="F42" s="223"/>
      <c r="G42" s="223"/>
      <c r="H42" s="223"/>
      <c r="I42" s="223"/>
      <c r="J42" s="223"/>
      <c r="K42" s="223"/>
      <c r="L42" s="223"/>
      <c r="M42" s="223"/>
      <c r="N42" s="222"/>
      <c r="O42" s="222"/>
      <c r="P42" s="222"/>
      <c r="Q42" s="222"/>
      <c r="R42" s="223"/>
      <c r="S42" s="223"/>
      <c r="T42" s="223"/>
      <c r="U42" s="223"/>
      <c r="V42" s="223"/>
      <c r="W42" s="223"/>
      <c r="X42" s="223"/>
      <c r="Y42" s="223"/>
      <c r="Z42" s="213"/>
      <c r="AA42" s="213"/>
      <c r="AB42" s="213"/>
      <c r="AC42" s="213"/>
      <c r="AD42" s="213"/>
      <c r="AE42" s="213"/>
      <c r="AF42" s="213"/>
      <c r="AG42" s="213" t="s">
        <v>297</v>
      </c>
      <c r="AH42" s="213">
        <v>0</v>
      </c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</row>
    <row r="43" spans="1:60" outlineLevel="3" x14ac:dyDescent="0.2">
      <c r="A43" s="220"/>
      <c r="B43" s="221"/>
      <c r="C43" s="266" t="s">
        <v>108</v>
      </c>
      <c r="D43" s="258"/>
      <c r="E43" s="259">
        <v>1</v>
      </c>
      <c r="F43" s="223"/>
      <c r="G43" s="223"/>
      <c r="H43" s="223"/>
      <c r="I43" s="223"/>
      <c r="J43" s="223"/>
      <c r="K43" s="223"/>
      <c r="L43" s="223"/>
      <c r="M43" s="223"/>
      <c r="N43" s="222"/>
      <c r="O43" s="222"/>
      <c r="P43" s="222"/>
      <c r="Q43" s="222"/>
      <c r="R43" s="223"/>
      <c r="S43" s="223"/>
      <c r="T43" s="223"/>
      <c r="U43" s="223"/>
      <c r="V43" s="223"/>
      <c r="W43" s="223"/>
      <c r="X43" s="223"/>
      <c r="Y43" s="223"/>
      <c r="Z43" s="213"/>
      <c r="AA43" s="213"/>
      <c r="AB43" s="213"/>
      <c r="AC43" s="213"/>
      <c r="AD43" s="213"/>
      <c r="AE43" s="213"/>
      <c r="AF43" s="213"/>
      <c r="AG43" s="213" t="s">
        <v>297</v>
      </c>
      <c r="AH43" s="213">
        <v>0</v>
      </c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</row>
    <row r="44" spans="1:60" outlineLevel="1" x14ac:dyDescent="0.2">
      <c r="A44" s="235">
        <v>8</v>
      </c>
      <c r="B44" s="236" t="s">
        <v>474</v>
      </c>
      <c r="C44" s="252" t="s">
        <v>475</v>
      </c>
      <c r="D44" s="237" t="s">
        <v>292</v>
      </c>
      <c r="E44" s="238">
        <v>23.956399999999999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1E-3</v>
      </c>
      <c r="O44" s="238">
        <f>ROUND(E44*N44,2)</f>
        <v>0.02</v>
      </c>
      <c r="P44" s="238">
        <v>3.1E-2</v>
      </c>
      <c r="Q44" s="238">
        <f>ROUND(E44*P44,2)</f>
        <v>0.74</v>
      </c>
      <c r="R44" s="240" t="s">
        <v>325</v>
      </c>
      <c r="S44" s="240" t="s">
        <v>250</v>
      </c>
      <c r="T44" s="241" t="s">
        <v>250</v>
      </c>
      <c r="U44" s="223">
        <v>0.33100000000000002</v>
      </c>
      <c r="V44" s="223">
        <f>ROUND(E44*U44,2)</f>
        <v>7.93</v>
      </c>
      <c r="W44" s="223"/>
      <c r="X44" s="223" t="s">
        <v>294</v>
      </c>
      <c r="Y44" s="223" t="s">
        <v>252</v>
      </c>
      <c r="Z44" s="213"/>
      <c r="AA44" s="213"/>
      <c r="AB44" s="213"/>
      <c r="AC44" s="213"/>
      <c r="AD44" s="213"/>
      <c r="AE44" s="213"/>
      <c r="AF44" s="213"/>
      <c r="AG44" s="213" t="s">
        <v>295</v>
      </c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</row>
    <row r="45" spans="1:60" outlineLevel="2" x14ac:dyDescent="0.2">
      <c r="A45" s="220"/>
      <c r="B45" s="221"/>
      <c r="C45" s="267" t="s">
        <v>390</v>
      </c>
      <c r="D45" s="264"/>
      <c r="E45" s="264"/>
      <c r="F45" s="264"/>
      <c r="G45" s="264"/>
      <c r="H45" s="223"/>
      <c r="I45" s="223"/>
      <c r="J45" s="223"/>
      <c r="K45" s="223"/>
      <c r="L45" s="223"/>
      <c r="M45" s="223"/>
      <c r="N45" s="222"/>
      <c r="O45" s="222"/>
      <c r="P45" s="222"/>
      <c r="Q45" s="222"/>
      <c r="R45" s="223"/>
      <c r="S45" s="223"/>
      <c r="T45" s="223"/>
      <c r="U45" s="223"/>
      <c r="V45" s="223"/>
      <c r="W45" s="223"/>
      <c r="X45" s="223"/>
      <c r="Y45" s="223"/>
      <c r="Z45" s="213"/>
      <c r="AA45" s="213"/>
      <c r="AB45" s="213"/>
      <c r="AC45" s="213"/>
      <c r="AD45" s="213"/>
      <c r="AE45" s="213"/>
      <c r="AF45" s="213"/>
      <c r="AG45" s="213" t="s">
        <v>305</v>
      </c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</row>
    <row r="46" spans="1:60" outlineLevel="2" x14ac:dyDescent="0.2">
      <c r="A46" s="220"/>
      <c r="B46" s="221"/>
      <c r="C46" s="266" t="s">
        <v>347</v>
      </c>
      <c r="D46" s="258"/>
      <c r="E46" s="259"/>
      <c r="F46" s="223"/>
      <c r="G46" s="223"/>
      <c r="H46" s="223"/>
      <c r="I46" s="223"/>
      <c r="J46" s="223"/>
      <c r="K46" s="223"/>
      <c r="L46" s="223"/>
      <c r="M46" s="223"/>
      <c r="N46" s="222"/>
      <c r="O46" s="222"/>
      <c r="P46" s="222"/>
      <c r="Q46" s="222"/>
      <c r="R46" s="223"/>
      <c r="S46" s="223"/>
      <c r="T46" s="223"/>
      <c r="U46" s="223"/>
      <c r="V46" s="223"/>
      <c r="W46" s="223"/>
      <c r="X46" s="223"/>
      <c r="Y46" s="223"/>
      <c r="Z46" s="213"/>
      <c r="AA46" s="213"/>
      <c r="AB46" s="213"/>
      <c r="AC46" s="213"/>
      <c r="AD46" s="213"/>
      <c r="AE46" s="213"/>
      <c r="AF46" s="213"/>
      <c r="AG46" s="213" t="s">
        <v>297</v>
      </c>
      <c r="AH46" s="213">
        <v>0</v>
      </c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</row>
    <row r="47" spans="1:60" outlineLevel="3" x14ac:dyDescent="0.2">
      <c r="A47" s="220"/>
      <c r="B47" s="221"/>
      <c r="C47" s="266" t="s">
        <v>2305</v>
      </c>
      <c r="D47" s="258"/>
      <c r="E47" s="259"/>
      <c r="F47" s="223"/>
      <c r="G47" s="223"/>
      <c r="H47" s="223"/>
      <c r="I47" s="223"/>
      <c r="J47" s="223"/>
      <c r="K47" s="223"/>
      <c r="L47" s="223"/>
      <c r="M47" s="223"/>
      <c r="N47" s="222"/>
      <c r="O47" s="222"/>
      <c r="P47" s="222"/>
      <c r="Q47" s="222"/>
      <c r="R47" s="223"/>
      <c r="S47" s="223"/>
      <c r="T47" s="223"/>
      <c r="U47" s="223"/>
      <c r="V47" s="223"/>
      <c r="W47" s="223"/>
      <c r="X47" s="223"/>
      <c r="Y47" s="223"/>
      <c r="Z47" s="213"/>
      <c r="AA47" s="213"/>
      <c r="AB47" s="213"/>
      <c r="AC47" s="213"/>
      <c r="AD47" s="213"/>
      <c r="AE47" s="213"/>
      <c r="AF47" s="213"/>
      <c r="AG47" s="213" t="s">
        <v>297</v>
      </c>
      <c r="AH47" s="213">
        <v>0</v>
      </c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</row>
    <row r="48" spans="1:60" outlineLevel="3" x14ac:dyDescent="0.2">
      <c r="A48" s="220"/>
      <c r="B48" s="221"/>
      <c r="C48" s="266" t="s">
        <v>2306</v>
      </c>
      <c r="D48" s="258"/>
      <c r="E48" s="259"/>
      <c r="F48" s="223"/>
      <c r="G48" s="223"/>
      <c r="H48" s="223"/>
      <c r="I48" s="223"/>
      <c r="J48" s="223"/>
      <c r="K48" s="223"/>
      <c r="L48" s="223"/>
      <c r="M48" s="223"/>
      <c r="N48" s="222"/>
      <c r="O48" s="222"/>
      <c r="P48" s="222"/>
      <c r="Q48" s="222"/>
      <c r="R48" s="223"/>
      <c r="S48" s="223"/>
      <c r="T48" s="223"/>
      <c r="U48" s="223"/>
      <c r="V48" s="223"/>
      <c r="W48" s="223"/>
      <c r="X48" s="223"/>
      <c r="Y48" s="223"/>
      <c r="Z48" s="213"/>
      <c r="AA48" s="213"/>
      <c r="AB48" s="213"/>
      <c r="AC48" s="213"/>
      <c r="AD48" s="213"/>
      <c r="AE48" s="213"/>
      <c r="AF48" s="213"/>
      <c r="AG48" s="213" t="s">
        <v>297</v>
      </c>
      <c r="AH48" s="213">
        <v>0</v>
      </c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</row>
    <row r="49" spans="1:60" outlineLevel="3" x14ac:dyDescent="0.2">
      <c r="A49" s="220"/>
      <c r="B49" s="221"/>
      <c r="C49" s="266" t="s">
        <v>2307</v>
      </c>
      <c r="D49" s="258"/>
      <c r="E49" s="259"/>
      <c r="F49" s="223"/>
      <c r="G49" s="223"/>
      <c r="H49" s="223"/>
      <c r="I49" s="223"/>
      <c r="J49" s="223"/>
      <c r="K49" s="223"/>
      <c r="L49" s="223"/>
      <c r="M49" s="223"/>
      <c r="N49" s="222"/>
      <c r="O49" s="222"/>
      <c r="P49" s="222"/>
      <c r="Q49" s="222"/>
      <c r="R49" s="223"/>
      <c r="S49" s="223"/>
      <c r="T49" s="223"/>
      <c r="U49" s="223"/>
      <c r="V49" s="223"/>
      <c r="W49" s="223"/>
      <c r="X49" s="223"/>
      <c r="Y49" s="223"/>
      <c r="Z49" s="213"/>
      <c r="AA49" s="213"/>
      <c r="AB49" s="213"/>
      <c r="AC49" s="213"/>
      <c r="AD49" s="213"/>
      <c r="AE49" s="213"/>
      <c r="AF49" s="213"/>
      <c r="AG49" s="213" t="s">
        <v>297</v>
      </c>
      <c r="AH49" s="213">
        <v>0</v>
      </c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</row>
    <row r="50" spans="1:60" outlineLevel="3" x14ac:dyDescent="0.2">
      <c r="A50" s="220"/>
      <c r="B50" s="221"/>
      <c r="C50" s="266" t="s">
        <v>2298</v>
      </c>
      <c r="D50" s="258"/>
      <c r="E50" s="259"/>
      <c r="F50" s="223"/>
      <c r="G50" s="223"/>
      <c r="H50" s="223"/>
      <c r="I50" s="223"/>
      <c r="J50" s="223"/>
      <c r="K50" s="223"/>
      <c r="L50" s="223"/>
      <c r="M50" s="223"/>
      <c r="N50" s="222"/>
      <c r="O50" s="222"/>
      <c r="P50" s="222"/>
      <c r="Q50" s="222"/>
      <c r="R50" s="223"/>
      <c r="S50" s="223"/>
      <c r="T50" s="223"/>
      <c r="U50" s="223"/>
      <c r="V50" s="223"/>
      <c r="W50" s="223"/>
      <c r="X50" s="223"/>
      <c r="Y50" s="223"/>
      <c r="Z50" s="213"/>
      <c r="AA50" s="213"/>
      <c r="AB50" s="213"/>
      <c r="AC50" s="213"/>
      <c r="AD50" s="213"/>
      <c r="AE50" s="213"/>
      <c r="AF50" s="213"/>
      <c r="AG50" s="213" t="s">
        <v>297</v>
      </c>
      <c r="AH50" s="213">
        <v>0</v>
      </c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</row>
    <row r="51" spans="1:60" outlineLevel="3" x14ac:dyDescent="0.2">
      <c r="A51" s="220"/>
      <c r="B51" s="221"/>
      <c r="C51" s="266" t="s">
        <v>2308</v>
      </c>
      <c r="D51" s="258"/>
      <c r="E51" s="259"/>
      <c r="F51" s="223"/>
      <c r="G51" s="223"/>
      <c r="H51" s="223"/>
      <c r="I51" s="223"/>
      <c r="J51" s="223"/>
      <c r="K51" s="223"/>
      <c r="L51" s="223"/>
      <c r="M51" s="223"/>
      <c r="N51" s="222"/>
      <c r="O51" s="222"/>
      <c r="P51" s="222"/>
      <c r="Q51" s="222"/>
      <c r="R51" s="223"/>
      <c r="S51" s="223"/>
      <c r="T51" s="223"/>
      <c r="U51" s="223"/>
      <c r="V51" s="223"/>
      <c r="W51" s="223"/>
      <c r="X51" s="223"/>
      <c r="Y51" s="223"/>
      <c r="Z51" s="213"/>
      <c r="AA51" s="213"/>
      <c r="AB51" s="213"/>
      <c r="AC51" s="213"/>
      <c r="AD51" s="213"/>
      <c r="AE51" s="213"/>
      <c r="AF51" s="213"/>
      <c r="AG51" s="213" t="s">
        <v>297</v>
      </c>
      <c r="AH51" s="213">
        <v>0</v>
      </c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</row>
    <row r="52" spans="1:60" outlineLevel="3" x14ac:dyDescent="0.2">
      <c r="A52" s="220"/>
      <c r="B52" s="221"/>
      <c r="C52" s="266" t="s">
        <v>2309</v>
      </c>
      <c r="D52" s="258"/>
      <c r="E52" s="259"/>
      <c r="F52" s="223"/>
      <c r="G52" s="223"/>
      <c r="H52" s="223"/>
      <c r="I52" s="223"/>
      <c r="J52" s="223"/>
      <c r="K52" s="223"/>
      <c r="L52" s="223"/>
      <c r="M52" s="223"/>
      <c r="N52" s="222"/>
      <c r="O52" s="222"/>
      <c r="P52" s="222"/>
      <c r="Q52" s="222"/>
      <c r="R52" s="223"/>
      <c r="S52" s="223"/>
      <c r="T52" s="223"/>
      <c r="U52" s="223"/>
      <c r="V52" s="223"/>
      <c r="W52" s="223"/>
      <c r="X52" s="223"/>
      <c r="Y52" s="223"/>
      <c r="Z52" s="213"/>
      <c r="AA52" s="213"/>
      <c r="AB52" s="213"/>
      <c r="AC52" s="213"/>
      <c r="AD52" s="213"/>
      <c r="AE52" s="213"/>
      <c r="AF52" s="213"/>
      <c r="AG52" s="213" t="s">
        <v>297</v>
      </c>
      <c r="AH52" s="213">
        <v>0</v>
      </c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</row>
    <row r="53" spans="1:60" outlineLevel="3" x14ac:dyDescent="0.2">
      <c r="A53" s="220"/>
      <c r="B53" s="221"/>
      <c r="C53" s="266" t="s">
        <v>2310</v>
      </c>
      <c r="D53" s="258"/>
      <c r="E53" s="259">
        <v>23.956399999999999</v>
      </c>
      <c r="F53" s="223"/>
      <c r="G53" s="223"/>
      <c r="H53" s="223"/>
      <c r="I53" s="223"/>
      <c r="J53" s="223"/>
      <c r="K53" s="223"/>
      <c r="L53" s="223"/>
      <c r="M53" s="223"/>
      <c r="N53" s="222"/>
      <c r="O53" s="222"/>
      <c r="P53" s="222"/>
      <c r="Q53" s="222"/>
      <c r="R53" s="223"/>
      <c r="S53" s="223"/>
      <c r="T53" s="223"/>
      <c r="U53" s="223"/>
      <c r="V53" s="223"/>
      <c r="W53" s="223"/>
      <c r="X53" s="223"/>
      <c r="Y53" s="223"/>
      <c r="Z53" s="213"/>
      <c r="AA53" s="213"/>
      <c r="AB53" s="213"/>
      <c r="AC53" s="213"/>
      <c r="AD53" s="213"/>
      <c r="AE53" s="213"/>
      <c r="AF53" s="213"/>
      <c r="AG53" s="213" t="s">
        <v>297</v>
      </c>
      <c r="AH53" s="213">
        <v>0</v>
      </c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</row>
    <row r="54" spans="1:60" ht="22.5" outlineLevel="1" x14ac:dyDescent="0.2">
      <c r="A54" s="235">
        <v>9</v>
      </c>
      <c r="B54" s="236" t="s">
        <v>2311</v>
      </c>
      <c r="C54" s="252" t="s">
        <v>2312</v>
      </c>
      <c r="D54" s="237" t="s">
        <v>292</v>
      </c>
      <c r="E54" s="238">
        <v>14.73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5.8999999999999997E-2</v>
      </c>
      <c r="Q54" s="238">
        <f>ROUND(E54*P54,2)</f>
        <v>0.87</v>
      </c>
      <c r="R54" s="240" t="s">
        <v>325</v>
      </c>
      <c r="S54" s="240" t="s">
        <v>250</v>
      </c>
      <c r="T54" s="241" t="s">
        <v>250</v>
      </c>
      <c r="U54" s="223">
        <v>0.3</v>
      </c>
      <c r="V54" s="223">
        <f>ROUND(E54*U54,2)</f>
        <v>4.42</v>
      </c>
      <c r="W54" s="223"/>
      <c r="X54" s="223" t="s">
        <v>294</v>
      </c>
      <c r="Y54" s="223" t="s">
        <v>252</v>
      </c>
      <c r="Z54" s="213"/>
      <c r="AA54" s="213"/>
      <c r="AB54" s="213"/>
      <c r="AC54" s="213"/>
      <c r="AD54" s="213"/>
      <c r="AE54" s="213"/>
      <c r="AF54" s="213"/>
      <c r="AG54" s="213" t="s">
        <v>295</v>
      </c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</row>
    <row r="55" spans="1:60" outlineLevel="2" x14ac:dyDescent="0.2">
      <c r="A55" s="220"/>
      <c r="B55" s="221"/>
      <c r="C55" s="266" t="s">
        <v>2313</v>
      </c>
      <c r="D55" s="258"/>
      <c r="E55" s="259"/>
      <c r="F55" s="223"/>
      <c r="G55" s="223"/>
      <c r="H55" s="223"/>
      <c r="I55" s="223"/>
      <c r="J55" s="223"/>
      <c r="K55" s="223"/>
      <c r="L55" s="223"/>
      <c r="M55" s="223"/>
      <c r="N55" s="222"/>
      <c r="O55" s="222"/>
      <c r="P55" s="222"/>
      <c r="Q55" s="222"/>
      <c r="R55" s="223"/>
      <c r="S55" s="223"/>
      <c r="T55" s="223"/>
      <c r="U55" s="223"/>
      <c r="V55" s="223"/>
      <c r="W55" s="223"/>
      <c r="X55" s="223"/>
      <c r="Y55" s="223"/>
      <c r="Z55" s="213"/>
      <c r="AA55" s="213"/>
      <c r="AB55" s="213"/>
      <c r="AC55" s="213"/>
      <c r="AD55" s="213"/>
      <c r="AE55" s="213"/>
      <c r="AF55" s="213"/>
      <c r="AG55" s="213" t="s">
        <v>297</v>
      </c>
      <c r="AH55" s="213">
        <v>0</v>
      </c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</row>
    <row r="56" spans="1:60" outlineLevel="3" x14ac:dyDescent="0.2">
      <c r="A56" s="220"/>
      <c r="B56" s="221"/>
      <c r="C56" s="266" t="s">
        <v>2314</v>
      </c>
      <c r="D56" s="258"/>
      <c r="E56" s="259"/>
      <c r="F56" s="223"/>
      <c r="G56" s="223"/>
      <c r="H56" s="223"/>
      <c r="I56" s="223"/>
      <c r="J56" s="223"/>
      <c r="K56" s="223"/>
      <c r="L56" s="223"/>
      <c r="M56" s="223"/>
      <c r="N56" s="222"/>
      <c r="O56" s="222"/>
      <c r="P56" s="222"/>
      <c r="Q56" s="222"/>
      <c r="R56" s="223"/>
      <c r="S56" s="223"/>
      <c r="T56" s="223"/>
      <c r="U56" s="223"/>
      <c r="V56" s="223"/>
      <c r="W56" s="223"/>
      <c r="X56" s="223"/>
      <c r="Y56" s="223"/>
      <c r="Z56" s="213"/>
      <c r="AA56" s="213"/>
      <c r="AB56" s="213"/>
      <c r="AC56" s="213"/>
      <c r="AD56" s="213"/>
      <c r="AE56" s="213"/>
      <c r="AF56" s="213"/>
      <c r="AG56" s="213" t="s">
        <v>297</v>
      </c>
      <c r="AH56" s="213">
        <v>0</v>
      </c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</row>
    <row r="57" spans="1:60" outlineLevel="3" x14ac:dyDescent="0.2">
      <c r="A57" s="220"/>
      <c r="B57" s="221"/>
      <c r="C57" s="266" t="s">
        <v>2315</v>
      </c>
      <c r="D57" s="258"/>
      <c r="E57" s="259">
        <v>14.73</v>
      </c>
      <c r="F57" s="223"/>
      <c r="G57" s="223"/>
      <c r="H57" s="223"/>
      <c r="I57" s="223"/>
      <c r="J57" s="223"/>
      <c r="K57" s="223"/>
      <c r="L57" s="223"/>
      <c r="M57" s="223"/>
      <c r="N57" s="222"/>
      <c r="O57" s="222"/>
      <c r="P57" s="222"/>
      <c r="Q57" s="222"/>
      <c r="R57" s="223"/>
      <c r="S57" s="223"/>
      <c r="T57" s="223"/>
      <c r="U57" s="223"/>
      <c r="V57" s="223"/>
      <c r="W57" s="223"/>
      <c r="X57" s="223"/>
      <c r="Y57" s="223"/>
      <c r="Z57" s="213"/>
      <c r="AA57" s="213"/>
      <c r="AB57" s="213"/>
      <c r="AC57" s="213"/>
      <c r="AD57" s="213"/>
      <c r="AE57" s="213"/>
      <c r="AF57" s="213"/>
      <c r="AG57" s="213" t="s">
        <v>297</v>
      </c>
      <c r="AH57" s="213">
        <v>0</v>
      </c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</row>
    <row r="58" spans="1:60" x14ac:dyDescent="0.2">
      <c r="A58" s="228" t="s">
        <v>245</v>
      </c>
      <c r="B58" s="229" t="s">
        <v>142</v>
      </c>
      <c r="C58" s="251" t="s">
        <v>143</v>
      </c>
      <c r="D58" s="230"/>
      <c r="E58" s="231"/>
      <c r="F58" s="232"/>
      <c r="G58" s="232">
        <f>SUMIF(AG59:AG60,"&lt;&gt;NOR",G59:G60)</f>
        <v>0</v>
      </c>
      <c r="H58" s="232"/>
      <c r="I58" s="232">
        <f>SUM(I59:I60)</f>
        <v>0</v>
      </c>
      <c r="J58" s="232"/>
      <c r="K58" s="232">
        <f>SUM(K59:K60)</f>
        <v>0</v>
      </c>
      <c r="L58" s="232"/>
      <c r="M58" s="232">
        <f>SUM(M59:M60)</f>
        <v>0</v>
      </c>
      <c r="N58" s="231"/>
      <c r="O58" s="231">
        <f>SUM(O59:O60)</f>
        <v>0</v>
      </c>
      <c r="P58" s="231"/>
      <c r="Q58" s="231">
        <f>SUM(Q59:Q60)</f>
        <v>0</v>
      </c>
      <c r="R58" s="232"/>
      <c r="S58" s="232"/>
      <c r="T58" s="233"/>
      <c r="U58" s="227"/>
      <c r="V58" s="227">
        <f>SUM(V59:V60)</f>
        <v>0.1</v>
      </c>
      <c r="W58" s="227"/>
      <c r="X58" s="227"/>
      <c r="Y58" s="227"/>
      <c r="AG58" t="s">
        <v>246</v>
      </c>
    </row>
    <row r="59" spans="1:60" ht="22.5" outlineLevel="1" x14ac:dyDescent="0.2">
      <c r="A59" s="235">
        <v>10</v>
      </c>
      <c r="B59" s="236" t="s">
        <v>1945</v>
      </c>
      <c r="C59" s="252" t="s">
        <v>1946</v>
      </c>
      <c r="D59" s="237" t="s">
        <v>562</v>
      </c>
      <c r="E59" s="238">
        <v>5.246E-2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</v>
      </c>
      <c r="Q59" s="238">
        <f>ROUND(E59*P59,2)</f>
        <v>0</v>
      </c>
      <c r="R59" s="240" t="s">
        <v>563</v>
      </c>
      <c r="S59" s="240" t="s">
        <v>250</v>
      </c>
      <c r="T59" s="241" t="s">
        <v>250</v>
      </c>
      <c r="U59" s="223">
        <v>1.8919999999999999</v>
      </c>
      <c r="V59" s="223">
        <f>ROUND(E59*U59,2)</f>
        <v>0.1</v>
      </c>
      <c r="W59" s="223"/>
      <c r="X59" s="223" t="s">
        <v>564</v>
      </c>
      <c r="Y59" s="223" t="s">
        <v>252</v>
      </c>
      <c r="Z59" s="213"/>
      <c r="AA59" s="213"/>
      <c r="AB59" s="213"/>
      <c r="AC59" s="213"/>
      <c r="AD59" s="213"/>
      <c r="AE59" s="213"/>
      <c r="AF59" s="213"/>
      <c r="AG59" s="213" t="s">
        <v>565</v>
      </c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</row>
    <row r="60" spans="1:60" outlineLevel="2" x14ac:dyDescent="0.2">
      <c r="A60" s="220"/>
      <c r="B60" s="221"/>
      <c r="C60" s="267" t="s">
        <v>566</v>
      </c>
      <c r="D60" s="264"/>
      <c r="E60" s="264"/>
      <c r="F60" s="264"/>
      <c r="G60" s="264"/>
      <c r="H60" s="223"/>
      <c r="I60" s="223"/>
      <c r="J60" s="223"/>
      <c r="K60" s="223"/>
      <c r="L60" s="223"/>
      <c r="M60" s="223"/>
      <c r="N60" s="222"/>
      <c r="O60" s="222"/>
      <c r="P60" s="222"/>
      <c r="Q60" s="222"/>
      <c r="R60" s="223"/>
      <c r="S60" s="223"/>
      <c r="T60" s="223"/>
      <c r="U60" s="223"/>
      <c r="V60" s="223"/>
      <c r="W60" s="223"/>
      <c r="X60" s="223"/>
      <c r="Y60" s="223"/>
      <c r="Z60" s="213"/>
      <c r="AA60" s="213"/>
      <c r="AB60" s="213"/>
      <c r="AC60" s="213"/>
      <c r="AD60" s="213"/>
      <c r="AE60" s="213"/>
      <c r="AF60" s="213"/>
      <c r="AG60" s="213" t="s">
        <v>305</v>
      </c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</row>
    <row r="61" spans="1:60" x14ac:dyDescent="0.2">
      <c r="A61" s="228" t="s">
        <v>245</v>
      </c>
      <c r="B61" s="229" t="s">
        <v>170</v>
      </c>
      <c r="C61" s="251" t="s">
        <v>171</v>
      </c>
      <c r="D61" s="230"/>
      <c r="E61" s="231"/>
      <c r="F61" s="232"/>
      <c r="G61" s="232">
        <f>SUMIF(AG62:AG78,"&lt;&gt;NOR",G62:G78)</f>
        <v>0</v>
      </c>
      <c r="H61" s="232"/>
      <c r="I61" s="232">
        <f>SUM(I62:I78)</f>
        <v>0</v>
      </c>
      <c r="J61" s="232"/>
      <c r="K61" s="232">
        <f>SUM(K62:K78)</f>
        <v>0</v>
      </c>
      <c r="L61" s="232"/>
      <c r="M61" s="232">
        <f>SUM(M62:M78)</f>
        <v>0</v>
      </c>
      <c r="N61" s="231"/>
      <c r="O61" s="231">
        <f>SUM(O62:O78)</f>
        <v>0.08</v>
      </c>
      <c r="P61" s="231"/>
      <c r="Q61" s="231">
        <f>SUM(Q62:Q78)</f>
        <v>0</v>
      </c>
      <c r="R61" s="232"/>
      <c r="S61" s="232"/>
      <c r="T61" s="233"/>
      <c r="U61" s="227"/>
      <c r="V61" s="227">
        <f>SUM(V62:V78)</f>
        <v>12.270000000000001</v>
      </c>
      <c r="W61" s="227"/>
      <c r="X61" s="227"/>
      <c r="Y61" s="227"/>
      <c r="AG61" t="s">
        <v>246</v>
      </c>
    </row>
    <row r="62" spans="1:60" ht="22.5" outlineLevel="1" x14ac:dyDescent="0.2">
      <c r="A62" s="235">
        <v>11</v>
      </c>
      <c r="B62" s="236" t="s">
        <v>2316</v>
      </c>
      <c r="C62" s="252" t="s">
        <v>2317</v>
      </c>
      <c r="D62" s="237" t="s">
        <v>420</v>
      </c>
      <c r="E62" s="238">
        <v>16.5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8.3000000000000001E-4</v>
      </c>
      <c r="O62" s="238">
        <f>ROUND(E62*N62,2)</f>
        <v>0.01</v>
      </c>
      <c r="P62" s="238">
        <v>0</v>
      </c>
      <c r="Q62" s="238">
        <f>ROUND(E62*P62,2)</f>
        <v>0</v>
      </c>
      <c r="R62" s="240" t="s">
        <v>604</v>
      </c>
      <c r="S62" s="240" t="s">
        <v>250</v>
      </c>
      <c r="T62" s="241" t="s">
        <v>250</v>
      </c>
      <c r="U62" s="223">
        <v>0.28000000000000003</v>
      </c>
      <c r="V62" s="223">
        <f>ROUND(E62*U62,2)</f>
        <v>4.62</v>
      </c>
      <c r="W62" s="223"/>
      <c r="X62" s="223" t="s">
        <v>294</v>
      </c>
      <c r="Y62" s="223" t="s">
        <v>252</v>
      </c>
      <c r="Z62" s="213"/>
      <c r="AA62" s="213"/>
      <c r="AB62" s="213"/>
      <c r="AC62" s="213"/>
      <c r="AD62" s="213"/>
      <c r="AE62" s="213"/>
      <c r="AF62" s="213"/>
      <c r="AG62" s="213" t="s">
        <v>571</v>
      </c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</row>
    <row r="63" spans="1:60" outlineLevel="2" x14ac:dyDescent="0.2">
      <c r="A63" s="220"/>
      <c r="B63" s="221"/>
      <c r="C63" s="267" t="s">
        <v>2318</v>
      </c>
      <c r="D63" s="264"/>
      <c r="E63" s="264"/>
      <c r="F63" s="264"/>
      <c r="G63" s="264"/>
      <c r="H63" s="223"/>
      <c r="I63" s="223"/>
      <c r="J63" s="223"/>
      <c r="K63" s="223"/>
      <c r="L63" s="223"/>
      <c r="M63" s="223"/>
      <c r="N63" s="222"/>
      <c r="O63" s="222"/>
      <c r="P63" s="222"/>
      <c r="Q63" s="222"/>
      <c r="R63" s="223"/>
      <c r="S63" s="223"/>
      <c r="T63" s="223"/>
      <c r="U63" s="223"/>
      <c r="V63" s="223"/>
      <c r="W63" s="223"/>
      <c r="X63" s="223"/>
      <c r="Y63" s="223"/>
      <c r="Z63" s="213"/>
      <c r="AA63" s="213"/>
      <c r="AB63" s="213"/>
      <c r="AC63" s="213"/>
      <c r="AD63" s="213"/>
      <c r="AE63" s="213"/>
      <c r="AF63" s="213"/>
      <c r="AG63" s="213" t="s">
        <v>305</v>
      </c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</row>
    <row r="64" spans="1:60" outlineLevel="2" x14ac:dyDescent="0.2">
      <c r="A64" s="220"/>
      <c r="B64" s="221"/>
      <c r="C64" s="266" t="s">
        <v>2319</v>
      </c>
      <c r="D64" s="258"/>
      <c r="E64" s="259"/>
      <c r="F64" s="223"/>
      <c r="G64" s="223"/>
      <c r="H64" s="223"/>
      <c r="I64" s="223"/>
      <c r="J64" s="223"/>
      <c r="K64" s="223"/>
      <c r="L64" s="223"/>
      <c r="M64" s="223"/>
      <c r="N64" s="222"/>
      <c r="O64" s="222"/>
      <c r="P64" s="222"/>
      <c r="Q64" s="222"/>
      <c r="R64" s="223"/>
      <c r="S64" s="223"/>
      <c r="T64" s="223"/>
      <c r="U64" s="223"/>
      <c r="V64" s="223"/>
      <c r="W64" s="223"/>
      <c r="X64" s="223"/>
      <c r="Y64" s="223"/>
      <c r="Z64" s="213"/>
      <c r="AA64" s="213"/>
      <c r="AB64" s="213"/>
      <c r="AC64" s="213"/>
      <c r="AD64" s="213"/>
      <c r="AE64" s="213"/>
      <c r="AF64" s="213"/>
      <c r="AG64" s="213" t="s">
        <v>297</v>
      </c>
      <c r="AH64" s="213">
        <v>0</v>
      </c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</row>
    <row r="65" spans="1:60" outlineLevel="3" x14ac:dyDescent="0.2">
      <c r="A65" s="220"/>
      <c r="B65" s="221"/>
      <c r="C65" s="266" t="s">
        <v>2320</v>
      </c>
      <c r="D65" s="258"/>
      <c r="E65" s="259"/>
      <c r="F65" s="223"/>
      <c r="G65" s="223"/>
      <c r="H65" s="223"/>
      <c r="I65" s="223"/>
      <c r="J65" s="223"/>
      <c r="K65" s="223"/>
      <c r="L65" s="223"/>
      <c r="M65" s="223"/>
      <c r="N65" s="222"/>
      <c r="O65" s="222"/>
      <c r="P65" s="222"/>
      <c r="Q65" s="222"/>
      <c r="R65" s="223"/>
      <c r="S65" s="223"/>
      <c r="T65" s="223"/>
      <c r="U65" s="223"/>
      <c r="V65" s="223"/>
      <c r="W65" s="223"/>
      <c r="X65" s="223"/>
      <c r="Y65" s="223"/>
      <c r="Z65" s="213"/>
      <c r="AA65" s="213"/>
      <c r="AB65" s="213"/>
      <c r="AC65" s="213"/>
      <c r="AD65" s="213"/>
      <c r="AE65" s="213"/>
      <c r="AF65" s="213"/>
      <c r="AG65" s="213" t="s">
        <v>297</v>
      </c>
      <c r="AH65" s="213">
        <v>0</v>
      </c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</row>
    <row r="66" spans="1:60" outlineLevel="3" x14ac:dyDescent="0.2">
      <c r="A66" s="220"/>
      <c r="B66" s="221"/>
      <c r="C66" s="266" t="s">
        <v>2321</v>
      </c>
      <c r="D66" s="258"/>
      <c r="E66" s="259">
        <v>16.5</v>
      </c>
      <c r="F66" s="223"/>
      <c r="G66" s="223"/>
      <c r="H66" s="223"/>
      <c r="I66" s="223"/>
      <c r="J66" s="223"/>
      <c r="K66" s="223"/>
      <c r="L66" s="223"/>
      <c r="M66" s="223"/>
      <c r="N66" s="222"/>
      <c r="O66" s="222"/>
      <c r="P66" s="222"/>
      <c r="Q66" s="222"/>
      <c r="R66" s="223"/>
      <c r="S66" s="223"/>
      <c r="T66" s="223"/>
      <c r="U66" s="223"/>
      <c r="V66" s="223"/>
      <c r="W66" s="223"/>
      <c r="X66" s="223"/>
      <c r="Y66" s="223"/>
      <c r="Z66" s="213"/>
      <c r="AA66" s="213"/>
      <c r="AB66" s="213"/>
      <c r="AC66" s="213"/>
      <c r="AD66" s="213"/>
      <c r="AE66" s="213"/>
      <c r="AF66" s="213"/>
      <c r="AG66" s="213" t="s">
        <v>297</v>
      </c>
      <c r="AH66" s="213">
        <v>0</v>
      </c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</row>
    <row r="67" spans="1:60" ht="22.5" outlineLevel="1" x14ac:dyDescent="0.2">
      <c r="A67" s="235">
        <v>12</v>
      </c>
      <c r="B67" s="236" t="s">
        <v>2322</v>
      </c>
      <c r="C67" s="252" t="s">
        <v>2323</v>
      </c>
      <c r="D67" s="237" t="s">
        <v>420</v>
      </c>
      <c r="E67" s="238">
        <v>18.88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3.46E-3</v>
      </c>
      <c r="O67" s="238">
        <f>ROUND(E67*N67,2)</f>
        <v>7.0000000000000007E-2</v>
      </c>
      <c r="P67" s="238">
        <v>0</v>
      </c>
      <c r="Q67" s="238">
        <f>ROUND(E67*P67,2)</f>
        <v>0</v>
      </c>
      <c r="R67" s="240" t="s">
        <v>604</v>
      </c>
      <c r="S67" s="240" t="s">
        <v>250</v>
      </c>
      <c r="T67" s="241" t="s">
        <v>250</v>
      </c>
      <c r="U67" s="223">
        <v>0.38524999999999998</v>
      </c>
      <c r="V67" s="223">
        <f>ROUND(E67*U67,2)</f>
        <v>7.27</v>
      </c>
      <c r="W67" s="223"/>
      <c r="X67" s="223" t="s">
        <v>294</v>
      </c>
      <c r="Y67" s="223" t="s">
        <v>252</v>
      </c>
      <c r="Z67" s="213"/>
      <c r="AA67" s="213"/>
      <c r="AB67" s="213"/>
      <c r="AC67" s="213"/>
      <c r="AD67" s="213"/>
      <c r="AE67" s="213"/>
      <c r="AF67" s="213"/>
      <c r="AG67" s="213" t="s">
        <v>571</v>
      </c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</row>
    <row r="68" spans="1:60" outlineLevel="2" x14ac:dyDescent="0.2">
      <c r="A68" s="220"/>
      <c r="B68" s="221"/>
      <c r="C68" s="267" t="s">
        <v>2324</v>
      </c>
      <c r="D68" s="264"/>
      <c r="E68" s="264"/>
      <c r="F68" s="264"/>
      <c r="G68" s="264"/>
      <c r="H68" s="223"/>
      <c r="I68" s="223"/>
      <c r="J68" s="223"/>
      <c r="K68" s="223"/>
      <c r="L68" s="223"/>
      <c r="M68" s="223"/>
      <c r="N68" s="222"/>
      <c r="O68" s="222"/>
      <c r="P68" s="222"/>
      <c r="Q68" s="222"/>
      <c r="R68" s="223"/>
      <c r="S68" s="223"/>
      <c r="T68" s="223"/>
      <c r="U68" s="223"/>
      <c r="V68" s="223"/>
      <c r="W68" s="223"/>
      <c r="X68" s="223"/>
      <c r="Y68" s="223"/>
      <c r="Z68" s="213"/>
      <c r="AA68" s="213"/>
      <c r="AB68" s="213"/>
      <c r="AC68" s="213"/>
      <c r="AD68" s="213"/>
      <c r="AE68" s="213"/>
      <c r="AF68" s="213"/>
      <c r="AG68" s="213" t="s">
        <v>305</v>
      </c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</row>
    <row r="69" spans="1:60" outlineLevel="2" x14ac:dyDescent="0.2">
      <c r="A69" s="220"/>
      <c r="B69" s="221"/>
      <c r="C69" s="266" t="s">
        <v>2325</v>
      </c>
      <c r="D69" s="258"/>
      <c r="E69" s="259"/>
      <c r="F69" s="223"/>
      <c r="G69" s="223"/>
      <c r="H69" s="223"/>
      <c r="I69" s="223"/>
      <c r="J69" s="223"/>
      <c r="K69" s="223"/>
      <c r="L69" s="223"/>
      <c r="M69" s="223"/>
      <c r="N69" s="222"/>
      <c r="O69" s="222"/>
      <c r="P69" s="222"/>
      <c r="Q69" s="222"/>
      <c r="R69" s="223"/>
      <c r="S69" s="223"/>
      <c r="T69" s="223"/>
      <c r="U69" s="223"/>
      <c r="V69" s="223"/>
      <c r="W69" s="223"/>
      <c r="X69" s="223"/>
      <c r="Y69" s="223"/>
      <c r="Z69" s="213"/>
      <c r="AA69" s="213"/>
      <c r="AB69" s="213"/>
      <c r="AC69" s="213"/>
      <c r="AD69" s="213"/>
      <c r="AE69" s="213"/>
      <c r="AF69" s="213"/>
      <c r="AG69" s="213" t="s">
        <v>297</v>
      </c>
      <c r="AH69" s="213">
        <v>0</v>
      </c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</row>
    <row r="70" spans="1:60" outlineLevel="3" x14ac:dyDescent="0.2">
      <c r="A70" s="220"/>
      <c r="B70" s="221"/>
      <c r="C70" s="266" t="s">
        <v>2326</v>
      </c>
      <c r="D70" s="258"/>
      <c r="E70" s="259"/>
      <c r="F70" s="223"/>
      <c r="G70" s="223"/>
      <c r="H70" s="223"/>
      <c r="I70" s="223"/>
      <c r="J70" s="223"/>
      <c r="K70" s="223"/>
      <c r="L70" s="223"/>
      <c r="M70" s="223"/>
      <c r="N70" s="222"/>
      <c r="O70" s="222"/>
      <c r="P70" s="222"/>
      <c r="Q70" s="222"/>
      <c r="R70" s="223"/>
      <c r="S70" s="223"/>
      <c r="T70" s="223"/>
      <c r="U70" s="223"/>
      <c r="V70" s="223"/>
      <c r="W70" s="223"/>
      <c r="X70" s="223"/>
      <c r="Y70" s="223"/>
      <c r="Z70" s="213"/>
      <c r="AA70" s="213"/>
      <c r="AB70" s="213"/>
      <c r="AC70" s="213"/>
      <c r="AD70" s="213"/>
      <c r="AE70" s="213"/>
      <c r="AF70" s="213"/>
      <c r="AG70" s="213" t="s">
        <v>297</v>
      </c>
      <c r="AH70" s="213">
        <v>0</v>
      </c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</row>
    <row r="71" spans="1:60" outlineLevel="3" x14ac:dyDescent="0.2">
      <c r="A71" s="220"/>
      <c r="B71" s="221"/>
      <c r="C71" s="266" t="s">
        <v>2327</v>
      </c>
      <c r="D71" s="258"/>
      <c r="E71" s="259"/>
      <c r="F71" s="223"/>
      <c r="G71" s="223"/>
      <c r="H71" s="223"/>
      <c r="I71" s="223"/>
      <c r="J71" s="223"/>
      <c r="K71" s="223"/>
      <c r="L71" s="223"/>
      <c r="M71" s="223"/>
      <c r="N71" s="222"/>
      <c r="O71" s="222"/>
      <c r="P71" s="222"/>
      <c r="Q71" s="222"/>
      <c r="R71" s="223"/>
      <c r="S71" s="223"/>
      <c r="T71" s="223"/>
      <c r="U71" s="223"/>
      <c r="V71" s="223"/>
      <c r="W71" s="223"/>
      <c r="X71" s="223"/>
      <c r="Y71" s="223"/>
      <c r="Z71" s="213"/>
      <c r="AA71" s="213"/>
      <c r="AB71" s="213"/>
      <c r="AC71" s="213"/>
      <c r="AD71" s="213"/>
      <c r="AE71" s="213"/>
      <c r="AF71" s="213"/>
      <c r="AG71" s="213" t="s">
        <v>297</v>
      </c>
      <c r="AH71" s="213">
        <v>0</v>
      </c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</row>
    <row r="72" spans="1:60" outlineLevel="3" x14ac:dyDescent="0.2">
      <c r="A72" s="220"/>
      <c r="B72" s="221"/>
      <c r="C72" s="266" t="s">
        <v>2328</v>
      </c>
      <c r="D72" s="258"/>
      <c r="E72" s="259"/>
      <c r="F72" s="223"/>
      <c r="G72" s="223"/>
      <c r="H72" s="223"/>
      <c r="I72" s="223"/>
      <c r="J72" s="223"/>
      <c r="K72" s="223"/>
      <c r="L72" s="223"/>
      <c r="M72" s="223"/>
      <c r="N72" s="222"/>
      <c r="O72" s="222"/>
      <c r="P72" s="222"/>
      <c r="Q72" s="222"/>
      <c r="R72" s="223"/>
      <c r="S72" s="223"/>
      <c r="T72" s="223"/>
      <c r="U72" s="223"/>
      <c r="V72" s="223"/>
      <c r="W72" s="223"/>
      <c r="X72" s="223"/>
      <c r="Y72" s="223"/>
      <c r="Z72" s="213"/>
      <c r="AA72" s="213"/>
      <c r="AB72" s="213"/>
      <c r="AC72" s="213"/>
      <c r="AD72" s="213"/>
      <c r="AE72" s="213"/>
      <c r="AF72" s="213"/>
      <c r="AG72" s="213" t="s">
        <v>297</v>
      </c>
      <c r="AH72" s="213">
        <v>0</v>
      </c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</row>
    <row r="73" spans="1:60" outlineLevel="3" x14ac:dyDescent="0.2">
      <c r="A73" s="220"/>
      <c r="B73" s="221"/>
      <c r="C73" s="266" t="s">
        <v>2329</v>
      </c>
      <c r="D73" s="258"/>
      <c r="E73" s="259"/>
      <c r="F73" s="223"/>
      <c r="G73" s="223"/>
      <c r="H73" s="223"/>
      <c r="I73" s="223"/>
      <c r="J73" s="223"/>
      <c r="K73" s="223"/>
      <c r="L73" s="223"/>
      <c r="M73" s="223"/>
      <c r="N73" s="222"/>
      <c r="O73" s="222"/>
      <c r="P73" s="222"/>
      <c r="Q73" s="222"/>
      <c r="R73" s="223"/>
      <c r="S73" s="223"/>
      <c r="T73" s="223"/>
      <c r="U73" s="223"/>
      <c r="V73" s="223"/>
      <c r="W73" s="223"/>
      <c r="X73" s="223"/>
      <c r="Y73" s="223"/>
      <c r="Z73" s="213"/>
      <c r="AA73" s="213"/>
      <c r="AB73" s="213"/>
      <c r="AC73" s="213"/>
      <c r="AD73" s="213"/>
      <c r="AE73" s="213"/>
      <c r="AF73" s="213"/>
      <c r="AG73" s="213" t="s">
        <v>297</v>
      </c>
      <c r="AH73" s="213">
        <v>0</v>
      </c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</row>
    <row r="74" spans="1:60" outlineLevel="3" x14ac:dyDescent="0.2">
      <c r="A74" s="220"/>
      <c r="B74" s="221"/>
      <c r="C74" s="266" t="s">
        <v>2330</v>
      </c>
      <c r="D74" s="258"/>
      <c r="E74" s="259"/>
      <c r="F74" s="223"/>
      <c r="G74" s="223"/>
      <c r="H74" s="223"/>
      <c r="I74" s="223"/>
      <c r="J74" s="223"/>
      <c r="K74" s="223"/>
      <c r="L74" s="223"/>
      <c r="M74" s="223"/>
      <c r="N74" s="222"/>
      <c r="O74" s="222"/>
      <c r="P74" s="222"/>
      <c r="Q74" s="222"/>
      <c r="R74" s="223"/>
      <c r="S74" s="223"/>
      <c r="T74" s="223"/>
      <c r="U74" s="223"/>
      <c r="V74" s="223"/>
      <c r="W74" s="223"/>
      <c r="X74" s="223"/>
      <c r="Y74" s="223"/>
      <c r="Z74" s="213"/>
      <c r="AA74" s="213"/>
      <c r="AB74" s="213"/>
      <c r="AC74" s="213"/>
      <c r="AD74" s="213"/>
      <c r="AE74" s="213"/>
      <c r="AF74" s="213"/>
      <c r="AG74" s="213" t="s">
        <v>297</v>
      </c>
      <c r="AH74" s="213">
        <v>0</v>
      </c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</row>
    <row r="75" spans="1:60" outlineLevel="3" x14ac:dyDescent="0.2">
      <c r="A75" s="220"/>
      <c r="B75" s="221"/>
      <c r="C75" s="266" t="s">
        <v>2331</v>
      </c>
      <c r="D75" s="258"/>
      <c r="E75" s="259"/>
      <c r="F75" s="223"/>
      <c r="G75" s="223"/>
      <c r="H75" s="223"/>
      <c r="I75" s="223"/>
      <c r="J75" s="223"/>
      <c r="K75" s="223"/>
      <c r="L75" s="223"/>
      <c r="M75" s="223"/>
      <c r="N75" s="222"/>
      <c r="O75" s="222"/>
      <c r="P75" s="222"/>
      <c r="Q75" s="222"/>
      <c r="R75" s="223"/>
      <c r="S75" s="223"/>
      <c r="T75" s="223"/>
      <c r="U75" s="223"/>
      <c r="V75" s="223"/>
      <c r="W75" s="223"/>
      <c r="X75" s="223"/>
      <c r="Y75" s="223"/>
      <c r="Z75" s="213"/>
      <c r="AA75" s="213"/>
      <c r="AB75" s="213"/>
      <c r="AC75" s="213"/>
      <c r="AD75" s="213"/>
      <c r="AE75" s="213"/>
      <c r="AF75" s="213"/>
      <c r="AG75" s="213" t="s">
        <v>297</v>
      </c>
      <c r="AH75" s="213">
        <v>0</v>
      </c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</row>
    <row r="76" spans="1:60" outlineLevel="3" x14ac:dyDescent="0.2">
      <c r="A76" s="220"/>
      <c r="B76" s="221"/>
      <c r="C76" s="266" t="s">
        <v>2332</v>
      </c>
      <c r="D76" s="258"/>
      <c r="E76" s="259">
        <v>18.88</v>
      </c>
      <c r="F76" s="223"/>
      <c r="G76" s="223"/>
      <c r="H76" s="223"/>
      <c r="I76" s="223"/>
      <c r="J76" s="223"/>
      <c r="K76" s="223"/>
      <c r="L76" s="223"/>
      <c r="M76" s="223"/>
      <c r="N76" s="222"/>
      <c r="O76" s="222"/>
      <c r="P76" s="222"/>
      <c r="Q76" s="222"/>
      <c r="R76" s="223"/>
      <c r="S76" s="223"/>
      <c r="T76" s="223"/>
      <c r="U76" s="223"/>
      <c r="V76" s="223"/>
      <c r="W76" s="223"/>
      <c r="X76" s="223"/>
      <c r="Y76" s="223"/>
      <c r="Z76" s="213"/>
      <c r="AA76" s="213"/>
      <c r="AB76" s="213"/>
      <c r="AC76" s="213"/>
      <c r="AD76" s="213"/>
      <c r="AE76" s="213"/>
      <c r="AF76" s="213"/>
      <c r="AG76" s="213" t="s">
        <v>297</v>
      </c>
      <c r="AH76" s="213">
        <v>0</v>
      </c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</row>
    <row r="77" spans="1:60" outlineLevel="1" x14ac:dyDescent="0.2">
      <c r="A77" s="235">
        <v>13</v>
      </c>
      <c r="B77" s="236" t="s">
        <v>2159</v>
      </c>
      <c r="C77" s="252" t="s">
        <v>2160</v>
      </c>
      <c r="D77" s="237" t="s">
        <v>562</v>
      </c>
      <c r="E77" s="238">
        <v>7.9020000000000007E-2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 t="s">
        <v>604</v>
      </c>
      <c r="S77" s="240" t="s">
        <v>250</v>
      </c>
      <c r="T77" s="241" t="s">
        <v>250</v>
      </c>
      <c r="U77" s="223">
        <v>4.82</v>
      </c>
      <c r="V77" s="223">
        <f>ROUND(E77*U77,2)</f>
        <v>0.38</v>
      </c>
      <c r="W77" s="223"/>
      <c r="X77" s="223" t="s">
        <v>564</v>
      </c>
      <c r="Y77" s="223" t="s">
        <v>252</v>
      </c>
      <c r="Z77" s="213"/>
      <c r="AA77" s="213"/>
      <c r="AB77" s="213"/>
      <c r="AC77" s="213"/>
      <c r="AD77" s="213"/>
      <c r="AE77" s="213"/>
      <c r="AF77" s="213"/>
      <c r="AG77" s="213" t="s">
        <v>565</v>
      </c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</row>
    <row r="78" spans="1:60" outlineLevel="2" x14ac:dyDescent="0.2">
      <c r="A78" s="220"/>
      <c r="B78" s="221"/>
      <c r="C78" s="267" t="s">
        <v>1348</v>
      </c>
      <c r="D78" s="264"/>
      <c r="E78" s="264"/>
      <c r="F78" s="264"/>
      <c r="G78" s="264"/>
      <c r="H78" s="223"/>
      <c r="I78" s="223"/>
      <c r="J78" s="223"/>
      <c r="K78" s="223"/>
      <c r="L78" s="223"/>
      <c r="M78" s="223"/>
      <c r="N78" s="222"/>
      <c r="O78" s="222"/>
      <c r="P78" s="222"/>
      <c r="Q78" s="222"/>
      <c r="R78" s="223"/>
      <c r="S78" s="223"/>
      <c r="T78" s="223"/>
      <c r="U78" s="223"/>
      <c r="V78" s="223"/>
      <c r="W78" s="223"/>
      <c r="X78" s="223"/>
      <c r="Y78" s="223"/>
      <c r="Z78" s="213"/>
      <c r="AA78" s="213"/>
      <c r="AB78" s="213"/>
      <c r="AC78" s="213"/>
      <c r="AD78" s="213"/>
      <c r="AE78" s="213"/>
      <c r="AF78" s="213"/>
      <c r="AG78" s="213" t="s">
        <v>305</v>
      </c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</row>
    <row r="79" spans="1:60" x14ac:dyDescent="0.2">
      <c r="A79" s="228" t="s">
        <v>245</v>
      </c>
      <c r="B79" s="229" t="s">
        <v>174</v>
      </c>
      <c r="C79" s="251" t="s">
        <v>175</v>
      </c>
      <c r="D79" s="230"/>
      <c r="E79" s="231"/>
      <c r="F79" s="232"/>
      <c r="G79" s="232">
        <f>SUMIF(AG80:AG91,"&lt;&gt;NOR",G80:G91)</f>
        <v>0</v>
      </c>
      <c r="H79" s="232"/>
      <c r="I79" s="232">
        <f>SUM(I80:I91)</f>
        <v>0</v>
      </c>
      <c r="J79" s="232"/>
      <c r="K79" s="232">
        <f>SUM(K80:K91)</f>
        <v>0</v>
      </c>
      <c r="L79" s="232"/>
      <c r="M79" s="232">
        <f>SUM(M80:M91)</f>
        <v>0</v>
      </c>
      <c r="N79" s="231"/>
      <c r="O79" s="231">
        <f>SUM(O80:O91)</f>
        <v>0.09</v>
      </c>
      <c r="P79" s="231"/>
      <c r="Q79" s="231">
        <f>SUM(Q80:Q91)</f>
        <v>0</v>
      </c>
      <c r="R79" s="232"/>
      <c r="S79" s="232"/>
      <c r="T79" s="233"/>
      <c r="U79" s="227"/>
      <c r="V79" s="227">
        <f>SUM(V80:V91)</f>
        <v>9.5300000000000011</v>
      </c>
      <c r="W79" s="227"/>
      <c r="X79" s="227"/>
      <c r="Y79" s="227"/>
      <c r="AG79" t="s">
        <v>246</v>
      </c>
    </row>
    <row r="80" spans="1:60" ht="22.5" outlineLevel="1" x14ac:dyDescent="0.2">
      <c r="A80" s="244">
        <v>14</v>
      </c>
      <c r="B80" s="245" t="s">
        <v>2333</v>
      </c>
      <c r="C80" s="254" t="s">
        <v>2334</v>
      </c>
      <c r="D80" s="246" t="s">
        <v>458</v>
      </c>
      <c r="E80" s="247">
        <v>17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7">
        <v>1.0000000000000001E-5</v>
      </c>
      <c r="O80" s="247">
        <f>ROUND(E80*N80,2)</f>
        <v>0</v>
      </c>
      <c r="P80" s="247">
        <v>0</v>
      </c>
      <c r="Q80" s="247">
        <f>ROUND(E80*P80,2)</f>
        <v>0</v>
      </c>
      <c r="R80" s="249" t="s">
        <v>633</v>
      </c>
      <c r="S80" s="249" t="s">
        <v>250</v>
      </c>
      <c r="T80" s="250" t="s">
        <v>250</v>
      </c>
      <c r="U80" s="223">
        <v>0.54730000000000001</v>
      </c>
      <c r="V80" s="223">
        <f>ROUND(E80*U80,2)</f>
        <v>9.3000000000000007</v>
      </c>
      <c r="W80" s="223"/>
      <c r="X80" s="223" t="s">
        <v>294</v>
      </c>
      <c r="Y80" s="223" t="s">
        <v>252</v>
      </c>
      <c r="Z80" s="213"/>
      <c r="AA80" s="213"/>
      <c r="AB80" s="213"/>
      <c r="AC80" s="213"/>
      <c r="AD80" s="213"/>
      <c r="AE80" s="213"/>
      <c r="AF80" s="213"/>
      <c r="AG80" s="213" t="s">
        <v>571</v>
      </c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</row>
    <row r="81" spans="1:60" ht="22.5" outlineLevel="1" x14ac:dyDescent="0.2">
      <c r="A81" s="235">
        <v>15</v>
      </c>
      <c r="B81" s="236" t="s">
        <v>2335</v>
      </c>
      <c r="C81" s="252" t="s">
        <v>2336</v>
      </c>
      <c r="D81" s="237" t="s">
        <v>420</v>
      </c>
      <c r="E81" s="238">
        <v>18.88</v>
      </c>
      <c r="F81" s="239"/>
      <c r="G81" s="240">
        <f>ROUND(E81*F81,2)</f>
        <v>0</v>
      </c>
      <c r="H81" s="239"/>
      <c r="I81" s="240">
        <f>ROUND(E81*H81,2)</f>
        <v>0</v>
      </c>
      <c r="J81" s="239"/>
      <c r="K81" s="240">
        <f>ROUND(E81*J81,2)</f>
        <v>0</v>
      </c>
      <c r="L81" s="240">
        <v>21</v>
      </c>
      <c r="M81" s="240">
        <f>G81*(1+L81/100)</f>
        <v>0</v>
      </c>
      <c r="N81" s="238">
        <v>4.9500000000000004E-3</v>
      </c>
      <c r="O81" s="238">
        <f>ROUND(E81*N81,2)</f>
        <v>0.09</v>
      </c>
      <c r="P81" s="238">
        <v>0</v>
      </c>
      <c r="Q81" s="238">
        <f>ROUND(E81*P81,2)</f>
        <v>0</v>
      </c>
      <c r="R81" s="240" t="s">
        <v>870</v>
      </c>
      <c r="S81" s="240" t="s">
        <v>250</v>
      </c>
      <c r="T81" s="241" t="s">
        <v>250</v>
      </c>
      <c r="U81" s="223">
        <v>0</v>
      </c>
      <c r="V81" s="223">
        <f>ROUND(E81*U81,2)</f>
        <v>0</v>
      </c>
      <c r="W81" s="223"/>
      <c r="X81" s="223" t="s">
        <v>871</v>
      </c>
      <c r="Y81" s="223" t="s">
        <v>252</v>
      </c>
      <c r="Z81" s="213"/>
      <c r="AA81" s="213"/>
      <c r="AB81" s="213"/>
      <c r="AC81" s="213"/>
      <c r="AD81" s="213"/>
      <c r="AE81" s="213"/>
      <c r="AF81" s="213"/>
      <c r="AG81" s="213" t="s">
        <v>872</v>
      </c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</row>
    <row r="82" spans="1:60" outlineLevel="2" x14ac:dyDescent="0.2">
      <c r="A82" s="220"/>
      <c r="B82" s="221"/>
      <c r="C82" s="266" t="s">
        <v>2325</v>
      </c>
      <c r="D82" s="258"/>
      <c r="E82" s="259"/>
      <c r="F82" s="223"/>
      <c r="G82" s="223"/>
      <c r="H82" s="223"/>
      <c r="I82" s="223"/>
      <c r="J82" s="223"/>
      <c r="K82" s="223"/>
      <c r="L82" s="223"/>
      <c r="M82" s="223"/>
      <c r="N82" s="222"/>
      <c r="O82" s="222"/>
      <c r="P82" s="222"/>
      <c r="Q82" s="222"/>
      <c r="R82" s="223"/>
      <c r="S82" s="223"/>
      <c r="T82" s="223"/>
      <c r="U82" s="223"/>
      <c r="V82" s="223"/>
      <c r="W82" s="223"/>
      <c r="X82" s="223"/>
      <c r="Y82" s="223"/>
      <c r="Z82" s="213"/>
      <c r="AA82" s="213"/>
      <c r="AB82" s="213"/>
      <c r="AC82" s="213"/>
      <c r="AD82" s="213"/>
      <c r="AE82" s="213"/>
      <c r="AF82" s="213"/>
      <c r="AG82" s="213" t="s">
        <v>297</v>
      </c>
      <c r="AH82" s="213">
        <v>0</v>
      </c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</row>
    <row r="83" spans="1:60" outlineLevel="3" x14ac:dyDescent="0.2">
      <c r="A83" s="220"/>
      <c r="B83" s="221"/>
      <c r="C83" s="266" t="s">
        <v>2326</v>
      </c>
      <c r="D83" s="258"/>
      <c r="E83" s="259"/>
      <c r="F83" s="223"/>
      <c r="G83" s="223"/>
      <c r="H83" s="223"/>
      <c r="I83" s="223"/>
      <c r="J83" s="223"/>
      <c r="K83" s="223"/>
      <c r="L83" s="223"/>
      <c r="M83" s="223"/>
      <c r="N83" s="222"/>
      <c r="O83" s="222"/>
      <c r="P83" s="222"/>
      <c r="Q83" s="222"/>
      <c r="R83" s="223"/>
      <c r="S83" s="223"/>
      <c r="T83" s="223"/>
      <c r="U83" s="223"/>
      <c r="V83" s="223"/>
      <c r="W83" s="223"/>
      <c r="X83" s="223"/>
      <c r="Y83" s="223"/>
      <c r="Z83" s="213"/>
      <c r="AA83" s="213"/>
      <c r="AB83" s="213"/>
      <c r="AC83" s="213"/>
      <c r="AD83" s="213"/>
      <c r="AE83" s="213"/>
      <c r="AF83" s="213"/>
      <c r="AG83" s="213" t="s">
        <v>297</v>
      </c>
      <c r="AH83" s="213">
        <v>0</v>
      </c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</row>
    <row r="84" spans="1:60" outlineLevel="3" x14ac:dyDescent="0.2">
      <c r="A84" s="220"/>
      <c r="B84" s="221"/>
      <c r="C84" s="266" t="s">
        <v>2327</v>
      </c>
      <c r="D84" s="258"/>
      <c r="E84" s="259"/>
      <c r="F84" s="223"/>
      <c r="G84" s="223"/>
      <c r="H84" s="223"/>
      <c r="I84" s="223"/>
      <c r="J84" s="223"/>
      <c r="K84" s="223"/>
      <c r="L84" s="223"/>
      <c r="M84" s="223"/>
      <c r="N84" s="222"/>
      <c r="O84" s="222"/>
      <c r="P84" s="222"/>
      <c r="Q84" s="222"/>
      <c r="R84" s="223"/>
      <c r="S84" s="223"/>
      <c r="T84" s="223"/>
      <c r="U84" s="223"/>
      <c r="V84" s="223"/>
      <c r="W84" s="223"/>
      <c r="X84" s="223"/>
      <c r="Y84" s="223"/>
      <c r="Z84" s="213"/>
      <c r="AA84" s="213"/>
      <c r="AB84" s="213"/>
      <c r="AC84" s="213"/>
      <c r="AD84" s="213"/>
      <c r="AE84" s="213"/>
      <c r="AF84" s="213"/>
      <c r="AG84" s="213" t="s">
        <v>297</v>
      </c>
      <c r="AH84" s="213">
        <v>0</v>
      </c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</row>
    <row r="85" spans="1:60" outlineLevel="3" x14ac:dyDescent="0.2">
      <c r="A85" s="220"/>
      <c r="B85" s="221"/>
      <c r="C85" s="266" t="s">
        <v>2328</v>
      </c>
      <c r="D85" s="258"/>
      <c r="E85" s="259"/>
      <c r="F85" s="223"/>
      <c r="G85" s="223"/>
      <c r="H85" s="223"/>
      <c r="I85" s="223"/>
      <c r="J85" s="223"/>
      <c r="K85" s="223"/>
      <c r="L85" s="223"/>
      <c r="M85" s="223"/>
      <c r="N85" s="222"/>
      <c r="O85" s="222"/>
      <c r="P85" s="222"/>
      <c r="Q85" s="222"/>
      <c r="R85" s="223"/>
      <c r="S85" s="223"/>
      <c r="T85" s="223"/>
      <c r="U85" s="223"/>
      <c r="V85" s="223"/>
      <c r="W85" s="223"/>
      <c r="X85" s="223"/>
      <c r="Y85" s="223"/>
      <c r="Z85" s="213"/>
      <c r="AA85" s="213"/>
      <c r="AB85" s="213"/>
      <c r="AC85" s="213"/>
      <c r="AD85" s="213"/>
      <c r="AE85" s="213"/>
      <c r="AF85" s="213"/>
      <c r="AG85" s="213" t="s">
        <v>297</v>
      </c>
      <c r="AH85" s="213">
        <v>0</v>
      </c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</row>
    <row r="86" spans="1:60" outlineLevel="3" x14ac:dyDescent="0.2">
      <c r="A86" s="220"/>
      <c r="B86" s="221"/>
      <c r="C86" s="266" t="s">
        <v>2329</v>
      </c>
      <c r="D86" s="258"/>
      <c r="E86" s="259"/>
      <c r="F86" s="223"/>
      <c r="G86" s="223"/>
      <c r="H86" s="223"/>
      <c r="I86" s="223"/>
      <c r="J86" s="223"/>
      <c r="K86" s="223"/>
      <c r="L86" s="223"/>
      <c r="M86" s="223"/>
      <c r="N86" s="222"/>
      <c r="O86" s="222"/>
      <c r="P86" s="222"/>
      <c r="Q86" s="222"/>
      <c r="R86" s="223"/>
      <c r="S86" s="223"/>
      <c r="T86" s="223"/>
      <c r="U86" s="223"/>
      <c r="V86" s="223"/>
      <c r="W86" s="223"/>
      <c r="X86" s="223"/>
      <c r="Y86" s="223"/>
      <c r="Z86" s="213"/>
      <c r="AA86" s="213"/>
      <c r="AB86" s="213"/>
      <c r="AC86" s="213"/>
      <c r="AD86" s="213"/>
      <c r="AE86" s="213"/>
      <c r="AF86" s="213"/>
      <c r="AG86" s="213" t="s">
        <v>297</v>
      </c>
      <c r="AH86" s="213">
        <v>0</v>
      </c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</row>
    <row r="87" spans="1:60" outlineLevel="3" x14ac:dyDescent="0.2">
      <c r="A87" s="220"/>
      <c r="B87" s="221"/>
      <c r="C87" s="266" t="s">
        <v>2330</v>
      </c>
      <c r="D87" s="258"/>
      <c r="E87" s="259"/>
      <c r="F87" s="223"/>
      <c r="G87" s="223"/>
      <c r="H87" s="223"/>
      <c r="I87" s="223"/>
      <c r="J87" s="223"/>
      <c r="K87" s="223"/>
      <c r="L87" s="223"/>
      <c r="M87" s="223"/>
      <c r="N87" s="222"/>
      <c r="O87" s="222"/>
      <c r="P87" s="222"/>
      <c r="Q87" s="222"/>
      <c r="R87" s="223"/>
      <c r="S87" s="223"/>
      <c r="T87" s="223"/>
      <c r="U87" s="223"/>
      <c r="V87" s="223"/>
      <c r="W87" s="223"/>
      <c r="X87" s="223"/>
      <c r="Y87" s="223"/>
      <c r="Z87" s="213"/>
      <c r="AA87" s="213"/>
      <c r="AB87" s="213"/>
      <c r="AC87" s="213"/>
      <c r="AD87" s="213"/>
      <c r="AE87" s="213"/>
      <c r="AF87" s="213"/>
      <c r="AG87" s="213" t="s">
        <v>297</v>
      </c>
      <c r="AH87" s="213">
        <v>0</v>
      </c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</row>
    <row r="88" spans="1:60" outlineLevel="3" x14ac:dyDescent="0.2">
      <c r="A88" s="220"/>
      <c r="B88" s="221"/>
      <c r="C88" s="266" t="s">
        <v>2331</v>
      </c>
      <c r="D88" s="258"/>
      <c r="E88" s="259"/>
      <c r="F88" s="223"/>
      <c r="G88" s="223"/>
      <c r="H88" s="223"/>
      <c r="I88" s="223"/>
      <c r="J88" s="223"/>
      <c r="K88" s="223"/>
      <c r="L88" s="223"/>
      <c r="M88" s="223"/>
      <c r="N88" s="222"/>
      <c r="O88" s="222"/>
      <c r="P88" s="222"/>
      <c r="Q88" s="222"/>
      <c r="R88" s="223"/>
      <c r="S88" s="223"/>
      <c r="T88" s="223"/>
      <c r="U88" s="223"/>
      <c r="V88" s="223"/>
      <c r="W88" s="223"/>
      <c r="X88" s="223"/>
      <c r="Y88" s="223"/>
      <c r="Z88" s="213"/>
      <c r="AA88" s="213"/>
      <c r="AB88" s="213"/>
      <c r="AC88" s="213"/>
      <c r="AD88" s="213"/>
      <c r="AE88" s="213"/>
      <c r="AF88" s="213"/>
      <c r="AG88" s="213" t="s">
        <v>297</v>
      </c>
      <c r="AH88" s="213">
        <v>0</v>
      </c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</row>
    <row r="89" spans="1:60" outlineLevel="3" x14ac:dyDescent="0.2">
      <c r="A89" s="220"/>
      <c r="B89" s="221"/>
      <c r="C89" s="266" t="s">
        <v>2332</v>
      </c>
      <c r="D89" s="258"/>
      <c r="E89" s="259">
        <v>18.88</v>
      </c>
      <c r="F89" s="223"/>
      <c r="G89" s="223"/>
      <c r="H89" s="223"/>
      <c r="I89" s="223"/>
      <c r="J89" s="223"/>
      <c r="K89" s="223"/>
      <c r="L89" s="223"/>
      <c r="M89" s="223"/>
      <c r="N89" s="222"/>
      <c r="O89" s="222"/>
      <c r="P89" s="222"/>
      <c r="Q89" s="222"/>
      <c r="R89" s="223"/>
      <c r="S89" s="223"/>
      <c r="T89" s="223"/>
      <c r="U89" s="223"/>
      <c r="V89" s="223"/>
      <c r="W89" s="223"/>
      <c r="X89" s="223"/>
      <c r="Y89" s="223"/>
      <c r="Z89" s="213"/>
      <c r="AA89" s="213"/>
      <c r="AB89" s="213"/>
      <c r="AC89" s="213"/>
      <c r="AD89" s="213"/>
      <c r="AE89" s="213"/>
      <c r="AF89" s="213"/>
      <c r="AG89" s="213" t="s">
        <v>297</v>
      </c>
      <c r="AH89" s="213">
        <v>0</v>
      </c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</row>
    <row r="90" spans="1:60" outlineLevel="1" x14ac:dyDescent="0.2">
      <c r="A90" s="235">
        <v>16</v>
      </c>
      <c r="B90" s="236" t="s">
        <v>2186</v>
      </c>
      <c r="C90" s="252" t="s">
        <v>2187</v>
      </c>
      <c r="D90" s="237" t="s">
        <v>562</v>
      </c>
      <c r="E90" s="238">
        <v>9.3630000000000005E-2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633</v>
      </c>
      <c r="S90" s="240" t="s">
        <v>250</v>
      </c>
      <c r="T90" s="241" t="s">
        <v>250</v>
      </c>
      <c r="U90" s="223">
        <v>2.4209999999999998</v>
      </c>
      <c r="V90" s="223">
        <f>ROUND(E90*U90,2)</f>
        <v>0.23</v>
      </c>
      <c r="W90" s="223"/>
      <c r="X90" s="223" t="s">
        <v>564</v>
      </c>
      <c r="Y90" s="223" t="s">
        <v>252</v>
      </c>
      <c r="Z90" s="213"/>
      <c r="AA90" s="213"/>
      <c r="AB90" s="213"/>
      <c r="AC90" s="213"/>
      <c r="AD90" s="213"/>
      <c r="AE90" s="213"/>
      <c r="AF90" s="213"/>
      <c r="AG90" s="213" t="s">
        <v>565</v>
      </c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</row>
    <row r="91" spans="1:60" outlineLevel="2" x14ac:dyDescent="0.2">
      <c r="A91" s="220"/>
      <c r="B91" s="221"/>
      <c r="C91" s="267" t="s">
        <v>1348</v>
      </c>
      <c r="D91" s="264"/>
      <c r="E91" s="264"/>
      <c r="F91" s="264"/>
      <c r="G91" s="264"/>
      <c r="H91" s="223"/>
      <c r="I91" s="223"/>
      <c r="J91" s="223"/>
      <c r="K91" s="223"/>
      <c r="L91" s="223"/>
      <c r="M91" s="223"/>
      <c r="N91" s="222"/>
      <c r="O91" s="222"/>
      <c r="P91" s="222"/>
      <c r="Q91" s="222"/>
      <c r="R91" s="223"/>
      <c r="S91" s="223"/>
      <c r="T91" s="223"/>
      <c r="U91" s="223"/>
      <c r="V91" s="223"/>
      <c r="W91" s="223"/>
      <c r="X91" s="223"/>
      <c r="Y91" s="223"/>
      <c r="Z91" s="213"/>
      <c r="AA91" s="213"/>
      <c r="AB91" s="213"/>
      <c r="AC91" s="213"/>
      <c r="AD91" s="213"/>
      <c r="AE91" s="213"/>
      <c r="AF91" s="213"/>
      <c r="AG91" s="213" t="s">
        <v>305</v>
      </c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</row>
    <row r="92" spans="1:60" x14ac:dyDescent="0.2">
      <c r="A92" s="228" t="s">
        <v>245</v>
      </c>
      <c r="B92" s="229" t="s">
        <v>178</v>
      </c>
      <c r="C92" s="251" t="s">
        <v>179</v>
      </c>
      <c r="D92" s="230"/>
      <c r="E92" s="231"/>
      <c r="F92" s="232"/>
      <c r="G92" s="232">
        <f>SUMIF(AG93:AG96,"&lt;&gt;NOR",G93:G96)</f>
        <v>0</v>
      </c>
      <c r="H92" s="232"/>
      <c r="I92" s="232">
        <f>SUM(I93:I96)</f>
        <v>0</v>
      </c>
      <c r="J92" s="232"/>
      <c r="K92" s="232">
        <f>SUM(K93:K96)</f>
        <v>0</v>
      </c>
      <c r="L92" s="232"/>
      <c r="M92" s="232">
        <f>SUM(M93:M96)</f>
        <v>0</v>
      </c>
      <c r="N92" s="231"/>
      <c r="O92" s="231">
        <f>SUM(O93:O96)</f>
        <v>0</v>
      </c>
      <c r="P92" s="231"/>
      <c r="Q92" s="231">
        <f>SUM(Q93:Q96)</f>
        <v>0</v>
      </c>
      <c r="R92" s="232"/>
      <c r="S92" s="232"/>
      <c r="T92" s="233"/>
      <c r="U92" s="227"/>
      <c r="V92" s="227">
        <f>SUM(V93:V96)</f>
        <v>0</v>
      </c>
      <c r="W92" s="227"/>
      <c r="X92" s="227"/>
      <c r="Y92" s="227"/>
      <c r="AG92" t="s">
        <v>246</v>
      </c>
    </row>
    <row r="93" spans="1:60" ht="22.5" outlineLevel="1" x14ac:dyDescent="0.2">
      <c r="A93" s="235">
        <v>17</v>
      </c>
      <c r="B93" s="236" t="s">
        <v>2337</v>
      </c>
      <c r="C93" s="252" t="s">
        <v>2338</v>
      </c>
      <c r="D93" s="237" t="s">
        <v>1225</v>
      </c>
      <c r="E93" s="238">
        <v>1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/>
      <c r="S93" s="240" t="s">
        <v>277</v>
      </c>
      <c r="T93" s="241" t="s">
        <v>251</v>
      </c>
      <c r="U93" s="223">
        <v>0</v>
      </c>
      <c r="V93" s="223">
        <f>ROUND(E93*U93,2)</f>
        <v>0</v>
      </c>
      <c r="W93" s="223"/>
      <c r="X93" s="223" t="s">
        <v>294</v>
      </c>
      <c r="Y93" s="223" t="s">
        <v>252</v>
      </c>
      <c r="Z93" s="213"/>
      <c r="AA93" s="213"/>
      <c r="AB93" s="213"/>
      <c r="AC93" s="213"/>
      <c r="AD93" s="213"/>
      <c r="AE93" s="213"/>
      <c r="AF93" s="213"/>
      <c r="AG93" s="213" t="s">
        <v>571</v>
      </c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</row>
    <row r="94" spans="1:60" outlineLevel="2" x14ac:dyDescent="0.2">
      <c r="A94" s="220"/>
      <c r="B94" s="221"/>
      <c r="C94" s="266" t="s">
        <v>2339</v>
      </c>
      <c r="D94" s="258"/>
      <c r="E94" s="259">
        <v>1</v>
      </c>
      <c r="F94" s="223"/>
      <c r="G94" s="223"/>
      <c r="H94" s="223"/>
      <c r="I94" s="223"/>
      <c r="J94" s="223"/>
      <c r="K94" s="223"/>
      <c r="L94" s="223"/>
      <c r="M94" s="223"/>
      <c r="N94" s="222"/>
      <c r="O94" s="222"/>
      <c r="P94" s="222"/>
      <c r="Q94" s="222"/>
      <c r="R94" s="223"/>
      <c r="S94" s="223"/>
      <c r="T94" s="223"/>
      <c r="U94" s="223"/>
      <c r="V94" s="223"/>
      <c r="W94" s="223"/>
      <c r="X94" s="223"/>
      <c r="Y94" s="223"/>
      <c r="Z94" s="213"/>
      <c r="AA94" s="213"/>
      <c r="AB94" s="213"/>
      <c r="AC94" s="213"/>
      <c r="AD94" s="213"/>
      <c r="AE94" s="213"/>
      <c r="AF94" s="213"/>
      <c r="AG94" s="213" t="s">
        <v>297</v>
      </c>
      <c r="AH94" s="213">
        <v>0</v>
      </c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</row>
    <row r="95" spans="1:60" outlineLevel="1" x14ac:dyDescent="0.2">
      <c r="A95" s="235">
        <v>18</v>
      </c>
      <c r="B95" s="236" t="s">
        <v>2340</v>
      </c>
      <c r="C95" s="252" t="s">
        <v>2341</v>
      </c>
      <c r="D95" s="237" t="s">
        <v>1225</v>
      </c>
      <c r="E95" s="238">
        <v>1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</v>
      </c>
      <c r="Q95" s="238">
        <f>ROUND(E95*P95,2)</f>
        <v>0</v>
      </c>
      <c r="R95" s="240"/>
      <c r="S95" s="240" t="s">
        <v>277</v>
      </c>
      <c r="T95" s="241" t="s">
        <v>251</v>
      </c>
      <c r="U95" s="223">
        <v>0</v>
      </c>
      <c r="V95" s="223">
        <f>ROUND(E95*U95,2)</f>
        <v>0</v>
      </c>
      <c r="W95" s="223"/>
      <c r="X95" s="223" t="s">
        <v>294</v>
      </c>
      <c r="Y95" s="223" t="s">
        <v>252</v>
      </c>
      <c r="Z95" s="213"/>
      <c r="AA95" s="213"/>
      <c r="AB95" s="213"/>
      <c r="AC95" s="213"/>
      <c r="AD95" s="213"/>
      <c r="AE95" s="213"/>
      <c r="AF95" s="213"/>
      <c r="AG95" s="213" t="s">
        <v>331</v>
      </c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</row>
    <row r="96" spans="1:60" outlineLevel="2" x14ac:dyDescent="0.2">
      <c r="A96" s="220"/>
      <c r="B96" s="221"/>
      <c r="C96" s="266" t="s">
        <v>2342</v>
      </c>
      <c r="D96" s="258"/>
      <c r="E96" s="259">
        <v>1</v>
      </c>
      <c r="F96" s="223"/>
      <c r="G96" s="223"/>
      <c r="H96" s="223"/>
      <c r="I96" s="223"/>
      <c r="J96" s="223"/>
      <c r="K96" s="223"/>
      <c r="L96" s="223"/>
      <c r="M96" s="223"/>
      <c r="N96" s="222"/>
      <c r="O96" s="222"/>
      <c r="P96" s="222"/>
      <c r="Q96" s="222"/>
      <c r="R96" s="223"/>
      <c r="S96" s="223"/>
      <c r="T96" s="223"/>
      <c r="U96" s="223"/>
      <c r="V96" s="223"/>
      <c r="W96" s="223"/>
      <c r="X96" s="223"/>
      <c r="Y96" s="223"/>
      <c r="Z96" s="213"/>
      <c r="AA96" s="213"/>
      <c r="AB96" s="213"/>
      <c r="AC96" s="213"/>
      <c r="AD96" s="213"/>
      <c r="AE96" s="213"/>
      <c r="AF96" s="213"/>
      <c r="AG96" s="213" t="s">
        <v>297</v>
      </c>
      <c r="AH96" s="213">
        <v>0</v>
      </c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</row>
    <row r="97" spans="1:60" x14ac:dyDescent="0.2">
      <c r="A97" s="228" t="s">
        <v>245</v>
      </c>
      <c r="B97" s="229" t="s">
        <v>184</v>
      </c>
      <c r="C97" s="251" t="s">
        <v>185</v>
      </c>
      <c r="D97" s="230"/>
      <c r="E97" s="231"/>
      <c r="F97" s="232"/>
      <c r="G97" s="232">
        <f>SUMIF(AG98:AG110,"&lt;&gt;NOR",G98:G110)</f>
        <v>0</v>
      </c>
      <c r="H97" s="232"/>
      <c r="I97" s="232">
        <f>SUM(I98:I110)</f>
        <v>0</v>
      </c>
      <c r="J97" s="232"/>
      <c r="K97" s="232">
        <f>SUM(K98:K110)</f>
        <v>0</v>
      </c>
      <c r="L97" s="232"/>
      <c r="M97" s="232">
        <f>SUM(M98:M110)</f>
        <v>0</v>
      </c>
      <c r="N97" s="231"/>
      <c r="O97" s="231">
        <f>SUM(O98:O110)</f>
        <v>0</v>
      </c>
      <c r="P97" s="231"/>
      <c r="Q97" s="231">
        <f>SUM(Q98:Q110)</f>
        <v>0</v>
      </c>
      <c r="R97" s="232"/>
      <c r="S97" s="232"/>
      <c r="T97" s="233"/>
      <c r="U97" s="227"/>
      <c r="V97" s="227">
        <f>SUM(V98:V110)</f>
        <v>0</v>
      </c>
      <c r="W97" s="227"/>
      <c r="X97" s="227"/>
      <c r="Y97" s="227"/>
      <c r="AG97" t="s">
        <v>246</v>
      </c>
    </row>
    <row r="98" spans="1:60" outlineLevel="1" x14ac:dyDescent="0.2">
      <c r="A98" s="235">
        <v>19</v>
      </c>
      <c r="B98" s="236" t="s">
        <v>2343</v>
      </c>
      <c r="C98" s="252" t="s">
        <v>2344</v>
      </c>
      <c r="D98" s="237" t="s">
        <v>292</v>
      </c>
      <c r="E98" s="238">
        <v>15.562200000000001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</v>
      </c>
      <c r="O98" s="238">
        <f>ROUND(E98*N98,2)</f>
        <v>0</v>
      </c>
      <c r="P98" s="238">
        <v>0</v>
      </c>
      <c r="Q98" s="238">
        <f>ROUND(E98*P98,2)</f>
        <v>0</v>
      </c>
      <c r="R98" s="240"/>
      <c r="S98" s="240" t="s">
        <v>277</v>
      </c>
      <c r="T98" s="241" t="s">
        <v>251</v>
      </c>
      <c r="U98" s="223">
        <v>0</v>
      </c>
      <c r="V98" s="223">
        <f>ROUND(E98*U98,2)</f>
        <v>0</v>
      </c>
      <c r="W98" s="223"/>
      <c r="X98" s="223" t="s">
        <v>294</v>
      </c>
      <c r="Y98" s="223" t="s">
        <v>252</v>
      </c>
      <c r="Z98" s="213"/>
      <c r="AA98" s="213"/>
      <c r="AB98" s="213"/>
      <c r="AC98" s="213"/>
      <c r="AD98" s="213"/>
      <c r="AE98" s="213"/>
      <c r="AF98" s="213"/>
      <c r="AG98" s="213" t="s">
        <v>331</v>
      </c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</row>
    <row r="99" spans="1:60" outlineLevel="2" x14ac:dyDescent="0.2">
      <c r="A99" s="220"/>
      <c r="B99" s="221"/>
      <c r="C99" s="253" t="s">
        <v>2345</v>
      </c>
      <c r="D99" s="243"/>
      <c r="E99" s="243"/>
      <c r="F99" s="243"/>
      <c r="G99" s="243"/>
      <c r="H99" s="223"/>
      <c r="I99" s="223"/>
      <c r="J99" s="223"/>
      <c r="K99" s="223"/>
      <c r="L99" s="223"/>
      <c r="M99" s="223"/>
      <c r="N99" s="222"/>
      <c r="O99" s="222"/>
      <c r="P99" s="222"/>
      <c r="Q99" s="222"/>
      <c r="R99" s="223"/>
      <c r="S99" s="223"/>
      <c r="T99" s="223"/>
      <c r="U99" s="223"/>
      <c r="V99" s="223"/>
      <c r="W99" s="223"/>
      <c r="X99" s="223"/>
      <c r="Y99" s="223"/>
      <c r="Z99" s="213"/>
      <c r="AA99" s="213"/>
      <c r="AB99" s="213"/>
      <c r="AC99" s="213"/>
      <c r="AD99" s="213"/>
      <c r="AE99" s="213"/>
      <c r="AF99" s="213"/>
      <c r="AG99" s="213" t="s">
        <v>255</v>
      </c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</row>
    <row r="100" spans="1:60" outlineLevel="2" x14ac:dyDescent="0.2">
      <c r="A100" s="220"/>
      <c r="B100" s="221"/>
      <c r="C100" s="266" t="s">
        <v>2346</v>
      </c>
      <c r="D100" s="258"/>
      <c r="E100" s="259">
        <v>6.72</v>
      </c>
      <c r="F100" s="223"/>
      <c r="G100" s="223"/>
      <c r="H100" s="223"/>
      <c r="I100" s="223"/>
      <c r="J100" s="223"/>
      <c r="K100" s="223"/>
      <c r="L100" s="223"/>
      <c r="M100" s="223"/>
      <c r="N100" s="222"/>
      <c r="O100" s="222"/>
      <c r="P100" s="222"/>
      <c r="Q100" s="222"/>
      <c r="R100" s="223"/>
      <c r="S100" s="223"/>
      <c r="T100" s="223"/>
      <c r="U100" s="223"/>
      <c r="V100" s="223"/>
      <c r="W100" s="223"/>
      <c r="X100" s="223"/>
      <c r="Y100" s="223"/>
      <c r="Z100" s="213"/>
      <c r="AA100" s="213"/>
      <c r="AB100" s="213"/>
      <c r="AC100" s="213"/>
      <c r="AD100" s="213"/>
      <c r="AE100" s="213"/>
      <c r="AF100" s="213"/>
      <c r="AG100" s="213" t="s">
        <v>297</v>
      </c>
      <c r="AH100" s="213">
        <v>0</v>
      </c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</row>
    <row r="101" spans="1:60" outlineLevel="3" x14ac:dyDescent="0.2">
      <c r="A101" s="220"/>
      <c r="B101" s="221"/>
      <c r="C101" s="266" t="s">
        <v>2347</v>
      </c>
      <c r="D101" s="258"/>
      <c r="E101" s="259">
        <v>8.4</v>
      </c>
      <c r="F101" s="223"/>
      <c r="G101" s="223"/>
      <c r="H101" s="223"/>
      <c r="I101" s="223"/>
      <c r="J101" s="223"/>
      <c r="K101" s="223"/>
      <c r="L101" s="223"/>
      <c r="M101" s="223"/>
      <c r="N101" s="222"/>
      <c r="O101" s="222"/>
      <c r="P101" s="222"/>
      <c r="Q101" s="222"/>
      <c r="R101" s="223"/>
      <c r="S101" s="223"/>
      <c r="T101" s="223"/>
      <c r="U101" s="223"/>
      <c r="V101" s="223"/>
      <c r="W101" s="223"/>
      <c r="X101" s="223"/>
      <c r="Y101" s="223"/>
      <c r="Z101" s="213"/>
      <c r="AA101" s="213"/>
      <c r="AB101" s="213"/>
      <c r="AC101" s="213"/>
      <c r="AD101" s="213"/>
      <c r="AE101" s="213"/>
      <c r="AF101" s="213"/>
      <c r="AG101" s="213" t="s">
        <v>297</v>
      </c>
      <c r="AH101" s="213">
        <v>0</v>
      </c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</row>
    <row r="102" spans="1:60" outlineLevel="3" x14ac:dyDescent="0.2">
      <c r="A102" s="220"/>
      <c r="B102" s="221"/>
      <c r="C102" s="266" t="s">
        <v>2348</v>
      </c>
      <c r="D102" s="258"/>
      <c r="E102" s="259">
        <v>0.44219999999999998</v>
      </c>
      <c r="F102" s="223"/>
      <c r="G102" s="223"/>
      <c r="H102" s="223"/>
      <c r="I102" s="223"/>
      <c r="J102" s="223"/>
      <c r="K102" s="223"/>
      <c r="L102" s="223"/>
      <c r="M102" s="223"/>
      <c r="N102" s="222"/>
      <c r="O102" s="222"/>
      <c r="P102" s="222"/>
      <c r="Q102" s="222"/>
      <c r="R102" s="223"/>
      <c r="S102" s="223"/>
      <c r="T102" s="223"/>
      <c r="U102" s="223"/>
      <c r="V102" s="223"/>
      <c r="W102" s="223"/>
      <c r="X102" s="223"/>
      <c r="Y102" s="223"/>
      <c r="Z102" s="213"/>
      <c r="AA102" s="213"/>
      <c r="AB102" s="213"/>
      <c r="AC102" s="213"/>
      <c r="AD102" s="213"/>
      <c r="AE102" s="213"/>
      <c r="AF102" s="213"/>
      <c r="AG102" s="213" t="s">
        <v>297</v>
      </c>
      <c r="AH102" s="213">
        <v>0</v>
      </c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</row>
    <row r="103" spans="1:60" outlineLevel="1" x14ac:dyDescent="0.2">
      <c r="A103" s="235">
        <v>20</v>
      </c>
      <c r="B103" s="236" t="s">
        <v>2349</v>
      </c>
      <c r="C103" s="252" t="s">
        <v>2350</v>
      </c>
      <c r="D103" s="237" t="s">
        <v>292</v>
      </c>
      <c r="E103" s="238">
        <v>12.436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/>
      <c r="S103" s="240" t="s">
        <v>277</v>
      </c>
      <c r="T103" s="241" t="s">
        <v>251</v>
      </c>
      <c r="U103" s="223">
        <v>0</v>
      </c>
      <c r="V103" s="223">
        <f>ROUND(E103*U103,2)</f>
        <v>0</v>
      </c>
      <c r="W103" s="223"/>
      <c r="X103" s="223" t="s">
        <v>294</v>
      </c>
      <c r="Y103" s="223" t="s">
        <v>252</v>
      </c>
      <c r="Z103" s="213"/>
      <c r="AA103" s="213"/>
      <c r="AB103" s="213"/>
      <c r="AC103" s="213"/>
      <c r="AD103" s="213"/>
      <c r="AE103" s="213"/>
      <c r="AF103" s="213"/>
      <c r="AG103" s="213" t="s">
        <v>331</v>
      </c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</row>
    <row r="104" spans="1:60" outlineLevel="2" x14ac:dyDescent="0.2">
      <c r="A104" s="220"/>
      <c r="B104" s="221"/>
      <c r="C104" s="253" t="s">
        <v>2345</v>
      </c>
      <c r="D104" s="243"/>
      <c r="E104" s="243"/>
      <c r="F104" s="243"/>
      <c r="G104" s="243"/>
      <c r="H104" s="223"/>
      <c r="I104" s="223"/>
      <c r="J104" s="223"/>
      <c r="K104" s="223"/>
      <c r="L104" s="223"/>
      <c r="M104" s="223"/>
      <c r="N104" s="222"/>
      <c r="O104" s="222"/>
      <c r="P104" s="222"/>
      <c r="Q104" s="222"/>
      <c r="R104" s="223"/>
      <c r="S104" s="223"/>
      <c r="T104" s="223"/>
      <c r="U104" s="223"/>
      <c r="V104" s="223"/>
      <c r="W104" s="223"/>
      <c r="X104" s="223"/>
      <c r="Y104" s="223"/>
      <c r="Z104" s="213"/>
      <c r="AA104" s="213"/>
      <c r="AB104" s="213"/>
      <c r="AC104" s="213"/>
      <c r="AD104" s="213"/>
      <c r="AE104" s="213"/>
      <c r="AF104" s="213"/>
      <c r="AG104" s="213" t="s">
        <v>255</v>
      </c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</row>
    <row r="105" spans="1:60" outlineLevel="2" x14ac:dyDescent="0.2">
      <c r="A105" s="220"/>
      <c r="B105" s="221"/>
      <c r="C105" s="266" t="s">
        <v>2351</v>
      </c>
      <c r="D105" s="258"/>
      <c r="E105" s="259">
        <v>3.6</v>
      </c>
      <c r="F105" s="223"/>
      <c r="G105" s="223"/>
      <c r="H105" s="223"/>
      <c r="I105" s="223"/>
      <c r="J105" s="223"/>
      <c r="K105" s="223"/>
      <c r="L105" s="223"/>
      <c r="M105" s="223"/>
      <c r="N105" s="222"/>
      <c r="O105" s="222"/>
      <c r="P105" s="222"/>
      <c r="Q105" s="222"/>
      <c r="R105" s="223"/>
      <c r="S105" s="223"/>
      <c r="T105" s="223"/>
      <c r="U105" s="223"/>
      <c r="V105" s="223"/>
      <c r="W105" s="223"/>
      <c r="X105" s="223"/>
      <c r="Y105" s="223"/>
      <c r="Z105" s="213"/>
      <c r="AA105" s="213"/>
      <c r="AB105" s="213"/>
      <c r="AC105" s="213"/>
      <c r="AD105" s="213"/>
      <c r="AE105" s="213"/>
      <c r="AF105" s="213"/>
      <c r="AG105" s="213" t="s">
        <v>297</v>
      </c>
      <c r="AH105" s="213">
        <v>0</v>
      </c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</row>
    <row r="106" spans="1:60" outlineLevel="3" x14ac:dyDescent="0.2">
      <c r="A106" s="220"/>
      <c r="B106" s="221"/>
      <c r="C106" s="266" t="s">
        <v>2352</v>
      </c>
      <c r="D106" s="258"/>
      <c r="E106" s="259">
        <v>2.4</v>
      </c>
      <c r="F106" s="223"/>
      <c r="G106" s="223"/>
      <c r="H106" s="223"/>
      <c r="I106" s="223"/>
      <c r="J106" s="223"/>
      <c r="K106" s="223"/>
      <c r="L106" s="223"/>
      <c r="M106" s="223"/>
      <c r="N106" s="222"/>
      <c r="O106" s="222"/>
      <c r="P106" s="222"/>
      <c r="Q106" s="222"/>
      <c r="R106" s="223"/>
      <c r="S106" s="223"/>
      <c r="T106" s="223"/>
      <c r="U106" s="223"/>
      <c r="V106" s="223"/>
      <c r="W106" s="223"/>
      <c r="X106" s="223"/>
      <c r="Y106" s="223"/>
      <c r="Z106" s="213"/>
      <c r="AA106" s="213"/>
      <c r="AB106" s="213"/>
      <c r="AC106" s="213"/>
      <c r="AD106" s="213"/>
      <c r="AE106" s="213"/>
      <c r="AF106" s="213"/>
      <c r="AG106" s="213" t="s">
        <v>297</v>
      </c>
      <c r="AH106" s="213">
        <v>0</v>
      </c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</row>
    <row r="107" spans="1:60" outlineLevel="3" x14ac:dyDescent="0.2">
      <c r="A107" s="220"/>
      <c r="B107" s="221"/>
      <c r="C107" s="266" t="s">
        <v>2353</v>
      </c>
      <c r="D107" s="258"/>
      <c r="E107" s="259">
        <v>0.69599999999999995</v>
      </c>
      <c r="F107" s="223"/>
      <c r="G107" s="223"/>
      <c r="H107" s="223"/>
      <c r="I107" s="223"/>
      <c r="J107" s="223"/>
      <c r="K107" s="223"/>
      <c r="L107" s="223"/>
      <c r="M107" s="223"/>
      <c r="N107" s="222"/>
      <c r="O107" s="222"/>
      <c r="P107" s="222"/>
      <c r="Q107" s="222"/>
      <c r="R107" s="223"/>
      <c r="S107" s="223"/>
      <c r="T107" s="223"/>
      <c r="U107" s="223"/>
      <c r="V107" s="223"/>
      <c r="W107" s="223"/>
      <c r="X107" s="223"/>
      <c r="Y107" s="223"/>
      <c r="Z107" s="213"/>
      <c r="AA107" s="213"/>
      <c r="AB107" s="213"/>
      <c r="AC107" s="213"/>
      <c r="AD107" s="213"/>
      <c r="AE107" s="213"/>
      <c r="AF107" s="213"/>
      <c r="AG107" s="213" t="s">
        <v>297</v>
      </c>
      <c r="AH107" s="213">
        <v>0</v>
      </c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</row>
    <row r="108" spans="1:60" outlineLevel="3" x14ac:dyDescent="0.2">
      <c r="A108" s="220"/>
      <c r="B108" s="221"/>
      <c r="C108" s="266" t="s">
        <v>2354</v>
      </c>
      <c r="D108" s="258"/>
      <c r="E108" s="259">
        <v>1.8</v>
      </c>
      <c r="F108" s="223"/>
      <c r="G108" s="223"/>
      <c r="H108" s="223"/>
      <c r="I108" s="223"/>
      <c r="J108" s="223"/>
      <c r="K108" s="223"/>
      <c r="L108" s="223"/>
      <c r="M108" s="223"/>
      <c r="N108" s="222"/>
      <c r="O108" s="222"/>
      <c r="P108" s="222"/>
      <c r="Q108" s="222"/>
      <c r="R108" s="223"/>
      <c r="S108" s="223"/>
      <c r="T108" s="223"/>
      <c r="U108" s="223"/>
      <c r="V108" s="223"/>
      <c r="W108" s="223"/>
      <c r="X108" s="223"/>
      <c r="Y108" s="223"/>
      <c r="Z108" s="213"/>
      <c r="AA108" s="213"/>
      <c r="AB108" s="213"/>
      <c r="AC108" s="213"/>
      <c r="AD108" s="213"/>
      <c r="AE108" s="213"/>
      <c r="AF108" s="213"/>
      <c r="AG108" s="213" t="s">
        <v>297</v>
      </c>
      <c r="AH108" s="213">
        <v>0</v>
      </c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</row>
    <row r="109" spans="1:60" outlineLevel="3" x14ac:dyDescent="0.2">
      <c r="A109" s="220"/>
      <c r="B109" s="221"/>
      <c r="C109" s="266" t="s">
        <v>2355</v>
      </c>
      <c r="D109" s="258"/>
      <c r="E109" s="259">
        <v>2.5</v>
      </c>
      <c r="F109" s="223"/>
      <c r="G109" s="223"/>
      <c r="H109" s="223"/>
      <c r="I109" s="223"/>
      <c r="J109" s="223"/>
      <c r="K109" s="223"/>
      <c r="L109" s="223"/>
      <c r="M109" s="223"/>
      <c r="N109" s="222"/>
      <c r="O109" s="222"/>
      <c r="P109" s="222"/>
      <c r="Q109" s="222"/>
      <c r="R109" s="223"/>
      <c r="S109" s="223"/>
      <c r="T109" s="223"/>
      <c r="U109" s="223"/>
      <c r="V109" s="223"/>
      <c r="W109" s="223"/>
      <c r="X109" s="223"/>
      <c r="Y109" s="223"/>
      <c r="Z109" s="213"/>
      <c r="AA109" s="213"/>
      <c r="AB109" s="213"/>
      <c r="AC109" s="213"/>
      <c r="AD109" s="213"/>
      <c r="AE109" s="213"/>
      <c r="AF109" s="213"/>
      <c r="AG109" s="213" t="s">
        <v>297</v>
      </c>
      <c r="AH109" s="213">
        <v>0</v>
      </c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</row>
    <row r="110" spans="1:60" outlineLevel="3" x14ac:dyDescent="0.2">
      <c r="A110" s="220"/>
      <c r="B110" s="221"/>
      <c r="C110" s="266" t="s">
        <v>2356</v>
      </c>
      <c r="D110" s="258"/>
      <c r="E110" s="259">
        <v>1.44</v>
      </c>
      <c r="F110" s="223"/>
      <c r="G110" s="223"/>
      <c r="H110" s="223"/>
      <c r="I110" s="223"/>
      <c r="J110" s="223"/>
      <c r="K110" s="223"/>
      <c r="L110" s="223"/>
      <c r="M110" s="223"/>
      <c r="N110" s="222"/>
      <c r="O110" s="222"/>
      <c r="P110" s="222"/>
      <c r="Q110" s="222"/>
      <c r="R110" s="223"/>
      <c r="S110" s="223"/>
      <c r="T110" s="223"/>
      <c r="U110" s="223"/>
      <c r="V110" s="223"/>
      <c r="W110" s="223"/>
      <c r="X110" s="223"/>
      <c r="Y110" s="223"/>
      <c r="Z110" s="213"/>
      <c r="AA110" s="213"/>
      <c r="AB110" s="213"/>
      <c r="AC110" s="213"/>
      <c r="AD110" s="213"/>
      <c r="AE110" s="213"/>
      <c r="AF110" s="213"/>
      <c r="AG110" s="213" t="s">
        <v>297</v>
      </c>
      <c r="AH110" s="213">
        <v>0</v>
      </c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</row>
    <row r="111" spans="1:60" x14ac:dyDescent="0.2">
      <c r="A111" s="228" t="s">
        <v>245</v>
      </c>
      <c r="B111" s="229" t="s">
        <v>199</v>
      </c>
      <c r="C111" s="251" t="s">
        <v>200</v>
      </c>
      <c r="D111" s="230"/>
      <c r="E111" s="231"/>
      <c r="F111" s="232"/>
      <c r="G111" s="232">
        <f>SUMIF(AG112:AG112,"&lt;&gt;NOR",G112:G112)</f>
        <v>0</v>
      </c>
      <c r="H111" s="232"/>
      <c r="I111" s="232">
        <f>SUM(I112:I112)</f>
        <v>0</v>
      </c>
      <c r="J111" s="232"/>
      <c r="K111" s="232">
        <f>SUM(K112:K112)</f>
        <v>0</v>
      </c>
      <c r="L111" s="232"/>
      <c r="M111" s="232">
        <f>SUM(M112:M112)</f>
        <v>0</v>
      </c>
      <c r="N111" s="231"/>
      <c r="O111" s="231">
        <f>SUM(O112:O112)</f>
        <v>0</v>
      </c>
      <c r="P111" s="231"/>
      <c r="Q111" s="231">
        <f>SUM(Q112:Q112)</f>
        <v>0</v>
      </c>
      <c r="R111" s="232"/>
      <c r="S111" s="232"/>
      <c r="T111" s="233"/>
      <c r="U111" s="227"/>
      <c r="V111" s="227">
        <f>SUM(V112:V112)</f>
        <v>48</v>
      </c>
      <c r="W111" s="227"/>
      <c r="X111" s="227"/>
      <c r="Y111" s="227"/>
      <c r="AG111" t="s">
        <v>246</v>
      </c>
    </row>
    <row r="112" spans="1:60" outlineLevel="1" x14ac:dyDescent="0.2">
      <c r="A112" s="244">
        <v>21</v>
      </c>
      <c r="B112" s="245" t="s">
        <v>1566</v>
      </c>
      <c r="C112" s="254" t="s">
        <v>1567</v>
      </c>
      <c r="D112" s="246" t="s">
        <v>1568</v>
      </c>
      <c r="E112" s="247">
        <v>48</v>
      </c>
      <c r="F112" s="248"/>
      <c r="G112" s="249">
        <f>ROUND(E112*F112,2)</f>
        <v>0</v>
      </c>
      <c r="H112" s="248"/>
      <c r="I112" s="249">
        <f>ROUND(E112*H112,2)</f>
        <v>0</v>
      </c>
      <c r="J112" s="248"/>
      <c r="K112" s="249">
        <f>ROUND(E112*J112,2)</f>
        <v>0</v>
      </c>
      <c r="L112" s="249">
        <v>21</v>
      </c>
      <c r="M112" s="249">
        <f>G112*(1+L112/100)</f>
        <v>0</v>
      </c>
      <c r="N112" s="247">
        <v>0</v>
      </c>
      <c r="O112" s="247">
        <f>ROUND(E112*N112,2)</f>
        <v>0</v>
      </c>
      <c r="P112" s="247">
        <v>0</v>
      </c>
      <c r="Q112" s="247">
        <f>ROUND(E112*P112,2)</f>
        <v>0</v>
      </c>
      <c r="R112" s="249" t="s">
        <v>1569</v>
      </c>
      <c r="S112" s="249" t="s">
        <v>250</v>
      </c>
      <c r="T112" s="250" t="s">
        <v>250</v>
      </c>
      <c r="U112" s="223">
        <v>1</v>
      </c>
      <c r="V112" s="223">
        <f>ROUND(E112*U112,2)</f>
        <v>48</v>
      </c>
      <c r="W112" s="223"/>
      <c r="X112" s="223" t="s">
        <v>1570</v>
      </c>
      <c r="Y112" s="223" t="s">
        <v>252</v>
      </c>
      <c r="Z112" s="213"/>
      <c r="AA112" s="213"/>
      <c r="AB112" s="213"/>
      <c r="AC112" s="213"/>
      <c r="AD112" s="213"/>
      <c r="AE112" s="213"/>
      <c r="AF112" s="213"/>
      <c r="AG112" s="213" t="s">
        <v>1571</v>
      </c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</row>
    <row r="113" spans="1:60" x14ac:dyDescent="0.2">
      <c r="A113" s="228" t="s">
        <v>245</v>
      </c>
      <c r="B113" s="229" t="s">
        <v>212</v>
      </c>
      <c r="C113" s="251" t="s">
        <v>213</v>
      </c>
      <c r="D113" s="230"/>
      <c r="E113" s="231"/>
      <c r="F113" s="232"/>
      <c r="G113" s="232">
        <f>SUMIF(AG114:AG123,"&lt;&gt;NOR",G114:G123)</f>
        <v>0</v>
      </c>
      <c r="H113" s="232"/>
      <c r="I113" s="232">
        <f>SUM(I114:I123)</f>
        <v>0</v>
      </c>
      <c r="J113" s="232"/>
      <c r="K113" s="232">
        <f>SUM(K114:K123)</f>
        <v>0</v>
      </c>
      <c r="L113" s="232"/>
      <c r="M113" s="232">
        <f>SUM(M114:M123)</f>
        <v>0</v>
      </c>
      <c r="N113" s="231"/>
      <c r="O113" s="231">
        <f>SUM(O114:O123)</f>
        <v>0</v>
      </c>
      <c r="P113" s="231"/>
      <c r="Q113" s="231">
        <f>SUM(Q114:Q123)</f>
        <v>0</v>
      </c>
      <c r="R113" s="232"/>
      <c r="S113" s="232"/>
      <c r="T113" s="233"/>
      <c r="U113" s="227"/>
      <c r="V113" s="227">
        <f>SUM(V114:V123)</f>
        <v>2.48</v>
      </c>
      <c r="W113" s="227"/>
      <c r="X113" s="227"/>
      <c r="Y113" s="227"/>
      <c r="AG113" t="s">
        <v>246</v>
      </c>
    </row>
    <row r="114" spans="1:60" outlineLevel="1" x14ac:dyDescent="0.2">
      <c r="A114" s="244">
        <v>22</v>
      </c>
      <c r="B114" s="245" t="s">
        <v>665</v>
      </c>
      <c r="C114" s="254" t="s">
        <v>666</v>
      </c>
      <c r="D114" s="246" t="s">
        <v>562</v>
      </c>
      <c r="E114" s="247">
        <v>1.61172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7">
        <v>0</v>
      </c>
      <c r="O114" s="247">
        <f>ROUND(E114*N114,2)</f>
        <v>0</v>
      </c>
      <c r="P114" s="247">
        <v>0</v>
      </c>
      <c r="Q114" s="247">
        <f>ROUND(E114*P114,2)</f>
        <v>0</v>
      </c>
      <c r="R114" s="249" t="s">
        <v>325</v>
      </c>
      <c r="S114" s="249" t="s">
        <v>250</v>
      </c>
      <c r="T114" s="250" t="s">
        <v>250</v>
      </c>
      <c r="U114" s="223">
        <v>0.94199999999999995</v>
      </c>
      <c r="V114" s="223">
        <f>ROUND(E114*U114,2)</f>
        <v>1.52</v>
      </c>
      <c r="W114" s="223"/>
      <c r="X114" s="223" t="s">
        <v>667</v>
      </c>
      <c r="Y114" s="223" t="s">
        <v>252</v>
      </c>
      <c r="Z114" s="213"/>
      <c r="AA114" s="213"/>
      <c r="AB114" s="213"/>
      <c r="AC114" s="213"/>
      <c r="AD114" s="213"/>
      <c r="AE114" s="213"/>
      <c r="AF114" s="213"/>
      <c r="AG114" s="213" t="s">
        <v>668</v>
      </c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</row>
    <row r="115" spans="1:60" ht="22.5" outlineLevel="1" x14ac:dyDescent="0.2">
      <c r="A115" s="244">
        <v>23</v>
      </c>
      <c r="B115" s="245" t="s">
        <v>669</v>
      </c>
      <c r="C115" s="254" t="s">
        <v>670</v>
      </c>
      <c r="D115" s="246" t="s">
        <v>562</v>
      </c>
      <c r="E115" s="247">
        <v>1.61172</v>
      </c>
      <c r="F115" s="248"/>
      <c r="G115" s="249">
        <f>ROUND(E115*F115,2)</f>
        <v>0</v>
      </c>
      <c r="H115" s="248"/>
      <c r="I115" s="249">
        <f>ROUND(E115*H115,2)</f>
        <v>0</v>
      </c>
      <c r="J115" s="248"/>
      <c r="K115" s="249">
        <f>ROUND(E115*J115,2)</f>
        <v>0</v>
      </c>
      <c r="L115" s="249">
        <v>21</v>
      </c>
      <c r="M115" s="249">
        <f>G115*(1+L115/100)</f>
        <v>0</v>
      </c>
      <c r="N115" s="247">
        <v>0</v>
      </c>
      <c r="O115" s="247">
        <f>ROUND(E115*N115,2)</f>
        <v>0</v>
      </c>
      <c r="P115" s="247">
        <v>0</v>
      </c>
      <c r="Q115" s="247">
        <f>ROUND(E115*P115,2)</f>
        <v>0</v>
      </c>
      <c r="R115" s="249" t="s">
        <v>325</v>
      </c>
      <c r="S115" s="249" t="s">
        <v>250</v>
      </c>
      <c r="T115" s="250" t="s">
        <v>250</v>
      </c>
      <c r="U115" s="223">
        <v>0.105</v>
      </c>
      <c r="V115" s="223">
        <f>ROUND(E115*U115,2)</f>
        <v>0.17</v>
      </c>
      <c r="W115" s="223"/>
      <c r="X115" s="223" t="s">
        <v>667</v>
      </c>
      <c r="Y115" s="223" t="s">
        <v>252</v>
      </c>
      <c r="Z115" s="213"/>
      <c r="AA115" s="213"/>
      <c r="AB115" s="213"/>
      <c r="AC115" s="213"/>
      <c r="AD115" s="213"/>
      <c r="AE115" s="213"/>
      <c r="AF115" s="213"/>
      <c r="AG115" s="213" t="s">
        <v>668</v>
      </c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</row>
    <row r="116" spans="1:60" outlineLevel="1" x14ac:dyDescent="0.2">
      <c r="A116" s="235">
        <v>24</v>
      </c>
      <c r="B116" s="236" t="s">
        <v>671</v>
      </c>
      <c r="C116" s="252" t="s">
        <v>672</v>
      </c>
      <c r="D116" s="237" t="s">
        <v>562</v>
      </c>
      <c r="E116" s="238">
        <v>1.61172</v>
      </c>
      <c r="F116" s="239"/>
      <c r="G116" s="240">
        <f>ROUND(E116*F116,2)</f>
        <v>0</v>
      </c>
      <c r="H116" s="239"/>
      <c r="I116" s="240">
        <f>ROUND(E116*H116,2)</f>
        <v>0</v>
      </c>
      <c r="J116" s="239"/>
      <c r="K116" s="240">
        <f>ROUND(E116*J116,2)</f>
        <v>0</v>
      </c>
      <c r="L116" s="240">
        <v>21</v>
      </c>
      <c r="M116" s="240">
        <f>G116*(1+L116/100)</f>
        <v>0</v>
      </c>
      <c r="N116" s="238">
        <v>0</v>
      </c>
      <c r="O116" s="238">
        <f>ROUND(E116*N116,2)</f>
        <v>0</v>
      </c>
      <c r="P116" s="238">
        <v>0</v>
      </c>
      <c r="Q116" s="238">
        <f>ROUND(E116*P116,2)</f>
        <v>0</v>
      </c>
      <c r="R116" s="240" t="s">
        <v>325</v>
      </c>
      <c r="S116" s="240" t="s">
        <v>250</v>
      </c>
      <c r="T116" s="241" t="s">
        <v>250</v>
      </c>
      <c r="U116" s="223">
        <v>0.49</v>
      </c>
      <c r="V116" s="223">
        <f>ROUND(E116*U116,2)</f>
        <v>0.79</v>
      </c>
      <c r="W116" s="223"/>
      <c r="X116" s="223" t="s">
        <v>667</v>
      </c>
      <c r="Y116" s="223" t="s">
        <v>252</v>
      </c>
      <c r="Z116" s="213"/>
      <c r="AA116" s="213"/>
      <c r="AB116" s="213"/>
      <c r="AC116" s="213"/>
      <c r="AD116" s="213"/>
      <c r="AE116" s="213"/>
      <c r="AF116" s="213"/>
      <c r="AG116" s="213" t="s">
        <v>668</v>
      </c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</row>
    <row r="117" spans="1:60" outlineLevel="2" x14ac:dyDescent="0.2">
      <c r="A117" s="220"/>
      <c r="B117" s="221"/>
      <c r="C117" s="253" t="s">
        <v>673</v>
      </c>
      <c r="D117" s="243"/>
      <c r="E117" s="243"/>
      <c r="F117" s="243"/>
      <c r="G117" s="243"/>
      <c r="H117" s="223"/>
      <c r="I117" s="223"/>
      <c r="J117" s="223"/>
      <c r="K117" s="223"/>
      <c r="L117" s="223"/>
      <c r="M117" s="223"/>
      <c r="N117" s="222"/>
      <c r="O117" s="222"/>
      <c r="P117" s="222"/>
      <c r="Q117" s="222"/>
      <c r="R117" s="223"/>
      <c r="S117" s="223"/>
      <c r="T117" s="223"/>
      <c r="U117" s="223"/>
      <c r="V117" s="223"/>
      <c r="W117" s="223"/>
      <c r="X117" s="223"/>
      <c r="Y117" s="223"/>
      <c r="Z117" s="213"/>
      <c r="AA117" s="213"/>
      <c r="AB117" s="213"/>
      <c r="AC117" s="213"/>
      <c r="AD117" s="213"/>
      <c r="AE117" s="213"/>
      <c r="AF117" s="213"/>
      <c r="AG117" s="213" t="s">
        <v>255</v>
      </c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</row>
    <row r="118" spans="1:60" outlineLevel="1" x14ac:dyDescent="0.2">
      <c r="A118" s="244">
        <v>25</v>
      </c>
      <c r="B118" s="245" t="s">
        <v>674</v>
      </c>
      <c r="C118" s="254" t="s">
        <v>675</v>
      </c>
      <c r="D118" s="246" t="s">
        <v>562</v>
      </c>
      <c r="E118" s="247">
        <v>48.351550000000003</v>
      </c>
      <c r="F118" s="248"/>
      <c r="G118" s="249">
        <f>ROUND(E118*F118,2)</f>
        <v>0</v>
      </c>
      <c r="H118" s="248"/>
      <c r="I118" s="249">
        <f>ROUND(E118*H118,2)</f>
        <v>0</v>
      </c>
      <c r="J118" s="248"/>
      <c r="K118" s="249">
        <f>ROUND(E118*J118,2)</f>
        <v>0</v>
      </c>
      <c r="L118" s="249">
        <v>21</v>
      </c>
      <c r="M118" s="249">
        <f>G118*(1+L118/100)</f>
        <v>0</v>
      </c>
      <c r="N118" s="247">
        <v>0</v>
      </c>
      <c r="O118" s="247">
        <f>ROUND(E118*N118,2)</f>
        <v>0</v>
      </c>
      <c r="P118" s="247">
        <v>0</v>
      </c>
      <c r="Q118" s="247">
        <f>ROUND(E118*P118,2)</f>
        <v>0</v>
      </c>
      <c r="R118" s="249" t="s">
        <v>325</v>
      </c>
      <c r="S118" s="249" t="s">
        <v>250</v>
      </c>
      <c r="T118" s="250" t="s">
        <v>250</v>
      </c>
      <c r="U118" s="223">
        <v>0</v>
      </c>
      <c r="V118" s="223">
        <f>ROUND(E118*U118,2)</f>
        <v>0</v>
      </c>
      <c r="W118" s="223"/>
      <c r="X118" s="223" t="s">
        <v>667</v>
      </c>
      <c r="Y118" s="223" t="s">
        <v>252</v>
      </c>
      <c r="Z118" s="213"/>
      <c r="AA118" s="213"/>
      <c r="AB118" s="213"/>
      <c r="AC118" s="213"/>
      <c r="AD118" s="213"/>
      <c r="AE118" s="213"/>
      <c r="AF118" s="213"/>
      <c r="AG118" s="213" t="s">
        <v>668</v>
      </c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</row>
    <row r="119" spans="1:60" outlineLevel="1" x14ac:dyDescent="0.2">
      <c r="A119" s="235">
        <v>26</v>
      </c>
      <c r="B119" s="236" t="s">
        <v>711</v>
      </c>
      <c r="C119" s="252" t="s">
        <v>712</v>
      </c>
      <c r="D119" s="237" t="s">
        <v>562</v>
      </c>
      <c r="E119" s="238">
        <v>0.74265000000000003</v>
      </c>
      <c r="F119" s="239"/>
      <c r="G119" s="240">
        <f>ROUND(E119*F119,2)</f>
        <v>0</v>
      </c>
      <c r="H119" s="239"/>
      <c r="I119" s="240">
        <f>ROUND(E119*H119,2)</f>
        <v>0</v>
      </c>
      <c r="J119" s="239"/>
      <c r="K119" s="240">
        <f>ROUND(E119*J119,2)</f>
        <v>0</v>
      </c>
      <c r="L119" s="240">
        <v>21</v>
      </c>
      <c r="M119" s="240">
        <f>G119*(1+L119/100)</f>
        <v>0</v>
      </c>
      <c r="N119" s="238">
        <v>0</v>
      </c>
      <c r="O119" s="238">
        <f>ROUND(E119*N119,2)</f>
        <v>0</v>
      </c>
      <c r="P119" s="238">
        <v>0</v>
      </c>
      <c r="Q119" s="238">
        <f>ROUND(E119*P119,2)</f>
        <v>0</v>
      </c>
      <c r="R119" s="240" t="s">
        <v>325</v>
      </c>
      <c r="S119" s="240" t="s">
        <v>250</v>
      </c>
      <c r="T119" s="241" t="s">
        <v>250</v>
      </c>
      <c r="U119" s="223">
        <v>0</v>
      </c>
      <c r="V119" s="223">
        <f>ROUND(E119*U119,2)</f>
        <v>0</v>
      </c>
      <c r="W119" s="223"/>
      <c r="X119" s="223" t="s">
        <v>294</v>
      </c>
      <c r="Y119" s="223" t="s">
        <v>252</v>
      </c>
      <c r="Z119" s="213"/>
      <c r="AA119" s="213"/>
      <c r="AB119" s="213"/>
      <c r="AC119" s="213"/>
      <c r="AD119" s="213"/>
      <c r="AE119" s="213"/>
      <c r="AF119" s="213"/>
      <c r="AG119" s="213" t="s">
        <v>331</v>
      </c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</row>
    <row r="120" spans="1:60" outlineLevel="2" x14ac:dyDescent="0.2">
      <c r="A120" s="220"/>
      <c r="B120" s="221"/>
      <c r="C120" s="253" t="s">
        <v>691</v>
      </c>
      <c r="D120" s="243"/>
      <c r="E120" s="243"/>
      <c r="F120" s="243"/>
      <c r="G120" s="243"/>
      <c r="H120" s="223"/>
      <c r="I120" s="223"/>
      <c r="J120" s="223"/>
      <c r="K120" s="223"/>
      <c r="L120" s="223"/>
      <c r="M120" s="223"/>
      <c r="N120" s="222"/>
      <c r="O120" s="222"/>
      <c r="P120" s="222"/>
      <c r="Q120" s="222"/>
      <c r="R120" s="223"/>
      <c r="S120" s="223"/>
      <c r="T120" s="223"/>
      <c r="U120" s="223"/>
      <c r="V120" s="223"/>
      <c r="W120" s="223"/>
      <c r="X120" s="223"/>
      <c r="Y120" s="223"/>
      <c r="Z120" s="213"/>
      <c r="AA120" s="213"/>
      <c r="AB120" s="213"/>
      <c r="AC120" s="213"/>
      <c r="AD120" s="213"/>
      <c r="AE120" s="213"/>
      <c r="AF120" s="213"/>
      <c r="AG120" s="213" t="s">
        <v>255</v>
      </c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</row>
    <row r="121" spans="1:60" outlineLevel="2" x14ac:dyDescent="0.2">
      <c r="A121" s="220"/>
      <c r="B121" s="221"/>
      <c r="C121" s="266" t="s">
        <v>2357</v>
      </c>
      <c r="D121" s="258"/>
      <c r="E121" s="259">
        <v>0.74265000000000003</v>
      </c>
      <c r="F121" s="223"/>
      <c r="G121" s="223"/>
      <c r="H121" s="223"/>
      <c r="I121" s="223"/>
      <c r="J121" s="223"/>
      <c r="K121" s="223"/>
      <c r="L121" s="223"/>
      <c r="M121" s="223"/>
      <c r="N121" s="222"/>
      <c r="O121" s="222"/>
      <c r="P121" s="222"/>
      <c r="Q121" s="222"/>
      <c r="R121" s="223"/>
      <c r="S121" s="223"/>
      <c r="T121" s="223"/>
      <c r="U121" s="223"/>
      <c r="V121" s="223"/>
      <c r="W121" s="223"/>
      <c r="X121" s="223"/>
      <c r="Y121" s="223"/>
      <c r="Z121" s="213"/>
      <c r="AA121" s="213"/>
      <c r="AB121" s="213"/>
      <c r="AC121" s="213"/>
      <c r="AD121" s="213"/>
      <c r="AE121" s="213"/>
      <c r="AF121" s="213"/>
      <c r="AG121" s="213" t="s">
        <v>297</v>
      </c>
      <c r="AH121" s="213">
        <v>7</v>
      </c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</row>
    <row r="122" spans="1:60" ht="22.5" outlineLevel="1" x14ac:dyDescent="0.2">
      <c r="A122" s="235">
        <v>27</v>
      </c>
      <c r="B122" s="236" t="s">
        <v>757</v>
      </c>
      <c r="C122" s="252" t="s">
        <v>758</v>
      </c>
      <c r="D122" s="237" t="s">
        <v>562</v>
      </c>
      <c r="E122" s="238">
        <v>0.86907000000000001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 t="s">
        <v>325</v>
      </c>
      <c r="S122" s="240" t="s">
        <v>250</v>
      </c>
      <c r="T122" s="241" t="s">
        <v>250</v>
      </c>
      <c r="U122" s="223">
        <v>0</v>
      </c>
      <c r="V122" s="223">
        <f>ROUND(E122*U122,2)</f>
        <v>0</v>
      </c>
      <c r="W122" s="223"/>
      <c r="X122" s="223" t="s">
        <v>294</v>
      </c>
      <c r="Y122" s="223" t="s">
        <v>252</v>
      </c>
      <c r="Z122" s="213"/>
      <c r="AA122" s="213"/>
      <c r="AB122" s="213"/>
      <c r="AC122" s="213"/>
      <c r="AD122" s="213"/>
      <c r="AE122" s="213"/>
      <c r="AF122" s="213"/>
      <c r="AG122" s="213" t="s">
        <v>331</v>
      </c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</row>
    <row r="123" spans="1:60" outlineLevel="2" x14ac:dyDescent="0.2">
      <c r="A123" s="220"/>
      <c r="B123" s="221"/>
      <c r="C123" s="266" t="s">
        <v>2358</v>
      </c>
      <c r="D123" s="258"/>
      <c r="E123" s="259">
        <v>0.86907000000000001</v>
      </c>
      <c r="F123" s="223"/>
      <c r="G123" s="223"/>
      <c r="H123" s="223"/>
      <c r="I123" s="223"/>
      <c r="J123" s="223"/>
      <c r="K123" s="223"/>
      <c r="L123" s="223"/>
      <c r="M123" s="223"/>
      <c r="N123" s="222"/>
      <c r="O123" s="222"/>
      <c r="P123" s="222"/>
      <c r="Q123" s="222"/>
      <c r="R123" s="223"/>
      <c r="S123" s="223"/>
      <c r="T123" s="223"/>
      <c r="U123" s="223"/>
      <c r="V123" s="223"/>
      <c r="W123" s="223"/>
      <c r="X123" s="223"/>
      <c r="Y123" s="223"/>
      <c r="Z123" s="213"/>
      <c r="AA123" s="213"/>
      <c r="AB123" s="213"/>
      <c r="AC123" s="213"/>
      <c r="AD123" s="213"/>
      <c r="AE123" s="213"/>
      <c r="AF123" s="213"/>
      <c r="AG123" s="213" t="s">
        <v>297</v>
      </c>
      <c r="AH123" s="213">
        <v>7</v>
      </c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</row>
    <row r="124" spans="1:60" x14ac:dyDescent="0.2">
      <c r="A124" s="3"/>
      <c r="B124" s="4"/>
      <c r="C124" s="255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AE124">
        <v>12</v>
      </c>
      <c r="AF124">
        <v>21</v>
      </c>
      <c r="AG124" t="s">
        <v>231</v>
      </c>
    </row>
    <row r="125" spans="1:60" x14ac:dyDescent="0.2">
      <c r="A125" s="216"/>
      <c r="B125" s="217" t="s">
        <v>29</v>
      </c>
      <c r="C125" s="256"/>
      <c r="D125" s="218"/>
      <c r="E125" s="219"/>
      <c r="F125" s="219"/>
      <c r="G125" s="234">
        <f>G8+G11+G15+G58+G61+G79+G92+G97+G111+G113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f>SUMIF(L7:L123,AE124,G7:G123)</f>
        <v>0</v>
      </c>
      <c r="AF125">
        <f>SUMIF(L7:L123,AF124,G7:G123)</f>
        <v>0</v>
      </c>
      <c r="AG125" t="s">
        <v>287</v>
      </c>
    </row>
    <row r="126" spans="1:60" x14ac:dyDescent="0.2">
      <c r="C126" s="257"/>
      <c r="D126" s="10"/>
      <c r="AG126" t="s">
        <v>288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w+meP/9aDiaDXhRFCV+Cb2R5d9qhnmOnGfggKZNVx+5VQYv3Pin+KdoaUBPOcI0xhgVORKzyta7pmmhzbToCA==" saltValue="DE8xah6SCy0ORzLRVvSW4Q==" spinCount="100000" sheet="1" formatRows="0"/>
  <mergeCells count="18">
    <mergeCell ref="C78:G78"/>
    <mergeCell ref="C91:G91"/>
    <mergeCell ref="C99:G99"/>
    <mergeCell ref="C104:G104"/>
    <mergeCell ref="C117:G117"/>
    <mergeCell ref="C120:G120"/>
    <mergeCell ref="C31:G31"/>
    <mergeCell ref="C39:G39"/>
    <mergeCell ref="C45:G45"/>
    <mergeCell ref="C60:G60"/>
    <mergeCell ref="C63:G63"/>
    <mergeCell ref="C68:G68"/>
    <mergeCell ref="A1:G1"/>
    <mergeCell ref="C2:G2"/>
    <mergeCell ref="C3:G3"/>
    <mergeCell ref="C4:G4"/>
    <mergeCell ref="C17:G17"/>
    <mergeCell ref="C24:G2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68</vt:i4>
      </vt:variant>
    </vt:vector>
  </HeadingPairs>
  <TitlesOfParts>
    <vt:vector size="82" baseType="lpstr">
      <vt:lpstr>Pokyny pro vyplnění</vt:lpstr>
      <vt:lpstr>Stavba</vt:lpstr>
      <vt:lpstr>VzorPolozky</vt:lpstr>
      <vt:lpstr>VRN VRN Naklady</vt:lpstr>
      <vt:lpstr>SO-01_A 01a_096 Pol</vt:lpstr>
      <vt:lpstr>SO-01_A 01a_111 Pol</vt:lpstr>
      <vt:lpstr>SO-01_B 01b_096 Pol</vt:lpstr>
      <vt:lpstr>SO-01_B 01b_111 Pol</vt:lpstr>
      <vt:lpstr>SO-01_D 01d_114 Pol</vt:lpstr>
      <vt:lpstr>SO-02 02_111 Pol</vt:lpstr>
      <vt:lpstr>SO-03 03_001 Pol</vt:lpstr>
      <vt:lpstr>SO-03 03_002 Pol</vt:lpstr>
      <vt:lpstr>SO-03 03_003.01 Pol</vt:lpstr>
      <vt:lpstr>SO-04 04_001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'SO-01_A 01a_096 Pol'!Názvy_tisku</vt:lpstr>
      <vt:lpstr>'SO-01_A 01a_111 Pol'!Názvy_tisku</vt:lpstr>
      <vt:lpstr>'SO-01_B 01b_096 Pol'!Názvy_tisku</vt:lpstr>
      <vt:lpstr>'SO-01_B 01b_111 Pol'!Názvy_tisku</vt:lpstr>
      <vt:lpstr>'SO-01_D 01d_114 Pol'!Názvy_tisku</vt:lpstr>
      <vt:lpstr>'SO-02 02_111 Pol'!Názvy_tisku</vt:lpstr>
      <vt:lpstr>'SO-03 03_001 Pol'!Názvy_tisku</vt:lpstr>
      <vt:lpstr>'SO-03 03_002 Pol'!Názvy_tisku</vt:lpstr>
      <vt:lpstr>'SO-03 03_003.01 Pol'!Názvy_tisku</vt:lpstr>
      <vt:lpstr>'SO-04 04_001 Pol'!Názvy_tisku</vt:lpstr>
      <vt:lpstr>'VRN VRN Naklady'!Názvy_tisku</vt:lpstr>
      <vt:lpstr>oadresa</vt:lpstr>
      <vt:lpstr>Stavba!Objednatel</vt:lpstr>
      <vt:lpstr>Stavba!Objekt</vt:lpstr>
      <vt:lpstr>'SO-01_A 01a_096 Pol'!Oblast_tisku</vt:lpstr>
      <vt:lpstr>'SO-01_A 01a_111 Pol'!Oblast_tisku</vt:lpstr>
      <vt:lpstr>'SO-01_B 01b_096 Pol'!Oblast_tisku</vt:lpstr>
      <vt:lpstr>'SO-01_B 01b_111 Pol'!Oblast_tisku</vt:lpstr>
      <vt:lpstr>'SO-01_D 01d_114 Pol'!Oblast_tisku</vt:lpstr>
      <vt:lpstr>'SO-02 02_111 Pol'!Oblast_tisku</vt:lpstr>
      <vt:lpstr>'SO-03 03_001 Pol'!Oblast_tisku</vt:lpstr>
      <vt:lpstr>'SO-03 03_002 Pol'!Oblast_tisku</vt:lpstr>
      <vt:lpstr>'SO-03 03_003.01 Pol'!Oblast_tisku</vt:lpstr>
      <vt:lpstr>'SO-04 04_001 Pol'!Oblast_tisku</vt:lpstr>
      <vt:lpstr>Stavba!Oblast_tisku</vt:lpstr>
      <vt:lpstr>'VRN VRN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chalupova</dc:creator>
  <cp:lastModifiedBy>chalupova</cp:lastModifiedBy>
  <cp:lastPrinted>2019-03-19T12:27:02Z</cp:lastPrinted>
  <dcterms:created xsi:type="dcterms:W3CDTF">2009-04-08T07:15:50Z</dcterms:created>
  <dcterms:modified xsi:type="dcterms:W3CDTF">2025-05-05T11:27:06Z</dcterms:modified>
</cp:coreProperties>
</file>