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Dokumenty\EDOLO\zakázky\projekty EU\HAKR\Nemovitosti\výběrové řízení\vyhlášení\"/>
    </mc:Choice>
  </mc:AlternateContent>
  <bookViews>
    <workbookView xWindow="360" yWindow="345" windowWidth="20835" windowHeight="7965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Rekapitulace!$G$34</definedName>
    <definedName name="Dodavka0">Položky!#REF!</definedName>
    <definedName name="HSV">Rekapitulace!$E$34</definedName>
    <definedName name="HSV0">Položky!#REF!</definedName>
    <definedName name="HZS">Rekapitulace!$I$34</definedName>
    <definedName name="HZS0">Položky!#REF!</definedName>
    <definedName name="JKSO">'Krycí list'!$F$4</definedName>
    <definedName name="MJ">'Krycí list'!$G$4</definedName>
    <definedName name="Mont">Rekapitulace!$H$34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Položky!$A$1:$K$334</definedName>
    <definedName name="_xlnm.Print_Area" localSheetId="1">Rekapitulace!$A$1:$I$41</definedName>
    <definedName name="PocetMJ">'Krycí list'!$G$7</definedName>
    <definedName name="Poznamka">'Krycí list'!$B$37</definedName>
    <definedName name="Projektant">'Krycí list'!$C$7</definedName>
    <definedName name="PSV">Rekapitulace!$F$34</definedName>
    <definedName name="PSV0">Položky!#REF!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Rekapitulace!$H$40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62913"/>
</workbook>
</file>

<file path=xl/calcChain.xml><?xml version="1.0" encoding="utf-8"?>
<calcChain xmlns="http://schemas.openxmlformats.org/spreadsheetml/2006/main">
  <c r="D14" i="1" l="1"/>
  <c r="BG333" i="3"/>
  <c r="BF333" i="3"/>
  <c r="BE333" i="3"/>
  <c r="BD333" i="3"/>
  <c r="BC333" i="3"/>
  <c r="K333" i="3"/>
  <c r="I333" i="3"/>
  <c r="G333" i="3"/>
  <c r="BG332" i="3"/>
  <c r="BF332" i="3"/>
  <c r="BE332" i="3"/>
  <c r="BD332" i="3"/>
  <c r="BC332" i="3"/>
  <c r="K332" i="3"/>
  <c r="I332" i="3"/>
  <c r="G332" i="3"/>
  <c r="BG331" i="3"/>
  <c r="BG334" i="3" s="1"/>
  <c r="I33" i="2" s="1"/>
  <c r="BF331" i="3"/>
  <c r="BF334" i="3" s="1"/>
  <c r="H33" i="2" s="1"/>
  <c r="BE331" i="3"/>
  <c r="BE334" i="3" s="1"/>
  <c r="G33" i="2" s="1"/>
  <c r="BD331" i="3"/>
  <c r="BC331" i="3"/>
  <c r="BC334" i="3" s="1"/>
  <c r="E33" i="2" s="1"/>
  <c r="K331" i="3"/>
  <c r="I331" i="3"/>
  <c r="G331" i="3"/>
  <c r="G334" i="3" s="1"/>
  <c r="B33" i="2"/>
  <c r="A33" i="2"/>
  <c r="BD334" i="3"/>
  <c r="F33" i="2" s="1"/>
  <c r="K334" i="3"/>
  <c r="I334" i="3"/>
  <c r="C334" i="3"/>
  <c r="BG328" i="3"/>
  <c r="BG329" i="3" s="1"/>
  <c r="I32" i="2" s="1"/>
  <c r="BE328" i="3"/>
  <c r="BE329" i="3" s="1"/>
  <c r="G32" i="2" s="1"/>
  <c r="BD328" i="3"/>
  <c r="BD329" i="3" s="1"/>
  <c r="F32" i="2" s="1"/>
  <c r="BC328" i="3"/>
  <c r="BC329" i="3" s="1"/>
  <c r="E32" i="2" s="1"/>
  <c r="K328" i="3"/>
  <c r="I328" i="3"/>
  <c r="G328" i="3"/>
  <c r="G329" i="3" s="1"/>
  <c r="B32" i="2"/>
  <c r="A32" i="2"/>
  <c r="K329" i="3"/>
  <c r="I329" i="3"/>
  <c r="C329" i="3"/>
  <c r="BG324" i="3"/>
  <c r="BG326" i="3" s="1"/>
  <c r="I31" i="2" s="1"/>
  <c r="BF324" i="3"/>
  <c r="BE324" i="3"/>
  <c r="BC324" i="3"/>
  <c r="BC326" i="3" s="1"/>
  <c r="E31" i="2" s="1"/>
  <c r="K324" i="3"/>
  <c r="K326" i="3" s="1"/>
  <c r="I324" i="3"/>
  <c r="G324" i="3"/>
  <c r="BD324" i="3" s="1"/>
  <c r="BD326" i="3" s="1"/>
  <c r="F31" i="2" s="1"/>
  <c r="B31" i="2"/>
  <c r="A31" i="2"/>
  <c r="BF326" i="3"/>
  <c r="H31" i="2" s="1"/>
  <c r="BE326" i="3"/>
  <c r="G31" i="2" s="1"/>
  <c r="I326" i="3"/>
  <c r="C326" i="3"/>
  <c r="BG321" i="3"/>
  <c r="BF321" i="3"/>
  <c r="BE321" i="3"/>
  <c r="BC321" i="3"/>
  <c r="K321" i="3"/>
  <c r="I321" i="3"/>
  <c r="G321" i="3"/>
  <c r="BD321" i="3" s="1"/>
  <c r="BG319" i="3"/>
  <c r="BF319" i="3"/>
  <c r="BE319" i="3"/>
  <c r="BE322" i="3" s="1"/>
  <c r="G30" i="2" s="1"/>
  <c r="BC319" i="3"/>
  <c r="K319" i="3"/>
  <c r="I319" i="3"/>
  <c r="G319" i="3"/>
  <c r="BD319" i="3" s="1"/>
  <c r="BG313" i="3"/>
  <c r="BF313" i="3"/>
  <c r="BE313" i="3"/>
  <c r="BC313" i="3"/>
  <c r="K313" i="3"/>
  <c r="K322" i="3" s="1"/>
  <c r="I313" i="3"/>
  <c r="G313" i="3"/>
  <c r="BD313" i="3" s="1"/>
  <c r="B30" i="2"/>
  <c r="A30" i="2"/>
  <c r="BF322" i="3"/>
  <c r="H30" i="2" s="1"/>
  <c r="I322" i="3"/>
  <c r="C322" i="3"/>
  <c r="BG310" i="3"/>
  <c r="BF310" i="3"/>
  <c r="BF311" i="3" s="1"/>
  <c r="H29" i="2" s="1"/>
  <c r="BE310" i="3"/>
  <c r="BC310" i="3"/>
  <c r="K310" i="3"/>
  <c r="I310" i="3"/>
  <c r="I311" i="3" s="1"/>
  <c r="G310" i="3"/>
  <c r="BD310" i="3" s="1"/>
  <c r="BG308" i="3"/>
  <c r="BF308" i="3"/>
  <c r="BE308" i="3"/>
  <c r="BE311" i="3" s="1"/>
  <c r="G29" i="2" s="1"/>
  <c r="BC308" i="3"/>
  <c r="K308" i="3"/>
  <c r="I308" i="3"/>
  <c r="G308" i="3"/>
  <c r="BD308" i="3" s="1"/>
  <c r="BG305" i="3"/>
  <c r="BF305" i="3"/>
  <c r="BE305" i="3"/>
  <c r="BC305" i="3"/>
  <c r="BC311" i="3" s="1"/>
  <c r="E29" i="2" s="1"/>
  <c r="K305" i="3"/>
  <c r="I305" i="3"/>
  <c r="G305" i="3"/>
  <c r="BD305" i="3" s="1"/>
  <c r="B29" i="2"/>
  <c r="A29" i="2"/>
  <c r="K311" i="3"/>
  <c r="C311" i="3"/>
  <c r="BG302" i="3"/>
  <c r="BF302" i="3"/>
  <c r="BE302" i="3"/>
  <c r="BC302" i="3"/>
  <c r="K302" i="3"/>
  <c r="K303" i="3" s="1"/>
  <c r="I302" i="3"/>
  <c r="G302" i="3"/>
  <c r="BD302" i="3" s="1"/>
  <c r="BG300" i="3"/>
  <c r="BF300" i="3"/>
  <c r="BF303" i="3" s="1"/>
  <c r="H28" i="2" s="1"/>
  <c r="BE300" i="3"/>
  <c r="BC300" i="3"/>
  <c r="K300" i="3"/>
  <c r="I300" i="3"/>
  <c r="G300" i="3"/>
  <c r="BD300" i="3" s="1"/>
  <c r="BG298" i="3"/>
  <c r="BF298" i="3"/>
  <c r="BE298" i="3"/>
  <c r="BE303" i="3" s="1"/>
  <c r="G28" i="2" s="1"/>
  <c r="BC298" i="3"/>
  <c r="K298" i="3"/>
  <c r="I298" i="3"/>
  <c r="I303" i="3" s="1"/>
  <c r="G298" i="3"/>
  <c r="BD298" i="3" s="1"/>
  <c r="B28" i="2"/>
  <c r="A28" i="2"/>
  <c r="C303" i="3"/>
  <c r="BG295" i="3"/>
  <c r="BF295" i="3"/>
  <c r="BE295" i="3"/>
  <c r="BC295" i="3"/>
  <c r="K295" i="3"/>
  <c r="I295" i="3"/>
  <c r="G295" i="3"/>
  <c r="BD295" i="3" s="1"/>
  <c r="BG294" i="3"/>
  <c r="BF294" i="3"/>
  <c r="BE294" i="3"/>
  <c r="BE296" i="3" s="1"/>
  <c r="G27" i="2" s="1"/>
  <c r="BC294" i="3"/>
  <c r="K294" i="3"/>
  <c r="K296" i="3" s="1"/>
  <c r="I294" i="3"/>
  <c r="G294" i="3"/>
  <c r="BD294" i="3" s="1"/>
  <c r="BG293" i="3"/>
  <c r="BF293" i="3"/>
  <c r="BE293" i="3"/>
  <c r="BC293" i="3"/>
  <c r="K293" i="3"/>
  <c r="I293" i="3"/>
  <c r="I296" i="3" s="1"/>
  <c r="G293" i="3"/>
  <c r="BD293" i="3" s="1"/>
  <c r="B27" i="2"/>
  <c r="A27" i="2"/>
  <c r="BF296" i="3"/>
  <c r="H27" i="2" s="1"/>
  <c r="C296" i="3"/>
  <c r="BG290" i="3"/>
  <c r="BF290" i="3"/>
  <c r="BE290" i="3"/>
  <c r="BC290" i="3"/>
  <c r="K290" i="3"/>
  <c r="I290" i="3"/>
  <c r="G290" i="3"/>
  <c r="BD290" i="3" s="1"/>
  <c r="BG288" i="3"/>
  <c r="BF288" i="3"/>
  <c r="BE288" i="3"/>
  <c r="BC288" i="3"/>
  <c r="K288" i="3"/>
  <c r="I288" i="3"/>
  <c r="G288" i="3"/>
  <c r="BD288" i="3" s="1"/>
  <c r="BG286" i="3"/>
  <c r="BF286" i="3"/>
  <c r="BE286" i="3"/>
  <c r="BC286" i="3"/>
  <c r="K286" i="3"/>
  <c r="K291" i="3" s="1"/>
  <c r="I286" i="3"/>
  <c r="G286" i="3"/>
  <c r="BD286" i="3" s="1"/>
  <c r="BG285" i="3"/>
  <c r="BF285" i="3"/>
  <c r="BE285" i="3"/>
  <c r="BC285" i="3"/>
  <c r="K285" i="3"/>
  <c r="I285" i="3"/>
  <c r="I291" i="3" s="1"/>
  <c r="G285" i="3"/>
  <c r="BD285" i="3" s="1"/>
  <c r="BG283" i="3"/>
  <c r="BF283" i="3"/>
  <c r="BE283" i="3"/>
  <c r="BC283" i="3"/>
  <c r="K283" i="3"/>
  <c r="I283" i="3"/>
  <c r="G283" i="3"/>
  <c r="BD283" i="3" s="1"/>
  <c r="B26" i="2"/>
  <c r="A26" i="2"/>
  <c r="BE291" i="3"/>
  <c r="G26" i="2" s="1"/>
  <c r="C291" i="3"/>
  <c r="BG280" i="3"/>
  <c r="BF280" i="3"/>
  <c r="BE280" i="3"/>
  <c r="BC280" i="3"/>
  <c r="K280" i="3"/>
  <c r="I280" i="3"/>
  <c r="G280" i="3"/>
  <c r="BD280" i="3" s="1"/>
  <c r="BG279" i="3"/>
  <c r="BF279" i="3"/>
  <c r="BE279" i="3"/>
  <c r="BC279" i="3"/>
  <c r="K279" i="3"/>
  <c r="I279" i="3"/>
  <c r="G279" i="3"/>
  <c r="BD279" i="3" s="1"/>
  <c r="BG278" i="3"/>
  <c r="BF278" i="3"/>
  <c r="BE278" i="3"/>
  <c r="BC278" i="3"/>
  <c r="K278" i="3"/>
  <c r="I278" i="3"/>
  <c r="G278" i="3"/>
  <c r="BD278" i="3" s="1"/>
  <c r="BG277" i="3"/>
  <c r="BF277" i="3"/>
  <c r="BE277" i="3"/>
  <c r="BC277" i="3"/>
  <c r="K277" i="3"/>
  <c r="I277" i="3"/>
  <c r="G277" i="3"/>
  <c r="BD277" i="3" s="1"/>
  <c r="BG276" i="3"/>
  <c r="BF276" i="3"/>
  <c r="BE276" i="3"/>
  <c r="BC276" i="3"/>
  <c r="K276" i="3"/>
  <c r="I276" i="3"/>
  <c r="G276" i="3"/>
  <c r="BD276" i="3" s="1"/>
  <c r="BG275" i="3"/>
  <c r="BF275" i="3"/>
  <c r="BE275" i="3"/>
  <c r="BC275" i="3"/>
  <c r="K275" i="3"/>
  <c r="K281" i="3" s="1"/>
  <c r="I275" i="3"/>
  <c r="G275" i="3"/>
  <c r="BD275" i="3" s="1"/>
  <c r="BG274" i="3"/>
  <c r="BF274" i="3"/>
  <c r="BE274" i="3"/>
  <c r="BC274" i="3"/>
  <c r="K274" i="3"/>
  <c r="I274" i="3"/>
  <c r="I281" i="3" s="1"/>
  <c r="G274" i="3"/>
  <c r="BD274" i="3" s="1"/>
  <c r="BG273" i="3"/>
  <c r="BF273" i="3"/>
  <c r="BE273" i="3"/>
  <c r="BE281" i="3" s="1"/>
  <c r="G25" i="2" s="1"/>
  <c r="BC273" i="3"/>
  <c r="K273" i="3"/>
  <c r="I273" i="3"/>
  <c r="G273" i="3"/>
  <c r="BD273" i="3" s="1"/>
  <c r="B25" i="2"/>
  <c r="A25" i="2"/>
  <c r="C281" i="3"/>
  <c r="BG270" i="3"/>
  <c r="BF270" i="3"/>
  <c r="BE270" i="3"/>
  <c r="BC270" i="3"/>
  <c r="K270" i="3"/>
  <c r="I270" i="3"/>
  <c r="G270" i="3"/>
  <c r="BD270" i="3" s="1"/>
  <c r="BG268" i="3"/>
  <c r="BF268" i="3"/>
  <c r="BE268" i="3"/>
  <c r="BC268" i="3"/>
  <c r="K268" i="3"/>
  <c r="I268" i="3"/>
  <c r="G268" i="3"/>
  <c r="BD268" i="3" s="1"/>
  <c r="BG267" i="3"/>
  <c r="BF267" i="3"/>
  <c r="BE267" i="3"/>
  <c r="BC267" i="3"/>
  <c r="K267" i="3"/>
  <c r="I267" i="3"/>
  <c r="G267" i="3"/>
  <c r="BD267" i="3" s="1"/>
  <c r="BG266" i="3"/>
  <c r="BF266" i="3"/>
  <c r="BE266" i="3"/>
  <c r="BC266" i="3"/>
  <c r="K266" i="3"/>
  <c r="I266" i="3"/>
  <c r="G266" i="3"/>
  <c r="BD266" i="3" s="1"/>
  <c r="BG265" i="3"/>
  <c r="BF265" i="3"/>
  <c r="BE265" i="3"/>
  <c r="BC265" i="3"/>
  <c r="K265" i="3"/>
  <c r="I265" i="3"/>
  <c r="G265" i="3"/>
  <c r="BD265" i="3" s="1"/>
  <c r="BG264" i="3"/>
  <c r="BF264" i="3"/>
  <c r="BE264" i="3"/>
  <c r="BC264" i="3"/>
  <c r="K264" i="3"/>
  <c r="I264" i="3"/>
  <c r="G264" i="3"/>
  <c r="BD264" i="3" s="1"/>
  <c r="BG263" i="3"/>
  <c r="BF263" i="3"/>
  <c r="BE263" i="3"/>
  <c r="BC263" i="3"/>
  <c r="K263" i="3"/>
  <c r="I263" i="3"/>
  <c r="G263" i="3"/>
  <c r="BD263" i="3" s="1"/>
  <c r="BG262" i="3"/>
  <c r="BF262" i="3"/>
  <c r="BE262" i="3"/>
  <c r="BC262" i="3"/>
  <c r="K262" i="3"/>
  <c r="I262" i="3"/>
  <c r="G262" i="3"/>
  <c r="BD262" i="3" s="1"/>
  <c r="BG260" i="3"/>
  <c r="BF260" i="3"/>
  <c r="BE260" i="3"/>
  <c r="BC260" i="3"/>
  <c r="K260" i="3"/>
  <c r="I260" i="3"/>
  <c r="G260" i="3"/>
  <c r="BD260" i="3" s="1"/>
  <c r="BG259" i="3"/>
  <c r="BF259" i="3"/>
  <c r="BE259" i="3"/>
  <c r="BC259" i="3"/>
  <c r="K259" i="3"/>
  <c r="I259" i="3"/>
  <c r="G259" i="3"/>
  <c r="BD259" i="3" s="1"/>
  <c r="BG257" i="3"/>
  <c r="BF257" i="3"/>
  <c r="BE257" i="3"/>
  <c r="BC257" i="3"/>
  <c r="K257" i="3"/>
  <c r="I257" i="3"/>
  <c r="G257" i="3"/>
  <c r="BD257" i="3" s="1"/>
  <c r="BG255" i="3"/>
  <c r="BF255" i="3"/>
  <c r="BE255" i="3"/>
  <c r="BC255" i="3"/>
  <c r="K255" i="3"/>
  <c r="I255" i="3"/>
  <c r="G255" i="3"/>
  <c r="BD255" i="3" s="1"/>
  <c r="BG254" i="3"/>
  <c r="BF254" i="3"/>
  <c r="BE254" i="3"/>
  <c r="BC254" i="3"/>
  <c r="K254" i="3"/>
  <c r="I254" i="3"/>
  <c r="G254" i="3"/>
  <c r="BD254" i="3" s="1"/>
  <c r="BG252" i="3"/>
  <c r="BF252" i="3"/>
  <c r="BF271" i="3" s="1"/>
  <c r="H24" i="2" s="1"/>
  <c r="BE252" i="3"/>
  <c r="BC252" i="3"/>
  <c r="K252" i="3"/>
  <c r="K271" i="3" s="1"/>
  <c r="I252" i="3"/>
  <c r="G252" i="3"/>
  <c r="BD252" i="3" s="1"/>
  <c r="BG250" i="3"/>
  <c r="BF250" i="3"/>
  <c r="BE250" i="3"/>
  <c r="BC250" i="3"/>
  <c r="K250" i="3"/>
  <c r="I250" i="3"/>
  <c r="I271" i="3" s="1"/>
  <c r="G250" i="3"/>
  <c r="BD250" i="3" s="1"/>
  <c r="B24" i="2"/>
  <c r="A24" i="2"/>
  <c r="C271" i="3"/>
  <c r="BG247" i="3"/>
  <c r="BF247" i="3"/>
  <c r="BE247" i="3"/>
  <c r="BC247" i="3"/>
  <c r="K247" i="3"/>
  <c r="I247" i="3"/>
  <c r="G247" i="3"/>
  <c r="BD247" i="3" s="1"/>
  <c r="BG245" i="3"/>
  <c r="BF245" i="3"/>
  <c r="BE245" i="3"/>
  <c r="BC245" i="3"/>
  <c r="K245" i="3"/>
  <c r="I245" i="3"/>
  <c r="G245" i="3"/>
  <c r="BD245" i="3" s="1"/>
  <c r="BG243" i="3"/>
  <c r="BF243" i="3"/>
  <c r="BE243" i="3"/>
  <c r="BC243" i="3"/>
  <c r="K243" i="3"/>
  <c r="I243" i="3"/>
  <c r="G243" i="3"/>
  <c r="BD243" i="3" s="1"/>
  <c r="BG241" i="3"/>
  <c r="BF241" i="3"/>
  <c r="BE241" i="3"/>
  <c r="BC241" i="3"/>
  <c r="K241" i="3"/>
  <c r="I241" i="3"/>
  <c r="G241" i="3"/>
  <c r="BD241" i="3" s="1"/>
  <c r="BG239" i="3"/>
  <c r="BF239" i="3"/>
  <c r="BE239" i="3"/>
  <c r="BC239" i="3"/>
  <c r="K239" i="3"/>
  <c r="I239" i="3"/>
  <c r="G239" i="3"/>
  <c r="BD239" i="3" s="1"/>
  <c r="BG237" i="3"/>
  <c r="BF237" i="3"/>
  <c r="BE237" i="3"/>
  <c r="BC237" i="3"/>
  <c r="K237" i="3"/>
  <c r="I237" i="3"/>
  <c r="G237" i="3"/>
  <c r="BD237" i="3" s="1"/>
  <c r="BG236" i="3"/>
  <c r="BF236" i="3"/>
  <c r="BF248" i="3" s="1"/>
  <c r="H23" i="2" s="1"/>
  <c r="BE236" i="3"/>
  <c r="BC236" i="3"/>
  <c r="K236" i="3"/>
  <c r="K248" i="3" s="1"/>
  <c r="I236" i="3"/>
  <c r="G236" i="3"/>
  <c r="BD236" i="3" s="1"/>
  <c r="BG235" i="3"/>
  <c r="BF235" i="3"/>
  <c r="BE235" i="3"/>
  <c r="BC235" i="3"/>
  <c r="K235" i="3"/>
  <c r="I235" i="3"/>
  <c r="I248" i="3" s="1"/>
  <c r="G235" i="3"/>
  <c r="BD235" i="3" s="1"/>
  <c r="B23" i="2"/>
  <c r="A23" i="2"/>
  <c r="C248" i="3"/>
  <c r="BG232" i="3"/>
  <c r="BG233" i="3" s="1"/>
  <c r="I22" i="2" s="1"/>
  <c r="BF232" i="3"/>
  <c r="BE232" i="3"/>
  <c r="BC232" i="3"/>
  <c r="BC233" i="3" s="1"/>
  <c r="E22" i="2" s="1"/>
  <c r="K232" i="3"/>
  <c r="I232" i="3"/>
  <c r="G232" i="3"/>
  <c r="BD232" i="3" s="1"/>
  <c r="BD233" i="3" s="1"/>
  <c r="F22" i="2" s="1"/>
  <c r="B22" i="2"/>
  <c r="A22" i="2"/>
  <c r="BF233" i="3"/>
  <c r="H22" i="2" s="1"/>
  <c r="BE233" i="3"/>
  <c r="G22" i="2" s="1"/>
  <c r="K233" i="3"/>
  <c r="I233" i="3"/>
  <c r="C233" i="3"/>
  <c r="BG229" i="3"/>
  <c r="BG230" i="3" s="1"/>
  <c r="I21" i="2" s="1"/>
  <c r="BF229" i="3"/>
  <c r="BE229" i="3"/>
  <c r="BC229" i="3"/>
  <c r="BC230" i="3" s="1"/>
  <c r="E21" i="2" s="1"/>
  <c r="K229" i="3"/>
  <c r="I229" i="3"/>
  <c r="G229" i="3"/>
  <c r="BD229" i="3" s="1"/>
  <c r="BD230" i="3" s="1"/>
  <c r="F21" i="2" s="1"/>
  <c r="B21" i="2"/>
  <c r="A21" i="2"/>
  <c r="BF230" i="3"/>
  <c r="H21" i="2" s="1"/>
  <c r="BE230" i="3"/>
  <c r="G21" i="2" s="1"/>
  <c r="K230" i="3"/>
  <c r="I230" i="3"/>
  <c r="C230" i="3"/>
  <c r="BG226" i="3"/>
  <c r="BG227" i="3" s="1"/>
  <c r="I20" i="2" s="1"/>
  <c r="BF226" i="3"/>
  <c r="BF227" i="3" s="1"/>
  <c r="H20" i="2" s="1"/>
  <c r="BE226" i="3"/>
  <c r="BC226" i="3"/>
  <c r="BC227" i="3" s="1"/>
  <c r="E20" i="2" s="1"/>
  <c r="K226" i="3"/>
  <c r="K227" i="3" s="1"/>
  <c r="I226" i="3"/>
  <c r="G226" i="3"/>
  <c r="BD226" i="3" s="1"/>
  <c r="BD227" i="3" s="1"/>
  <c r="F20" i="2" s="1"/>
  <c r="B20" i="2"/>
  <c r="A20" i="2"/>
  <c r="BE227" i="3"/>
  <c r="G20" i="2" s="1"/>
  <c r="I227" i="3"/>
  <c r="G227" i="3"/>
  <c r="C227" i="3"/>
  <c r="BG223" i="3"/>
  <c r="BG224" i="3" s="1"/>
  <c r="I19" i="2" s="1"/>
  <c r="BF223" i="3"/>
  <c r="BF224" i="3" s="1"/>
  <c r="H19" i="2" s="1"/>
  <c r="BE223" i="3"/>
  <c r="BE224" i="3" s="1"/>
  <c r="G19" i="2" s="1"/>
  <c r="BC223" i="3"/>
  <c r="BC224" i="3" s="1"/>
  <c r="E19" i="2" s="1"/>
  <c r="K223" i="3"/>
  <c r="I223" i="3"/>
  <c r="I224" i="3" s="1"/>
  <c r="G223" i="3"/>
  <c r="BD223" i="3" s="1"/>
  <c r="BD224" i="3" s="1"/>
  <c r="F19" i="2" s="1"/>
  <c r="B19" i="2"/>
  <c r="A19" i="2"/>
  <c r="K224" i="3"/>
  <c r="C224" i="3"/>
  <c r="BG220" i="3"/>
  <c r="BF220" i="3"/>
  <c r="BE220" i="3"/>
  <c r="BC220" i="3"/>
  <c r="K220" i="3"/>
  <c r="I220" i="3"/>
  <c r="G220" i="3"/>
  <c r="BD220" i="3" s="1"/>
  <c r="BG218" i="3"/>
  <c r="BF218" i="3"/>
  <c r="BE218" i="3"/>
  <c r="BC218" i="3"/>
  <c r="K218" i="3"/>
  <c r="I218" i="3"/>
  <c r="G218" i="3"/>
  <c r="BD218" i="3" s="1"/>
  <c r="BG216" i="3"/>
  <c r="BF216" i="3"/>
  <c r="BE216" i="3"/>
  <c r="BC216" i="3"/>
  <c r="K216" i="3"/>
  <c r="K221" i="3" s="1"/>
  <c r="I216" i="3"/>
  <c r="G216" i="3"/>
  <c r="BD216" i="3" s="1"/>
  <c r="BG213" i="3"/>
  <c r="BF213" i="3"/>
  <c r="BE213" i="3"/>
  <c r="BC213" i="3"/>
  <c r="K213" i="3"/>
  <c r="I213" i="3"/>
  <c r="I221" i="3" s="1"/>
  <c r="G213" i="3"/>
  <c r="BD213" i="3" s="1"/>
  <c r="B18" i="2"/>
  <c r="A18" i="2"/>
  <c r="C221" i="3"/>
  <c r="BG210" i="3"/>
  <c r="BF210" i="3"/>
  <c r="BE210" i="3"/>
  <c r="BC210" i="3"/>
  <c r="K210" i="3"/>
  <c r="I210" i="3"/>
  <c r="G210" i="3"/>
  <c r="BD210" i="3" s="1"/>
  <c r="BG208" i="3"/>
  <c r="BF208" i="3"/>
  <c r="BE208" i="3"/>
  <c r="BC208" i="3"/>
  <c r="K208" i="3"/>
  <c r="I208" i="3"/>
  <c r="G208" i="3"/>
  <c r="BD208" i="3" s="1"/>
  <c r="BG207" i="3"/>
  <c r="BF207" i="3"/>
  <c r="BE207" i="3"/>
  <c r="BC207" i="3"/>
  <c r="K207" i="3"/>
  <c r="I207" i="3"/>
  <c r="I211" i="3" s="1"/>
  <c r="G207" i="3"/>
  <c r="BD207" i="3" s="1"/>
  <c r="BG205" i="3"/>
  <c r="BF205" i="3"/>
  <c r="BE205" i="3"/>
  <c r="BC205" i="3"/>
  <c r="K205" i="3"/>
  <c r="I205" i="3"/>
  <c r="G205" i="3"/>
  <c r="BD205" i="3" s="1"/>
  <c r="BG203" i="3"/>
  <c r="BF203" i="3"/>
  <c r="BE203" i="3"/>
  <c r="BC203" i="3"/>
  <c r="K203" i="3"/>
  <c r="I203" i="3"/>
  <c r="G203" i="3"/>
  <c r="BD203" i="3" s="1"/>
  <c r="B17" i="2"/>
  <c r="A17" i="2"/>
  <c r="K211" i="3"/>
  <c r="C211" i="3"/>
  <c r="BG199" i="3"/>
  <c r="BG201" i="3" s="1"/>
  <c r="I16" i="2" s="1"/>
  <c r="BF199" i="3"/>
  <c r="BF201" i="3" s="1"/>
  <c r="H16" i="2" s="1"/>
  <c r="BE199" i="3"/>
  <c r="BE201" i="3" s="1"/>
  <c r="G16" i="2" s="1"/>
  <c r="BD199" i="3"/>
  <c r="BC199" i="3"/>
  <c r="BC201" i="3" s="1"/>
  <c r="E16" i="2" s="1"/>
  <c r="K199" i="3"/>
  <c r="I199" i="3"/>
  <c r="G199" i="3"/>
  <c r="B16" i="2"/>
  <c r="A16" i="2"/>
  <c r="BD201" i="3"/>
  <c r="F16" i="2" s="1"/>
  <c r="K201" i="3"/>
  <c r="I201" i="3"/>
  <c r="G201" i="3"/>
  <c r="C201" i="3"/>
  <c r="BG196" i="3"/>
  <c r="BF196" i="3"/>
  <c r="BE196" i="3"/>
  <c r="BD196" i="3"/>
  <c r="K196" i="3"/>
  <c r="I196" i="3"/>
  <c r="G196" i="3"/>
  <c r="BC196" i="3" s="1"/>
  <c r="BG195" i="3"/>
  <c r="BF195" i="3"/>
  <c r="BE195" i="3"/>
  <c r="BD195" i="3"/>
  <c r="K195" i="3"/>
  <c r="I195" i="3"/>
  <c r="G195" i="3"/>
  <c r="BC195" i="3" s="1"/>
  <c r="BG191" i="3"/>
  <c r="BF191" i="3"/>
  <c r="BE191" i="3"/>
  <c r="BD191" i="3"/>
  <c r="K191" i="3"/>
  <c r="I191" i="3"/>
  <c r="G191" i="3"/>
  <c r="BC191" i="3" s="1"/>
  <c r="BG190" i="3"/>
  <c r="BF190" i="3"/>
  <c r="BE190" i="3"/>
  <c r="BD190" i="3"/>
  <c r="K190" i="3"/>
  <c r="I190" i="3"/>
  <c r="G190" i="3"/>
  <c r="BC190" i="3" s="1"/>
  <c r="BG188" i="3"/>
  <c r="BF188" i="3"/>
  <c r="BE188" i="3"/>
  <c r="BD188" i="3"/>
  <c r="K188" i="3"/>
  <c r="I188" i="3"/>
  <c r="G188" i="3"/>
  <c r="BC188" i="3" s="1"/>
  <c r="BG186" i="3"/>
  <c r="BF186" i="3"/>
  <c r="BE186" i="3"/>
  <c r="BD186" i="3"/>
  <c r="K186" i="3"/>
  <c r="I186" i="3"/>
  <c r="G186" i="3"/>
  <c r="BC186" i="3" s="1"/>
  <c r="BG185" i="3"/>
  <c r="BF185" i="3"/>
  <c r="BE185" i="3"/>
  <c r="BD185" i="3"/>
  <c r="K185" i="3"/>
  <c r="I185" i="3"/>
  <c r="G185" i="3"/>
  <c r="BC185" i="3" s="1"/>
  <c r="BG184" i="3"/>
  <c r="BF184" i="3"/>
  <c r="BE184" i="3"/>
  <c r="BD184" i="3"/>
  <c r="K184" i="3"/>
  <c r="I184" i="3"/>
  <c r="G184" i="3"/>
  <c r="BC184" i="3" s="1"/>
  <c r="BG183" i="3"/>
  <c r="BF183" i="3"/>
  <c r="BE183" i="3"/>
  <c r="BD183" i="3"/>
  <c r="K183" i="3"/>
  <c r="I183" i="3"/>
  <c r="G183" i="3"/>
  <c r="BC183" i="3" s="1"/>
  <c r="BG181" i="3"/>
  <c r="BF181" i="3"/>
  <c r="BE181" i="3"/>
  <c r="BD181" i="3"/>
  <c r="K181" i="3"/>
  <c r="I181" i="3"/>
  <c r="G181" i="3"/>
  <c r="BC181" i="3" s="1"/>
  <c r="BG179" i="3"/>
  <c r="BF179" i="3"/>
  <c r="BE179" i="3"/>
  <c r="BD179" i="3"/>
  <c r="K179" i="3"/>
  <c r="I179" i="3"/>
  <c r="G179" i="3"/>
  <c r="BC179" i="3" s="1"/>
  <c r="BG177" i="3"/>
  <c r="BF177" i="3"/>
  <c r="BE177" i="3"/>
  <c r="BD177" i="3"/>
  <c r="K177" i="3"/>
  <c r="I177" i="3"/>
  <c r="G177" i="3"/>
  <c r="BC177" i="3" s="1"/>
  <c r="BG174" i="3"/>
  <c r="BF174" i="3"/>
  <c r="BE174" i="3"/>
  <c r="BD174" i="3"/>
  <c r="K174" i="3"/>
  <c r="I174" i="3"/>
  <c r="G174" i="3"/>
  <c r="BC174" i="3" s="1"/>
  <c r="BG172" i="3"/>
  <c r="BF172" i="3"/>
  <c r="BE172" i="3"/>
  <c r="BD172" i="3"/>
  <c r="K172" i="3"/>
  <c r="I172" i="3"/>
  <c r="G172" i="3"/>
  <c r="BC172" i="3" s="1"/>
  <c r="BG170" i="3"/>
  <c r="BF170" i="3"/>
  <c r="BE170" i="3"/>
  <c r="BD170" i="3"/>
  <c r="K170" i="3"/>
  <c r="I170" i="3"/>
  <c r="G170" i="3"/>
  <c r="BC170" i="3" s="1"/>
  <c r="BG167" i="3"/>
  <c r="BF167" i="3"/>
  <c r="BF197" i="3" s="1"/>
  <c r="H15" i="2" s="1"/>
  <c r="BE167" i="3"/>
  <c r="BD167" i="3"/>
  <c r="K167" i="3"/>
  <c r="I167" i="3"/>
  <c r="G167" i="3"/>
  <c r="BC167" i="3" s="1"/>
  <c r="BG145" i="3"/>
  <c r="BF145" i="3"/>
  <c r="BE145" i="3"/>
  <c r="BD145" i="3"/>
  <c r="K145" i="3"/>
  <c r="I145" i="3"/>
  <c r="G145" i="3"/>
  <c r="BC145" i="3" s="1"/>
  <c r="BG142" i="3"/>
  <c r="BF142" i="3"/>
  <c r="BE142" i="3"/>
  <c r="BD142" i="3"/>
  <c r="K142" i="3"/>
  <c r="I142" i="3"/>
  <c r="G142" i="3"/>
  <c r="BC142" i="3" s="1"/>
  <c r="BG135" i="3"/>
  <c r="BF135" i="3"/>
  <c r="BE135" i="3"/>
  <c r="BD135" i="3"/>
  <c r="K135" i="3"/>
  <c r="I135" i="3"/>
  <c r="G135" i="3"/>
  <c r="BC135" i="3" s="1"/>
  <c r="BG133" i="3"/>
  <c r="BF133" i="3"/>
  <c r="BE133" i="3"/>
  <c r="BD133" i="3"/>
  <c r="K133" i="3"/>
  <c r="I133" i="3"/>
  <c r="G133" i="3"/>
  <c r="BC133" i="3" s="1"/>
  <c r="BG131" i="3"/>
  <c r="BF131" i="3"/>
  <c r="BE131" i="3"/>
  <c r="BD131" i="3"/>
  <c r="K131" i="3"/>
  <c r="I131" i="3"/>
  <c r="G131" i="3"/>
  <c r="BC131" i="3" s="1"/>
  <c r="B15" i="2"/>
  <c r="A15" i="2"/>
  <c r="K197" i="3"/>
  <c r="I197" i="3"/>
  <c r="C197" i="3"/>
  <c r="BG127" i="3"/>
  <c r="BG129" i="3" s="1"/>
  <c r="I14" i="2" s="1"/>
  <c r="BF127" i="3"/>
  <c r="BE127" i="3"/>
  <c r="BE129" i="3" s="1"/>
  <c r="G14" i="2" s="1"/>
  <c r="BD127" i="3"/>
  <c r="K127" i="3"/>
  <c r="I127" i="3"/>
  <c r="G127" i="3"/>
  <c r="BC127" i="3" s="1"/>
  <c r="BC129" i="3" s="1"/>
  <c r="E14" i="2" s="1"/>
  <c r="B14" i="2"/>
  <c r="A14" i="2"/>
  <c r="BF129" i="3"/>
  <c r="H14" i="2" s="1"/>
  <c r="BD129" i="3"/>
  <c r="F14" i="2" s="1"/>
  <c r="K129" i="3"/>
  <c r="I129" i="3"/>
  <c r="C129" i="3"/>
  <c r="BG124" i="3"/>
  <c r="BF124" i="3"/>
  <c r="BE124" i="3"/>
  <c r="BD124" i="3"/>
  <c r="K124" i="3"/>
  <c r="I124" i="3"/>
  <c r="G124" i="3"/>
  <c r="BC124" i="3" s="1"/>
  <c r="BG123" i="3"/>
  <c r="BF123" i="3"/>
  <c r="BE123" i="3"/>
  <c r="BD123" i="3"/>
  <c r="K123" i="3"/>
  <c r="I123" i="3"/>
  <c r="G123" i="3"/>
  <c r="BC123" i="3" s="1"/>
  <c r="BG119" i="3"/>
  <c r="BF119" i="3"/>
  <c r="BE119" i="3"/>
  <c r="BE125" i="3" s="1"/>
  <c r="G13" i="2" s="1"/>
  <c r="BD119" i="3"/>
  <c r="BD125" i="3" s="1"/>
  <c r="F13" i="2" s="1"/>
  <c r="K119" i="3"/>
  <c r="I119" i="3"/>
  <c r="G119" i="3"/>
  <c r="BC119" i="3" s="1"/>
  <c r="B13" i="2"/>
  <c r="A13" i="2"/>
  <c r="K125" i="3"/>
  <c r="I125" i="3"/>
  <c r="C125" i="3"/>
  <c r="BG116" i="3"/>
  <c r="BF116" i="3"/>
  <c r="BE116" i="3"/>
  <c r="BD116" i="3"/>
  <c r="K116" i="3"/>
  <c r="I116" i="3"/>
  <c r="G116" i="3"/>
  <c r="BC116" i="3" s="1"/>
  <c r="BG115" i="3"/>
  <c r="BF115" i="3"/>
  <c r="BE115" i="3"/>
  <c r="BD115" i="3"/>
  <c r="BC115" i="3"/>
  <c r="K115" i="3"/>
  <c r="I115" i="3"/>
  <c r="G115" i="3"/>
  <c r="BG114" i="3"/>
  <c r="BF114" i="3"/>
  <c r="BE114" i="3"/>
  <c r="BD114" i="3"/>
  <c r="BC114" i="3"/>
  <c r="K114" i="3"/>
  <c r="I114" i="3"/>
  <c r="G114" i="3"/>
  <c r="BG112" i="3"/>
  <c r="BF112" i="3"/>
  <c r="BE112" i="3"/>
  <c r="BD112" i="3"/>
  <c r="BC112" i="3"/>
  <c r="K112" i="3"/>
  <c r="I112" i="3"/>
  <c r="G112" i="3"/>
  <c r="BG111" i="3"/>
  <c r="BG117" i="3" s="1"/>
  <c r="I12" i="2" s="1"/>
  <c r="BF111" i="3"/>
  <c r="BF117" i="3" s="1"/>
  <c r="H12" i="2" s="1"/>
  <c r="BE111" i="3"/>
  <c r="BD111" i="3"/>
  <c r="BC111" i="3"/>
  <c r="K111" i="3"/>
  <c r="I111" i="3"/>
  <c r="G111" i="3"/>
  <c r="B12" i="2"/>
  <c r="A12" i="2"/>
  <c r="BE117" i="3"/>
  <c r="G12" i="2" s="1"/>
  <c r="BD117" i="3"/>
  <c r="F12" i="2" s="1"/>
  <c r="K117" i="3"/>
  <c r="I117" i="3"/>
  <c r="G117" i="3"/>
  <c r="C117" i="3"/>
  <c r="BG108" i="3"/>
  <c r="BF108" i="3"/>
  <c r="BF109" i="3" s="1"/>
  <c r="H11" i="2" s="1"/>
  <c r="BE108" i="3"/>
  <c r="BD108" i="3"/>
  <c r="K108" i="3"/>
  <c r="I108" i="3"/>
  <c r="G108" i="3"/>
  <c r="BC108" i="3" s="1"/>
  <c r="BG107" i="3"/>
  <c r="BG109" i="3" s="1"/>
  <c r="I11" i="2" s="1"/>
  <c r="BF107" i="3"/>
  <c r="BE107" i="3"/>
  <c r="BE109" i="3" s="1"/>
  <c r="G11" i="2" s="1"/>
  <c r="BD107" i="3"/>
  <c r="K107" i="3"/>
  <c r="I107" i="3"/>
  <c r="G107" i="3"/>
  <c r="BC107" i="3" s="1"/>
  <c r="B11" i="2"/>
  <c r="A11" i="2"/>
  <c r="K109" i="3"/>
  <c r="I109" i="3"/>
  <c r="C109" i="3"/>
  <c r="BG96" i="3"/>
  <c r="BG105" i="3" s="1"/>
  <c r="I10" i="2" s="1"/>
  <c r="BF96" i="3"/>
  <c r="BE96" i="3"/>
  <c r="BE105" i="3" s="1"/>
  <c r="G10" i="2" s="1"/>
  <c r="BD96" i="3"/>
  <c r="BD105" i="3" s="1"/>
  <c r="F10" i="2" s="1"/>
  <c r="K96" i="3"/>
  <c r="I96" i="3"/>
  <c r="G96" i="3"/>
  <c r="BC96" i="3" s="1"/>
  <c r="BC105" i="3" s="1"/>
  <c r="E10" i="2" s="1"/>
  <c r="B10" i="2"/>
  <c r="A10" i="2"/>
  <c r="BF105" i="3"/>
  <c r="H10" i="2" s="1"/>
  <c r="K105" i="3"/>
  <c r="I105" i="3"/>
  <c r="G105" i="3"/>
  <c r="C105" i="3"/>
  <c r="BG64" i="3"/>
  <c r="BF64" i="3"/>
  <c r="BE64" i="3"/>
  <c r="BD64" i="3"/>
  <c r="K64" i="3"/>
  <c r="I64" i="3"/>
  <c r="G64" i="3"/>
  <c r="BC64" i="3" s="1"/>
  <c r="BG52" i="3"/>
  <c r="BF52" i="3"/>
  <c r="BE52" i="3"/>
  <c r="BE94" i="3" s="1"/>
  <c r="G9" i="2" s="1"/>
  <c r="BD52" i="3"/>
  <c r="BD94" i="3" s="1"/>
  <c r="F9" i="2" s="1"/>
  <c r="K52" i="3"/>
  <c r="I52" i="3"/>
  <c r="G52" i="3"/>
  <c r="BC52" i="3" s="1"/>
  <c r="BG42" i="3"/>
  <c r="BG94" i="3" s="1"/>
  <c r="I9" i="2" s="1"/>
  <c r="BF42" i="3"/>
  <c r="BE42" i="3"/>
  <c r="BD42" i="3"/>
  <c r="BC42" i="3"/>
  <c r="K42" i="3"/>
  <c r="I42" i="3"/>
  <c r="G42" i="3"/>
  <c r="G94" i="3" s="1"/>
  <c r="B9" i="2"/>
  <c r="A9" i="2"/>
  <c r="K94" i="3"/>
  <c r="I94" i="3"/>
  <c r="C94" i="3"/>
  <c r="BG38" i="3"/>
  <c r="BF38" i="3"/>
  <c r="BE38" i="3"/>
  <c r="BD38" i="3"/>
  <c r="BC38" i="3"/>
  <c r="K38" i="3"/>
  <c r="I38" i="3"/>
  <c r="G38" i="3"/>
  <c r="BG37" i="3"/>
  <c r="BF37" i="3"/>
  <c r="BE37" i="3"/>
  <c r="BD37" i="3"/>
  <c r="BC37" i="3"/>
  <c r="K37" i="3"/>
  <c r="I37" i="3"/>
  <c r="G37" i="3"/>
  <c r="BG35" i="3"/>
  <c r="BG40" i="3" s="1"/>
  <c r="I8" i="2" s="1"/>
  <c r="BF35" i="3"/>
  <c r="BE35" i="3"/>
  <c r="BD35" i="3"/>
  <c r="BC35" i="3"/>
  <c r="BC40" i="3" s="1"/>
  <c r="E8" i="2" s="1"/>
  <c r="K35" i="3"/>
  <c r="I35" i="3"/>
  <c r="G35" i="3"/>
  <c r="G40" i="3" s="1"/>
  <c r="B8" i="2"/>
  <c r="A8" i="2"/>
  <c r="BF40" i="3"/>
  <c r="H8" i="2" s="1"/>
  <c r="BE40" i="3"/>
  <c r="G8" i="2" s="1"/>
  <c r="BD40" i="3"/>
  <c r="F8" i="2" s="1"/>
  <c r="K40" i="3"/>
  <c r="I40" i="3"/>
  <c r="C40" i="3"/>
  <c r="BG29" i="3"/>
  <c r="BF29" i="3"/>
  <c r="BE29" i="3"/>
  <c r="BD29" i="3"/>
  <c r="K29" i="3"/>
  <c r="I29" i="3"/>
  <c r="G29" i="3"/>
  <c r="BC29" i="3" s="1"/>
  <c r="BG27" i="3"/>
  <c r="BF27" i="3"/>
  <c r="BE27" i="3"/>
  <c r="BD27" i="3"/>
  <c r="K27" i="3"/>
  <c r="I27" i="3"/>
  <c r="G27" i="3"/>
  <c r="BC27" i="3" s="1"/>
  <c r="BG25" i="3"/>
  <c r="BF25" i="3"/>
  <c r="BE25" i="3"/>
  <c r="BD25" i="3"/>
  <c r="K25" i="3"/>
  <c r="I25" i="3"/>
  <c r="G25" i="3"/>
  <c r="BC25" i="3" s="1"/>
  <c r="BG21" i="3"/>
  <c r="BF21" i="3"/>
  <c r="BE21" i="3"/>
  <c r="BD21" i="3"/>
  <c r="K21" i="3"/>
  <c r="I21" i="3"/>
  <c r="G21" i="3"/>
  <c r="BC21" i="3" s="1"/>
  <c r="BG18" i="3"/>
  <c r="BF18" i="3"/>
  <c r="BE18" i="3"/>
  <c r="BD18" i="3"/>
  <c r="K18" i="3"/>
  <c r="I18" i="3"/>
  <c r="G18" i="3"/>
  <c r="BC18" i="3" s="1"/>
  <c r="BG14" i="3"/>
  <c r="BF14" i="3"/>
  <c r="BE14" i="3"/>
  <c r="BD14" i="3"/>
  <c r="K14" i="3"/>
  <c r="I14" i="3"/>
  <c r="G14" i="3"/>
  <c r="BC14" i="3" s="1"/>
  <c r="BG10" i="3"/>
  <c r="BF10" i="3"/>
  <c r="BE10" i="3"/>
  <c r="BD10" i="3"/>
  <c r="K10" i="3"/>
  <c r="I10" i="3"/>
  <c r="G10" i="3"/>
  <c r="BC10" i="3" s="1"/>
  <c r="BG8" i="3"/>
  <c r="BF8" i="3"/>
  <c r="BE8" i="3"/>
  <c r="BE33" i="3" s="1"/>
  <c r="G7" i="2" s="1"/>
  <c r="BD8" i="3"/>
  <c r="K8" i="3"/>
  <c r="I8" i="3"/>
  <c r="G8" i="3"/>
  <c r="BC8" i="3" s="1"/>
  <c r="BC33" i="3" s="1"/>
  <c r="E7" i="2" s="1"/>
  <c r="B7" i="2"/>
  <c r="A7" i="2"/>
  <c r="K33" i="3"/>
  <c r="I33" i="3"/>
  <c r="C33" i="3"/>
  <c r="C4" i="3"/>
  <c r="H3" i="3"/>
  <c r="C3" i="3"/>
  <c r="C2" i="2"/>
  <c r="C1" i="2"/>
  <c r="F33" i="1"/>
  <c r="F31" i="1"/>
  <c r="F34" i="1" s="1"/>
  <c r="G8" i="1"/>
  <c r="BG322" i="3" l="1"/>
  <c r="I30" i="2" s="1"/>
  <c r="BG311" i="3"/>
  <c r="I29" i="2" s="1"/>
  <c r="BC303" i="3"/>
  <c r="E28" i="2" s="1"/>
  <c r="G296" i="3"/>
  <c r="BF291" i="3"/>
  <c r="H26" i="2" s="1"/>
  <c r="BF281" i="3"/>
  <c r="H25" i="2" s="1"/>
  <c r="G271" i="3"/>
  <c r="BE271" i="3"/>
  <c r="G24" i="2" s="1"/>
  <c r="G248" i="3"/>
  <c r="BE248" i="3"/>
  <c r="G23" i="2" s="1"/>
  <c r="G230" i="3"/>
  <c r="G224" i="3"/>
  <c r="BF221" i="3"/>
  <c r="H18" i="2" s="1"/>
  <c r="BE221" i="3"/>
  <c r="G18" i="2" s="1"/>
  <c r="BC211" i="3"/>
  <c r="E17" i="2" s="1"/>
  <c r="BE211" i="3"/>
  <c r="G17" i="2" s="1"/>
  <c r="G34" i="2" s="1"/>
  <c r="C14" i="1" s="1"/>
  <c r="BF211" i="3"/>
  <c r="H17" i="2" s="1"/>
  <c r="BG197" i="3"/>
  <c r="I15" i="2" s="1"/>
  <c r="BE197" i="3"/>
  <c r="G15" i="2" s="1"/>
  <c r="BD197" i="3"/>
  <c r="F15" i="2" s="1"/>
  <c r="G197" i="3"/>
  <c r="G129" i="3"/>
  <c r="G125" i="3"/>
  <c r="BF125" i="3"/>
  <c r="H13" i="2" s="1"/>
  <c r="BG125" i="3"/>
  <c r="I13" i="2" s="1"/>
  <c r="BC117" i="3"/>
  <c r="E12" i="2" s="1"/>
  <c r="G109" i="3"/>
  <c r="BD109" i="3"/>
  <c r="F11" i="2" s="1"/>
  <c r="BF94" i="3"/>
  <c r="H9" i="2" s="1"/>
  <c r="BG33" i="3"/>
  <c r="I7" i="2" s="1"/>
  <c r="BD33" i="3"/>
  <c r="F7" i="2" s="1"/>
  <c r="BF33" i="3"/>
  <c r="H7" i="2" s="1"/>
  <c r="G33" i="3"/>
  <c r="BC197" i="3"/>
  <c r="E15" i="2" s="1"/>
  <c r="BC125" i="3"/>
  <c r="E13" i="2" s="1"/>
  <c r="BC109" i="3"/>
  <c r="E11" i="2" s="1"/>
  <c r="G211" i="3"/>
  <c r="BC221" i="3"/>
  <c r="E18" i="2" s="1"/>
  <c r="BC248" i="3"/>
  <c r="E23" i="2" s="1"/>
  <c r="BC271" i="3"/>
  <c r="E24" i="2" s="1"/>
  <c r="BG281" i="3"/>
  <c r="I25" i="2" s="1"/>
  <c r="BG291" i="3"/>
  <c r="I26" i="2" s="1"/>
  <c r="BC296" i="3"/>
  <c r="E27" i="2" s="1"/>
  <c r="BG303" i="3"/>
  <c r="I28" i="2" s="1"/>
  <c r="G311" i="3"/>
  <c r="BF328" i="3"/>
  <c r="BF329" i="3" s="1"/>
  <c r="H32" i="2" s="1"/>
  <c r="BG211" i="3"/>
  <c r="I17" i="2" s="1"/>
  <c r="BC281" i="3"/>
  <c r="E25" i="2" s="1"/>
  <c r="BC291" i="3"/>
  <c r="E26" i="2" s="1"/>
  <c r="G322" i="3"/>
  <c r="BC94" i="3"/>
  <c r="E9" i="2" s="1"/>
  <c r="BD211" i="3"/>
  <c r="F17" i="2" s="1"/>
  <c r="BG221" i="3"/>
  <c r="I18" i="2" s="1"/>
  <c r="G233" i="3"/>
  <c r="BG248" i="3"/>
  <c r="I23" i="2" s="1"/>
  <c r="BG271" i="3"/>
  <c r="I24" i="2" s="1"/>
  <c r="G281" i="3"/>
  <c r="G291" i="3"/>
  <c r="BG296" i="3"/>
  <c r="I27" i="2" s="1"/>
  <c r="G303" i="3"/>
  <c r="BD311" i="3"/>
  <c r="F29" i="2" s="1"/>
  <c r="BC322" i="3"/>
  <c r="E30" i="2" s="1"/>
  <c r="BD281" i="3"/>
  <c r="F25" i="2" s="1"/>
  <c r="BD291" i="3"/>
  <c r="F26" i="2" s="1"/>
  <c r="BD303" i="3"/>
  <c r="F28" i="2" s="1"/>
  <c r="BD221" i="3"/>
  <c r="F18" i="2" s="1"/>
  <c r="BD248" i="3"/>
  <c r="F23" i="2" s="1"/>
  <c r="BD271" i="3"/>
  <c r="F24" i="2" s="1"/>
  <c r="BD296" i="3"/>
  <c r="F27" i="2" s="1"/>
  <c r="BD322" i="3"/>
  <c r="F30" i="2" s="1"/>
  <c r="G221" i="3"/>
  <c r="G326" i="3"/>
  <c r="I34" i="2" l="1"/>
  <c r="C20" i="1" s="1"/>
  <c r="H34" i="2"/>
  <c r="C15" i="1" s="1"/>
  <c r="E34" i="2"/>
  <c r="C16" i="1" s="1"/>
  <c r="F34" i="2"/>
  <c r="C17" i="1" s="1"/>
  <c r="G39" i="2" l="1"/>
  <c r="I39" i="2" s="1"/>
  <c r="G14" i="1" s="1"/>
  <c r="C18" i="1"/>
  <c r="C21" i="1" s="1"/>
  <c r="H40" i="2" l="1"/>
  <c r="G22" i="1" s="1"/>
  <c r="G21" i="1" s="1"/>
  <c r="C22" i="1" l="1"/>
</calcChain>
</file>

<file path=xl/sharedStrings.xml><?xml version="1.0" encoding="utf-8"?>
<sst xmlns="http://schemas.openxmlformats.org/spreadsheetml/2006/main" count="863" uniqueCount="512">
  <si>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</si>
  <si>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</si>
  <si>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</si>
  <si>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</si>
  <si>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</si>
  <si>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</si>
  <si>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</si>
  <si>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</si>
  <si>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</si>
  <si>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</si>
  <si>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</si>
  <si>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</si>
  <si>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</si>
  <si>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</si>
  <si>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</si>
  <si>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</si>
  <si>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</si>
  <si>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</si>
  <si>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</si>
  <si>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</si>
  <si>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</si>
  <si>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</si>
  <si>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</si>
  <si>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</si>
  <si>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</si>
  <si>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</si>
  <si>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</si>
  <si>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</si>
  <si>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</si>
  <si>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</si>
  <si>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</si>
  <si>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</si>
  <si>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</si>
  <si>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</si>
  <si>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</si>
  <si>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</si>
  <si>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</si>
  <si>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</si>
  <si>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</si>
  <si>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</si>
  <si>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</si>
  <si>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</si>
  <si>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</si>
  <si>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</si>
  <si>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</si>
  <si>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</si>
  <si>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</si>
  <si>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</si>
  <si>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</si>
  <si>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</si>
  <si>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</si>
  <si>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</si>
  <si>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</si>
  <si>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</si>
  <si>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</si>
  <si>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</si>
  <si>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</si>
  <si>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</si>
  <si>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</si>
  <si>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</si>
  <si>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</si>
  <si>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</si>
  <si>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</si>
  <si>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</si>
  <si>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</si>
  <si>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</si>
  <si>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</si>
  <si>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demhmot / MJ</t>
  </si>
  <si>
    <t>demhmot celk.(t)</t>
  </si>
  <si>
    <t>Díl:</t>
  </si>
  <si>
    <t>ks</t>
  </si>
  <si>
    <t>Celkem za</t>
  </si>
  <si>
    <t>Stavební úpravy Těšínská 36, Slezská Ostrava</t>
  </si>
  <si>
    <t>Stavební úpravy</t>
  </si>
  <si>
    <t>3</t>
  </si>
  <si>
    <t>Svislé a kompletní konstrukce</t>
  </si>
  <si>
    <t>274 27-2150.RT1</t>
  </si>
  <si>
    <t>Zdivo nadzákladové z bednicích tvárnic, tl. 40 cm výplň tvárnic betonem B 10 (C 8/10)</t>
  </si>
  <si>
    <t>m2</t>
  </si>
  <si>
    <t>19,4*1,5</t>
  </si>
  <si>
    <t>317 94-4313.R00</t>
  </si>
  <si>
    <t>Válcované nosníky č.14-22 osazené do otvorů</t>
  </si>
  <si>
    <t>t</t>
  </si>
  <si>
    <t>0,0263*6*2*1,08</t>
  </si>
  <si>
    <t>0,0219*4*3,9*1,08</t>
  </si>
  <si>
    <t>0,0219*2*4,1*1,08</t>
  </si>
  <si>
    <t>317 23-4410.R00</t>
  </si>
  <si>
    <t>Vyzdívka mezi nosníky cihlami pálenými na MC</t>
  </si>
  <si>
    <t>m3</t>
  </si>
  <si>
    <t>4,1*0,65*0,18</t>
  </si>
  <si>
    <t>3,9*0,3*0,18*2</t>
  </si>
  <si>
    <t>6*0,45*0,2</t>
  </si>
  <si>
    <t>346 24-4381.R00</t>
  </si>
  <si>
    <t>Plentování ocelových nosníků výšky do 20 cm</t>
  </si>
  <si>
    <t>(4,1+3,9+3,9)*2*0,18</t>
  </si>
  <si>
    <t>6*0,20*2</t>
  </si>
  <si>
    <t>349 23-1821.R00</t>
  </si>
  <si>
    <t>Přizdívka ostění  z cihel, kapsy do 30 cm</t>
  </si>
  <si>
    <t>0,3*2,85*4</t>
  </si>
  <si>
    <t>0,45*2,85*2</t>
  </si>
  <si>
    <t>0,65*2*2</t>
  </si>
  <si>
    <t>342 26-5122.RT3</t>
  </si>
  <si>
    <t>Úprava podkroví sádrokarton. na ocel. rošt, šikmá desky standard impreg. tl.12,5 mm,URSA tl. 20 cm</t>
  </si>
  <si>
    <t>5,15*2,95*2</t>
  </si>
  <si>
    <t>342 26-5132.RT3</t>
  </si>
  <si>
    <t>Úprava podkroví sádrokarton. na ocel. rošt vodor. desky standard impreg. tl.12,5 mm, URSAl tl. 20 cm</t>
  </si>
  <si>
    <t>5,45*5,15</t>
  </si>
  <si>
    <t>342 26-1113.RT3</t>
  </si>
  <si>
    <t>Příčka sádrokarton. ocel.kce, 1x oplášť. tl.250 mm desky standard impreg. tl. 12,5 mm, Orsil tl.20 cm</t>
  </si>
  <si>
    <t>(9,15+5,45)/2*2,6*2</t>
  </si>
  <si>
    <t>4,45/2*2,6</t>
  </si>
  <si>
    <t>5,15*2,6</t>
  </si>
  <si>
    <t>5</t>
  </si>
  <si>
    <t>Komunikace</t>
  </si>
  <si>
    <t>564 72-2111.R00</t>
  </si>
  <si>
    <t>Podklad z kam.drceného 32-63 s výplň.kamen. 8 cm</t>
  </si>
  <si>
    <t>16,4*15</t>
  </si>
  <si>
    <t>596 21-5040.R00</t>
  </si>
  <si>
    <t>Kladení zámkové dlažby tl. 8 cm do betonu</t>
  </si>
  <si>
    <t>592-48000</t>
  </si>
  <si>
    <t>Dlažba zámková  20/16/8 II přírodní</t>
  </si>
  <si>
    <t>246*1,03</t>
  </si>
  <si>
    <t>61</t>
  </si>
  <si>
    <t>Upravy povrchů vnitřní</t>
  </si>
  <si>
    <t>611 42-1133.R00</t>
  </si>
  <si>
    <t>Omítka vnitřní stropů rovných, MVC, štuková</t>
  </si>
  <si>
    <t>9,05*1,8</t>
  </si>
  <si>
    <t>1,55*1,45</t>
  </si>
  <si>
    <t>1,55*1,2</t>
  </si>
  <si>
    <t>2,75*2,80</t>
  </si>
  <si>
    <t>5*4,5</t>
  </si>
  <si>
    <t>4,1*7,9</t>
  </si>
  <si>
    <t>6,65*4,5</t>
  </si>
  <si>
    <t>8*4,1</t>
  </si>
  <si>
    <t>611 42-2133.R00</t>
  </si>
  <si>
    <t>Omítka vnitřní kleneb, skořepin, MVC, štuková</t>
  </si>
  <si>
    <t>4,8*4,35</t>
  </si>
  <si>
    <t>2,5*4,35</t>
  </si>
  <si>
    <t>1,7*9,05</t>
  </si>
  <si>
    <t>3,1*1,9</t>
  </si>
  <si>
    <t>4,35*4,15</t>
  </si>
  <si>
    <t>3,7*1,1</t>
  </si>
  <si>
    <t>4,55*3,95</t>
  </si>
  <si>
    <t>2,85*2,4</t>
  </si>
  <si>
    <t>2,85*1,4</t>
  </si>
  <si>
    <t>2,5*3,95</t>
  </si>
  <si>
    <t>3,95*4,8</t>
  </si>
  <si>
    <t>612 42-1637.R00</t>
  </si>
  <si>
    <t>Omítka vnitřní zdiva, MVC, štuková</t>
  </si>
  <si>
    <t>(4,8+4,35)*2*2</t>
  </si>
  <si>
    <t>(2,5+4,35)*2*2</t>
  </si>
  <si>
    <t>(4,2+1,7)*2*2</t>
  </si>
  <si>
    <t>(4,2+0,9)*2*2</t>
  </si>
  <si>
    <t>(3,7+1,1)*2*2</t>
  </si>
  <si>
    <t>(1,9+3,1)*2*2</t>
  </si>
  <si>
    <t>(4,15+4,35)*2*2</t>
  </si>
  <si>
    <t>(3,95+4,55)*2*2,8</t>
  </si>
  <si>
    <t>(2,85+2,4)*2*2,8</t>
  </si>
  <si>
    <t>(2,85+1,4)*2*2,8</t>
  </si>
  <si>
    <t>(1,7+3,95)*2*2,8</t>
  </si>
  <si>
    <t>(2,5+3,95)*2*2,8</t>
  </si>
  <si>
    <t>(4,8+3,95)*2*2,8</t>
  </si>
  <si>
    <t>-2,6*2,15</t>
  </si>
  <si>
    <t>-3,5*2,1*2</t>
  </si>
  <si>
    <t>-0,8*1,97*14</t>
  </si>
  <si>
    <t>-0,9*1,2*3</t>
  </si>
  <si>
    <t>(9,05+1,8)*2*3,1</t>
  </si>
  <si>
    <t>(1,55+1,45)*2*3,1</t>
  </si>
  <si>
    <t>(1,2+1,55)*2*3,1</t>
  </si>
  <si>
    <t>(2,8+2,75)*2*3,1</t>
  </si>
  <si>
    <t>(6,65+4,5)*2*3,1</t>
  </si>
  <si>
    <t>-3,5*2,85*4</t>
  </si>
  <si>
    <t>-5,6*2,85*2</t>
  </si>
  <si>
    <t>-0,8*1,97*8</t>
  </si>
  <si>
    <t>-0,7*1,97*4</t>
  </si>
  <si>
    <t>-1*2,1</t>
  </si>
  <si>
    <t>-0,9*1,8*12</t>
  </si>
  <si>
    <t>-0,9*0,9</t>
  </si>
  <si>
    <t>62</t>
  </si>
  <si>
    <t>Upravy povrchů vnější</t>
  </si>
  <si>
    <t>622 42-1307.RU1</t>
  </si>
  <si>
    <t>Zateplovací systém Baumit EPS - F tl. 140 mm se silikátovou omítkou  2,5 kg/m2</t>
  </si>
  <si>
    <t>19,2*(7,55+5,2)</t>
  </si>
  <si>
    <t>(7,55+5,2)/2*9,95*2</t>
  </si>
  <si>
    <t>9,95*3,6/2*2</t>
  </si>
  <si>
    <t>-2,5*2,1</t>
  </si>
  <si>
    <t>-0,8*1,97*2</t>
  </si>
  <si>
    <t>-0,9*1,8*13</t>
  </si>
  <si>
    <t>-0,96*2,08</t>
  </si>
  <si>
    <t>63</t>
  </si>
  <si>
    <t>Podlahy a podlahové konstrukce</t>
  </si>
  <si>
    <t>632 45-1236.R00</t>
  </si>
  <si>
    <t>Potěr pískocementový hlazený ocel. hlad. tl. 50 mm</t>
  </si>
  <si>
    <t>631 36-1921.RT3</t>
  </si>
  <si>
    <t>Výztuž potěrů svařovanou sítí z drátů tažených svařovaná síť - drát 5,0  mm, oka 150/150 mm</t>
  </si>
  <si>
    <t>64</t>
  </si>
  <si>
    <t>Výplně otvorů</t>
  </si>
  <si>
    <t>642 94-2111.R00</t>
  </si>
  <si>
    <t>Osazení zárubní dveřních ocelových, pl. do 2,5 m2</t>
  </si>
  <si>
    <t>kus</t>
  </si>
  <si>
    <t>648 95-2421.R00</t>
  </si>
  <si>
    <t>Osazení parapetních desek plast š. do 50 cm</t>
  </si>
  <si>
    <t>m</t>
  </si>
  <si>
    <t>0,9*17</t>
  </si>
  <si>
    <t>553-30305</t>
  </si>
  <si>
    <t>Zárubeň ocelová H 95   800x1970x95</t>
  </si>
  <si>
    <t>553-30303</t>
  </si>
  <si>
    <t>Zárubeň ocelová H 95   700x1970x95</t>
  </si>
  <si>
    <t>64-R1</t>
  </si>
  <si>
    <t>Parapetní desky plastové</t>
  </si>
  <si>
    <t>94</t>
  </si>
  <si>
    <t>Lešení a stavební výtahy</t>
  </si>
  <si>
    <t>941 94-1041.R00</t>
  </si>
  <si>
    <t>Montáž lešení leh.řad.s podlahami,š.1,2 m, H 10 m</t>
  </si>
  <si>
    <t>(7,55+5,2)/2*9,25*2</t>
  </si>
  <si>
    <t>941 94-1191.RT3</t>
  </si>
  <si>
    <t>Příplatek za každý měsíc použití lešení</t>
  </si>
  <si>
    <t>941 94-1841.R00</t>
  </si>
  <si>
    <t>Demontáž lešení leh.řad.s podlahami,š.1,2 m,H 10 m</t>
  </si>
  <si>
    <t>95</t>
  </si>
  <si>
    <t>Dokončovací kce na pozem.stav.</t>
  </si>
  <si>
    <t>952 90-1111.R00</t>
  </si>
  <si>
    <t>Vyčištění budov o výšce podlaží do 4 m</t>
  </si>
  <si>
    <t>9,95*19,5*2</t>
  </si>
  <si>
    <t>96</t>
  </si>
  <si>
    <t>Bourání konstrukcí</t>
  </si>
  <si>
    <t>965 03-1131.R00</t>
  </si>
  <si>
    <t>Bourání podlah z cihel naplocho, plochy nad 1 m2</t>
  </si>
  <si>
    <t>18,3*9,35</t>
  </si>
  <si>
    <t>965 08-2933.R00</t>
  </si>
  <si>
    <t>Odstranění násypu tl. do 20 cm, plocha nad 2 m2</t>
  </si>
  <si>
    <t>171,105*(0,15+0,10)</t>
  </si>
  <si>
    <t>978 01-1191.R00</t>
  </si>
  <si>
    <t>Otlučení omítek vnitřních vápenných stropů do 100%</t>
  </si>
  <si>
    <t>(4,8*4,35)+(4,8*3,95)+(2,5*3,95)+(2,5*4,35)</t>
  </si>
  <si>
    <t>(9,95*1,7)+(2,85*2,4)+(1,4*2,85)+(1,9*3,1)+(4,15*4,35)+(4,55*3,95)+4,4</t>
  </si>
  <si>
    <t>(5*4,5)+(4,1*5)+(4,1*2,75)+(2,75*4,5)+(9,05*1,8)</t>
  </si>
  <si>
    <t>(3,1*4,1)+(2,15*4,5)+(4,35*4,5)+(4,75*4,1)+(1,05*4,5*2)</t>
  </si>
  <si>
    <t>965 04-2141.R00</t>
  </si>
  <si>
    <t>Bourání mazanin betonových tl.do 10 cm, nad 4 m2</t>
  </si>
  <si>
    <t>((5*4,5)+(4,1*5)+(4,1*2,75)+(2,75*4,5)+(9,05*1,8))*0,07</t>
  </si>
  <si>
    <t>((3,1*4,1)+(2,15*4,5)+(4,35*4,5)+(4,75*4,1)+(1,05*4,5*2))*0,07</t>
  </si>
  <si>
    <t>978 01-3191.R00</t>
  </si>
  <si>
    <t>Otlučení omítek vnitřních stěn v rozsahu do 100 %</t>
  </si>
  <si>
    <t>1.PP:</t>
  </si>
  <si>
    <t>(4,35+4,35+4,8)*2,65</t>
  </si>
  <si>
    <t>(2,5+4,35)*2*2,65</t>
  </si>
  <si>
    <t>(4,15+4,35)*2*2,65</t>
  </si>
  <si>
    <t>(1,9+3,1)*2*2,65</t>
  </si>
  <si>
    <t>4*2*2,65</t>
  </si>
  <si>
    <t>(4,8+3,95+3,95)*2</t>
  </si>
  <si>
    <t>(2,5+3,95)*2*2</t>
  </si>
  <si>
    <t>(3,95+1,7+3,95)*2</t>
  </si>
  <si>
    <t>(2,85+2,4)*2*2</t>
  </si>
  <si>
    <t>(2,85+1,4)*2*2</t>
  </si>
  <si>
    <t>(4,55+3,95)*2*2</t>
  </si>
  <si>
    <t>1.NP:</t>
  </si>
  <si>
    <t>(7,9+4,5)*2*3,1</t>
  </si>
  <si>
    <t>(7,9+4,1)*2*3,1</t>
  </si>
  <si>
    <t>(1,8+4,5+4,5)*3,1</t>
  </si>
  <si>
    <t>(6,65+4,5+4,5)*3,1</t>
  </si>
  <si>
    <t>(4,1+8+1,55+0,85)*3,1</t>
  </si>
  <si>
    <t>Půda:</t>
  </si>
  <si>
    <t>18,3*0,85*2</t>
  </si>
  <si>
    <t>9,05*4,45/2*2</t>
  </si>
  <si>
    <t>962 03-1133.R00</t>
  </si>
  <si>
    <t>Bourání příček cihelných tl. 15 cm</t>
  </si>
  <si>
    <t>4,5*3,1*2</t>
  </si>
  <si>
    <t>4,1*3,1*2</t>
  </si>
  <si>
    <t>967 03-1132.R00</t>
  </si>
  <si>
    <t>Přisekání rovných ostění cihelných na MVC</t>
  </si>
  <si>
    <t>(2,85*0,3*4)+(0,45*2,85*2)+(0,65*2,1*2)</t>
  </si>
  <si>
    <t>971 03-5641.R00</t>
  </si>
  <si>
    <t>Vybourání otv. zeď cihel. pl. 4 m2, tl. 30 cm, MC</t>
  </si>
  <si>
    <t>3,5*2,85*0,3*2</t>
  </si>
  <si>
    <t>971 03-5661.R00</t>
  </si>
  <si>
    <t>Vybourání otv. zeď cihel. pl. 4 m2, tl. 60 cm, MC</t>
  </si>
  <si>
    <t>3,5*2,1*0,65</t>
  </si>
  <si>
    <t>5,6*2,85*0,45</t>
  </si>
  <si>
    <t>974 03-1167.R00</t>
  </si>
  <si>
    <t>Vysekání rýh ve zdi cihelné 15 x 30 cm pro vtahování nosníků</t>
  </si>
  <si>
    <t>(3,9*4)+(6*2)+(4*2)</t>
  </si>
  <si>
    <t>973 03-1813.R00</t>
  </si>
  <si>
    <t>Vysekání kapes pro zavázání příček tl. 15 cm</t>
  </si>
  <si>
    <t>3,1*4</t>
  </si>
  <si>
    <t>968 06-1112.R00</t>
  </si>
  <si>
    <t>Vyvěšení dřevěných okenních křídel pl. do 1,5 m2</t>
  </si>
  <si>
    <t>13*8</t>
  </si>
  <si>
    <t>968 06-2355.R00</t>
  </si>
  <si>
    <t>Vybourání dřevěných rámů oken dvojitých pl. 2 m2</t>
  </si>
  <si>
    <t>968 06-2455.R00</t>
  </si>
  <si>
    <t>Vybourání dřevěných dveřních zárubní pl. do 2 m2</t>
  </si>
  <si>
    <t>968 06-2456.R00</t>
  </si>
  <si>
    <t>Vybourání dřevěných dveřních zárubní pl. nad 2 m2</t>
  </si>
  <si>
    <t>968 07-2559.R00</t>
  </si>
  <si>
    <t>Vybourání kovových vrat plochy nad 5 m2</t>
  </si>
  <si>
    <t>2,6*2,15</t>
  </si>
  <si>
    <t>979 01-1311.R00</t>
  </si>
  <si>
    <t>Svislá doprava suti a vybouraných hmot shozem</t>
  </si>
  <si>
    <t>20,874+35,932</t>
  </si>
  <si>
    <t>979 01-1321.R00</t>
  </si>
  <si>
    <t>Montáž a demontáž shozu za 2.NP</t>
  </si>
  <si>
    <t>979 08-1111.R00</t>
  </si>
  <si>
    <t>Odvoz suti a vybour. hmot na skládku do 1 km</t>
  </si>
  <si>
    <t>20,874+59,886+14,423+30,214+13,916+0,479+11,67+23,321</t>
  </si>
  <si>
    <t>2,883+0,806+1,056+0,134+0,368+23,689</t>
  </si>
  <si>
    <t>3,498+1,707+0,131+0,029+0,015+0,0727+0,0055</t>
  </si>
  <si>
    <t>979 08-2111.R00</t>
  </si>
  <si>
    <t>Vnitrostaveništní doprava suti do 10 m</t>
  </si>
  <si>
    <t>979 08-2121.R00</t>
  </si>
  <si>
    <t>Příplatek k vnitrost. dopravě suti za dalších 5 m</t>
  </si>
  <si>
    <t>99</t>
  </si>
  <si>
    <t>Staveništní přesun hmot</t>
  </si>
  <si>
    <t>999 28-1111.R00</t>
  </si>
  <si>
    <t>Přesun hmot pro opravy a údržbu do výšky 25 m</t>
  </si>
  <si>
    <t>93,73+114,97+36,65+4,65+37,84+0,58+0,11+0,21+0,76+13,31</t>
  </si>
  <si>
    <t>711</t>
  </si>
  <si>
    <t>Izolace proti vodě</t>
  </si>
  <si>
    <t>711 47-1051.R00</t>
  </si>
  <si>
    <t>Izolace, tlak. voda, vodorovná fólií PVC, volně</t>
  </si>
  <si>
    <t>(4,5+4,1)*(5+2,75+1,8+3,1+4,75)</t>
  </si>
  <si>
    <t>283-22026</t>
  </si>
  <si>
    <t>Fólie Fatrafol 803 tl.1,0, š. 1300 mm zemní</t>
  </si>
  <si>
    <t>149,64*1,0</t>
  </si>
  <si>
    <t>711 13-2101.R00</t>
  </si>
  <si>
    <t>Izolace proti vlhkosti svislá pásy na sucho</t>
  </si>
  <si>
    <t>283-24206.A</t>
  </si>
  <si>
    <t>Technodren 2015 Z2, fólie, výška výstupků 20 mm nopová folie odvětrávací</t>
  </si>
  <si>
    <t>16,6*1,5*1,1</t>
  </si>
  <si>
    <t>998 71-1102.R00</t>
  </si>
  <si>
    <t>Přesun hmot pro izolace proti vodě, výšky do 12 m</t>
  </si>
  <si>
    <t>713</t>
  </si>
  <si>
    <t>Izolace tepelné</t>
  </si>
  <si>
    <t>713 12-1111.R00</t>
  </si>
  <si>
    <t>Izolace tepelná podlah na sucho, jednovrstvá</t>
  </si>
  <si>
    <t>166,7125+132,79</t>
  </si>
  <si>
    <t>18,3*9,05</t>
  </si>
  <si>
    <t>283-75933</t>
  </si>
  <si>
    <t>Deska  polystyr EPS 70 F tl. 50mm</t>
  </si>
  <si>
    <t>(166,7125+132,79)*1,03</t>
  </si>
  <si>
    <t>631-52221</t>
  </si>
  <si>
    <t>Deska  izolační URSA FKP tl.100 mm</t>
  </si>
  <si>
    <t>165,61*2*1,03</t>
  </si>
  <si>
    <t>998 71-3102.R00</t>
  </si>
  <si>
    <t>Přesun hmot pro izolace tepelné, výšky do 12 m</t>
  </si>
  <si>
    <t>721</t>
  </si>
  <si>
    <t>Vnitřní kanalizace</t>
  </si>
  <si>
    <t>R-721-01</t>
  </si>
  <si>
    <t>kompl</t>
  </si>
  <si>
    <t>722</t>
  </si>
  <si>
    <t>Vnitřní vodovod</t>
  </si>
  <si>
    <t>R-722-01</t>
  </si>
  <si>
    <t>vnitřní vodovod</t>
  </si>
  <si>
    <t>723</t>
  </si>
  <si>
    <t>Vnitřní plynovod</t>
  </si>
  <si>
    <t>R-723-01</t>
  </si>
  <si>
    <t>730</t>
  </si>
  <si>
    <t>Ústřední vytápění</t>
  </si>
  <si>
    <t>R-730-01</t>
  </si>
  <si>
    <t>762</t>
  </si>
  <si>
    <t>Konstrukce tesařské</t>
  </si>
  <si>
    <t>762 34-1811.R00</t>
  </si>
  <si>
    <t>Demontáž bednění střech rovných z prken hrubých</t>
  </si>
  <si>
    <t>762 34-1220.R00</t>
  </si>
  <si>
    <t>M. bedn.střech rovn. z prken 25 mm</t>
  </si>
  <si>
    <t>762 52-3104.R00</t>
  </si>
  <si>
    <t>Položení podlah z OSB desek</t>
  </si>
  <si>
    <t>762 52-6110.R00</t>
  </si>
  <si>
    <t>Položení polštářů pod podlahy rozteče do 65 cm</t>
  </si>
  <si>
    <t>14*18,3</t>
  </si>
  <si>
    <t>607-25016</t>
  </si>
  <si>
    <t>Deska dřevoštěpková OSB 3 N tl. 22 mm</t>
  </si>
  <si>
    <t>165,615*1,06</t>
  </si>
  <si>
    <t>605-11070</t>
  </si>
  <si>
    <t>Řezivo SM středové tl. 18-32 jakost I, L=2-3,5 m</t>
  </si>
  <si>
    <t>233,24*0,025*1,1</t>
  </si>
  <si>
    <t>605-15002</t>
  </si>
  <si>
    <t>Hranolek SM/JD 1 6/12 cm dl. 400-600 cm</t>
  </si>
  <si>
    <t>18,3*14*0,06*0,12*1,06</t>
  </si>
  <si>
    <t>998 76-2102.R00</t>
  </si>
  <si>
    <t>Přesun hmot pro tesařské konstrukce, výšky do 12 m</t>
  </si>
  <si>
    <t>764</t>
  </si>
  <si>
    <t>Konstrukce klempířské</t>
  </si>
  <si>
    <t>764 31-1832.R00</t>
  </si>
  <si>
    <t>Demont. krytiny, tabule 2 x 1 m, nad 25 m2, do 45°</t>
  </si>
  <si>
    <t>5,95*2*19,6</t>
  </si>
  <si>
    <t>764 35-2810.R00</t>
  </si>
  <si>
    <t>Demontáž žlabů půlkruh. rovných, rš 330 mm, do 30°</t>
  </si>
  <si>
    <t>19,6*2</t>
  </si>
  <si>
    <t>764 35-1837.R00</t>
  </si>
  <si>
    <t>Demontáž háků, sklon do 45°</t>
  </si>
  <si>
    <t>764 41-0850.R00</t>
  </si>
  <si>
    <t>Demontáž oplechování parapetů,rš od 100 do 330 mm</t>
  </si>
  <si>
    <t>0,9*13</t>
  </si>
  <si>
    <t>764 45-4802.R00</t>
  </si>
  <si>
    <t>Demontáž odpadních trub kruhových,D 120 mm</t>
  </si>
  <si>
    <t>(5,2*2)+(7,55*2)</t>
  </si>
  <si>
    <t>764 45-6852.R00</t>
  </si>
  <si>
    <t>Demontáž kolen výtokových.kruhových,D 100 mm</t>
  </si>
  <si>
    <t>764 90-0011.R00</t>
  </si>
  <si>
    <t>Lindab, zastřešení hladkými plechy, nad 30°</t>
  </si>
  <si>
    <t>764 90-0105.R00</t>
  </si>
  <si>
    <t>Lindab, jednoduché, hřebenový plech NP 120, do 30°</t>
  </si>
  <si>
    <t>764 90-9001.R00</t>
  </si>
  <si>
    <t>Lindab, izolační folie Anticon</t>
  </si>
  <si>
    <t>764 25-2492.R00</t>
  </si>
  <si>
    <t>Montáž a dod.háků pro Lindab půlkruhových</t>
  </si>
  <si>
    <t>764 90-2002.R00</t>
  </si>
  <si>
    <t>Lindab, sněhový zachytač, do oceli</t>
  </si>
  <si>
    <t>764 90-1040.R00</t>
  </si>
  <si>
    <t>Lindab žlab podokapní půlkruhový R,velikost 125 mm</t>
  </si>
  <si>
    <t>764 90-1051.R00</t>
  </si>
  <si>
    <t>Lindab odpadní trouby kruhové SROR, D 100 mm</t>
  </si>
  <si>
    <t>764 90-1080.R00</t>
  </si>
  <si>
    <t>Lindab, oplechování parapetů, rš 200 mm</t>
  </si>
  <si>
    <t>998 76-4102.R00</t>
  </si>
  <si>
    <t>Přesun hmot pro klempířské konstr., výšky do 12 m</t>
  </si>
  <si>
    <t>766</t>
  </si>
  <si>
    <t>Konstrukce truhlářské</t>
  </si>
  <si>
    <t>766 66-1112.R00</t>
  </si>
  <si>
    <t>Montáž dveří do zárubně,otevíravých 1kř.do 0,8 m</t>
  </si>
  <si>
    <t>611-61717</t>
  </si>
  <si>
    <t>Dveře vnitřní hladké plné 1kř. 70x197 cm dýha dub</t>
  </si>
  <si>
    <t>611-61721</t>
  </si>
  <si>
    <t>Dveře vnitřní hladké plné 1kř. 80x197 cm dýha dub</t>
  </si>
  <si>
    <t>766 62-4041.R00</t>
  </si>
  <si>
    <t>Montáž střešních oken rozměr 55/78 cm</t>
  </si>
  <si>
    <t>766 62-4042.R00</t>
  </si>
  <si>
    <t>Montáž střešních oken rozměr 78/98 - 118 cm</t>
  </si>
  <si>
    <t>611-40270</t>
  </si>
  <si>
    <t>Okno střešní GZL 1054 C02 š. 55 x v. 78 cm Velux</t>
  </si>
  <si>
    <t>611-40273</t>
  </si>
  <si>
    <t>Okno střešní GZL 1054 M06 š. 78 x v. 118 cm Velux</t>
  </si>
  <si>
    <t>998 76-6102.R00</t>
  </si>
  <si>
    <t>Přesun hmot pro truhlářské konstr., výšky do 12 m</t>
  </si>
  <si>
    <t>767</t>
  </si>
  <si>
    <t>Konstrukce zámečnické</t>
  </si>
  <si>
    <t>767 59-0120.R00</t>
  </si>
  <si>
    <t>Montáž podlahových roštů</t>
  </si>
  <si>
    <t>kg</t>
  </si>
  <si>
    <t>16,5*20</t>
  </si>
  <si>
    <t>767-R01</t>
  </si>
  <si>
    <t>Podlahový pororošt ocelový SP-30/2-34/38</t>
  </si>
  <si>
    <t>767 99-5103.R00</t>
  </si>
  <si>
    <t>Montáž kovových atypických konstrukcí do 20 kg L profil pro pororošty</t>
  </si>
  <si>
    <t>(16,6+16,6+4)*2,97</t>
  </si>
  <si>
    <t>132-31054</t>
  </si>
  <si>
    <t>Úhelník rovnoramenný L jakost 11373 40x40x4 mm</t>
  </si>
  <si>
    <t>T</t>
  </si>
  <si>
    <t>(16,6+16,6+4)*0,00297*1,03</t>
  </si>
  <si>
    <t>998 76-7102.R00</t>
  </si>
  <si>
    <t>Přesun hmot pro zámečnické konstr., výšky do 12 m</t>
  </si>
  <si>
    <t>769</t>
  </si>
  <si>
    <t>Otvorove prvky z plastu</t>
  </si>
  <si>
    <t>nabíd.cena</t>
  </si>
  <si>
    <t>dodávka plastových výplní otvorů</t>
  </si>
  <si>
    <t>Montáž otvorových prvků</t>
  </si>
  <si>
    <t>Přesun hmot pro plastové konstr., výšky do 12 m</t>
  </si>
  <si>
    <t>771</t>
  </si>
  <si>
    <t>Podlahy z dlaždic a obklady</t>
  </si>
  <si>
    <t>771 57-5107.RT2</t>
  </si>
  <si>
    <t>Montáž podlah keram.,režné hladké, tmel, 20x20 cm Monoflex (Schomburg)</t>
  </si>
  <si>
    <t>597-70101</t>
  </si>
  <si>
    <t>Dlaždice Electra 20x20 cm protiskluz</t>
  </si>
  <si>
    <t>299,5*1,03</t>
  </si>
  <si>
    <t>998 77-1102.R00</t>
  </si>
  <si>
    <t>Přesun hmot pro podlahy z dlaždic, výšky do 12 m</t>
  </si>
  <si>
    <t>775</t>
  </si>
  <si>
    <t>Podlahy vlysové a parketové</t>
  </si>
  <si>
    <t>775 54-0001.R00</t>
  </si>
  <si>
    <t>Kladení podlah lamelových na podklad Mirelon</t>
  </si>
  <si>
    <t>5,15*3,75</t>
  </si>
  <si>
    <t>4,45*1,6</t>
  </si>
  <si>
    <t>775-R1</t>
  </si>
  <si>
    <t>podlaha laminátová tl. 8 mm</t>
  </si>
  <si>
    <t>26,4325*1,03</t>
  </si>
  <si>
    <t>998 77-5102.R00</t>
  </si>
  <si>
    <t>Přesun hmot pro podlahy vlysové, výšky do 12 m</t>
  </si>
  <si>
    <t>781</t>
  </si>
  <si>
    <t>Obklady keramické</t>
  </si>
  <si>
    <t>781 41-5013.RT2</t>
  </si>
  <si>
    <t>Montáž obkladů stěn, porovin., do tmele, 15x15 cm Monoflex (Schomburg)</t>
  </si>
  <si>
    <t>(1,45+1,6)*2*1,5</t>
  </si>
  <si>
    <t>(2,75+1,45)*2*2,1</t>
  </si>
  <si>
    <t>-0,7*1,97*3</t>
  </si>
  <si>
    <t>(1,55+1,55+1,45+1,2)*2*1,5</t>
  </si>
  <si>
    <t>0,7*1,97*3</t>
  </si>
  <si>
    <t>597-81530</t>
  </si>
  <si>
    <t>Obklad Electra 15x15 cm lesk</t>
  </si>
  <si>
    <t>44,04*1,03</t>
  </si>
  <si>
    <t>998 78-1102.R00</t>
  </si>
  <si>
    <t>Přesun hmot pro obklady keramické, výšky do 12 m</t>
  </si>
  <si>
    <t>784</t>
  </si>
  <si>
    <t>Malby</t>
  </si>
  <si>
    <t>784 16-5222.R00</t>
  </si>
  <si>
    <t>Malba tekutá HET Super malba, barva, bez penetr.2x</t>
  </si>
  <si>
    <t>30,385+28,067+166,71+132,79+447,33+30,38+28,067+114,27</t>
  </si>
  <si>
    <t>M21</t>
  </si>
  <si>
    <t>Elektromontáže</t>
  </si>
  <si>
    <t>M21-R01</t>
  </si>
  <si>
    <t>Vnitřní elektroinstalace</t>
  </si>
  <si>
    <t>999</t>
  </si>
  <si>
    <t>Přípojky IS</t>
  </si>
  <si>
    <t>831 35-0012.RA0</t>
  </si>
  <si>
    <t>Kanalizace z trub PVC hrdlových D 160, hl. 2,0 m</t>
  </si>
  <si>
    <t>831 35-0014.RA0</t>
  </si>
  <si>
    <t>drenáž z trub PVC drenážních D 110, hl.1,20 m</t>
  </si>
  <si>
    <t>841 21-0010.RAB</t>
  </si>
  <si>
    <t>Plynovodní přípojka ocelová DN 50 hloubka 1,2 m</t>
  </si>
  <si>
    <t>GZS 3,5%</t>
  </si>
  <si>
    <t>Ing. Jiří Kabelík, M.Majerové 722/29, Třebíč</t>
  </si>
  <si>
    <t>ASN HAKR Brno, s.r.o., Újezd u Brana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</si>
</sst>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#,##0\ &quot;Kč&quot;"/>
    <numFmt numFmtId="166" formatCode="0.0"/>
    <numFmt numFmtId="167" formatCode="#,##0.00000"/>
  </numFmts>
  <fonts count="22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2" borderId="6" xfId="0" applyNumberFormat="1" applyFont="1" applyFill="1" applyBorder="1"/>
    <xf numFmtId="49" fontId="0" fillId="2" borderId="7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8" xfId="0" applyNumberFormat="1" applyBorder="1" applyAlignment="1">
      <alignment horizontal="left"/>
    </xf>
    <xf numFmtId="0" fontId="0" fillId="0" borderId="13" xfId="0" applyNumberFormat="1" applyBorder="1"/>
    <xf numFmtId="0" fontId="0" fillId="0" borderId="12" xfId="0" applyNumberFormat="1" applyBorder="1"/>
    <xf numFmtId="0" fontId="0" fillId="0" borderId="14" xfId="0" applyNumberFormat="1" applyBorder="1"/>
    <xf numFmtId="0" fontId="0" fillId="0" borderId="0" xfId="0" applyNumberFormat="1"/>
    <xf numFmtId="3" fontId="0" fillId="0" borderId="14" xfId="0" applyNumberFormat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0" xfId="0" applyBorder="1"/>
    <xf numFmtId="3" fontId="0" fillId="0" borderId="0" xfId="0" applyNumberFormat="1"/>
    <xf numFmtId="0" fontId="1" fillId="0" borderId="23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5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0" fillId="0" borderId="29" xfId="0" applyBorder="1"/>
    <xf numFmtId="0" fontId="0" fillId="0" borderId="21" xfId="0" applyBorder="1"/>
    <xf numFmtId="3" fontId="0" fillId="0" borderId="30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3" fontId="0" fillId="0" borderId="15" xfId="0" applyNumberFormat="1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0" borderId="17" xfId="0" applyFon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3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40" xfId="0" applyFont="1" applyFill="1" applyBorder="1"/>
    <xf numFmtId="165" fontId="6" fillId="0" borderId="38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49" fontId="5" fillId="0" borderId="26" xfId="0" applyNumberFormat="1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9" xfId="0" applyNumberFormat="1" applyFont="1" applyFill="1" applyBorder="1"/>
    <xf numFmtId="0" fontId="5" fillId="0" borderId="26" xfId="0" applyFont="1" applyFill="1" applyBorder="1"/>
    <xf numFmtId="3" fontId="5" fillId="0" borderId="28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1" xfId="0" applyFont="1" applyFill="1" applyBorder="1"/>
    <xf numFmtId="0" fontId="11" fillId="0" borderId="32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33" xfId="0" applyFont="1" applyFill="1" applyBorder="1" applyAlignment="1">
      <alignment horizontal="center"/>
    </xf>
    <xf numFmtId="4" fontId="12" fillId="0" borderId="32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5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3" fontId="7" fillId="0" borderId="34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0" fillId="0" borderId="37" xfId="0" applyFill="1" applyBorder="1"/>
    <xf numFmtId="0" fontId="5" fillId="0" borderId="38" xfId="0" applyFont="1" applyFill="1" applyBorder="1"/>
    <xf numFmtId="0" fontId="0" fillId="0" borderId="38" xfId="0" applyFill="1" applyBorder="1"/>
    <xf numFmtId="4" fontId="0" fillId="0" borderId="59" xfId="0" applyNumberFormat="1" applyFill="1" applyBorder="1"/>
    <xf numFmtId="4" fontId="0" fillId="0" borderId="37" xfId="0" applyNumberFormat="1" applyFill="1" applyBorder="1"/>
    <xf numFmtId="4" fontId="0" fillId="0" borderId="38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9" fillId="0" borderId="44" xfId="1" applyFont="1" applyBorder="1" applyAlignment="1">
      <alignment horizontal="center"/>
    </xf>
    <xf numFmtId="0" fontId="9" fillId="0" borderId="44" xfId="1" applyBorder="1" applyAlignment="1">
      <alignment horizontal="left"/>
    </xf>
    <xf numFmtId="0" fontId="9" fillId="0" borderId="45" xfId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16" fillId="0" borderId="57" xfId="1" applyFont="1" applyFill="1" applyBorder="1"/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8" fillId="0" borderId="60" xfId="1" applyNumberFormat="1" applyFont="1" applyFill="1" applyBorder="1"/>
    <xf numFmtId="0" fontId="17" fillId="0" borderId="0" xfId="1" applyFont="1"/>
    <xf numFmtId="0" fontId="7" fillId="0" borderId="53" xfId="1" applyFont="1" applyFill="1" applyBorder="1" applyAlignment="1">
      <alignment horizontal="center"/>
    </xf>
    <xf numFmtId="49" fontId="7" fillId="0" borderId="53" xfId="1" applyNumberFormat="1" applyFont="1" applyFill="1" applyBorder="1" applyAlignment="1">
      <alignment horizontal="left"/>
    </xf>
    <xf numFmtId="0" fontId="7" fillId="0" borderId="53" xfId="1" applyFont="1" applyFill="1" applyBorder="1" applyAlignment="1">
      <alignment wrapText="1"/>
    </xf>
    <xf numFmtId="49" fontId="7" fillId="0" borderId="53" xfId="1" applyNumberFormat="1" applyFont="1" applyFill="1" applyBorder="1" applyAlignment="1">
      <alignment horizontal="center" shrinkToFit="1"/>
    </xf>
    <xf numFmtId="4" fontId="7" fillId="0" borderId="53" xfId="1" applyNumberFormat="1" applyFont="1" applyFill="1" applyBorder="1" applyAlignment="1">
      <alignment horizontal="right"/>
    </xf>
    <xf numFmtId="4" fontId="7" fillId="0" borderId="53" xfId="1" applyNumberFormat="1" applyFont="1" applyFill="1" applyBorder="1"/>
    <xf numFmtId="167" fontId="7" fillId="0" borderId="53" xfId="1" applyNumberFormat="1" applyFont="1" applyFill="1" applyBorder="1"/>
    <xf numFmtId="0" fontId="10" fillId="0" borderId="53" xfId="1" applyFont="1" applyFill="1" applyBorder="1" applyAlignment="1">
      <alignment horizontal="center"/>
    </xf>
    <xf numFmtId="49" fontId="10" fillId="0" borderId="53" xfId="1" applyNumberFormat="1" applyFont="1" applyFill="1" applyBorder="1" applyAlignment="1">
      <alignment horizontal="left"/>
    </xf>
    <xf numFmtId="4" fontId="18" fillId="0" borderId="53" xfId="1" applyNumberFormat="1" applyFont="1" applyFill="1" applyBorder="1" applyAlignment="1">
      <alignment horizontal="right" wrapText="1"/>
    </xf>
    <xf numFmtId="0" fontId="18" fillId="0" borderId="53" xfId="1" applyFont="1" applyFill="1" applyBorder="1" applyAlignment="1">
      <alignment horizontal="left" wrapText="1"/>
    </xf>
    <xf numFmtId="0" fontId="18" fillId="0" borderId="53" xfId="0" applyFont="1" applyFill="1" applyBorder="1" applyAlignment="1">
      <alignment horizontal="right"/>
    </xf>
    <xf numFmtId="0" fontId="9" fillId="0" borderId="53" xfId="1" applyFill="1" applyBorder="1"/>
    <xf numFmtId="0" fontId="19" fillId="0" borderId="0" xfId="1" applyFont="1"/>
    <xf numFmtId="0" fontId="9" fillId="0" borderId="61" xfId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left"/>
    </xf>
    <xf numFmtId="0" fontId="3" fillId="0" borderId="61" xfId="1" applyFont="1" applyFill="1" applyBorder="1"/>
    <xf numFmtId="4" fontId="9" fillId="0" borderId="61" xfId="1" applyNumberFormat="1" applyFill="1" applyBorder="1" applyAlignment="1">
      <alignment horizontal="right"/>
    </xf>
    <xf numFmtId="4" fontId="5" fillId="0" borderId="61" xfId="1" applyNumberFormat="1" applyFont="1" applyFill="1" applyBorder="1"/>
    <xf numFmtId="0" fontId="5" fillId="0" borderId="61" xfId="1" applyFont="1" applyFill="1" applyBorder="1"/>
    <xf numFmtId="167" fontId="5" fillId="0" borderId="61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20" fillId="0" borderId="0" xfId="1" applyFont="1" applyAlignment="1"/>
    <xf numFmtId="0" fontId="9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6" xfId="0" applyNumberFormat="1" applyFont="1" applyFill="1" applyBorder="1"/>
    <xf numFmtId="3" fontId="7" fillId="0" borderId="7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 shrinkToFit="1"/>
    </xf>
    <xf numFmtId="0" fontId="9" fillId="0" borderId="49" xfId="1" applyFont="1" applyBorder="1" applyAlignment="1">
      <alignment horizontal="left" shrinkToFit="1"/>
    </xf>
    <xf numFmtId="3" fontId="5" fillId="0" borderId="38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8" fillId="0" borderId="8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3" fillId="0" borderId="0" xfId="1" applyFont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0" fontId="9" fillId="0" borderId="48" xfId="1" applyBorder="1" applyAlignment="1">
      <alignment horizontal="left" shrinkToFit="1"/>
    </xf>
    <xf numFmtId="0" fontId="9" fillId="0" borderId="49" xfId="1" applyBorder="1" applyAlignment="1">
      <alignment horizontal="left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D14" sqref="D14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6" t="s">
        <v>3</v>
      </c>
      <c r="G3" s="7"/>
    </row>
    <row r="4" spans="1:57" ht="12.95" customHeight="1" x14ac:dyDescent="0.2">
      <c r="A4" s="8"/>
      <c r="B4" s="9"/>
      <c r="C4" s="10" t="s">
        <v>73</v>
      </c>
      <c r="D4" s="11"/>
      <c r="E4" s="11"/>
      <c r="F4" s="12"/>
      <c r="G4" s="13"/>
    </row>
    <row r="5" spans="1:57" ht="12.95" customHeight="1" x14ac:dyDescent="0.2">
      <c r="A5" s="14" t="s">
        <v>5</v>
      </c>
      <c r="B5" s="15"/>
      <c r="C5" s="16" t="s">
        <v>6</v>
      </c>
      <c r="D5" s="16"/>
      <c r="E5" s="16"/>
      <c r="F5" s="17" t="s">
        <v>7</v>
      </c>
      <c r="G5" s="18"/>
    </row>
    <row r="6" spans="1:57" ht="12.95" customHeight="1" x14ac:dyDescent="0.2">
      <c r="A6" s="8"/>
      <c r="B6" s="9"/>
      <c r="C6" s="10" t="s">
        <v>72</v>
      </c>
      <c r="D6" s="11"/>
      <c r="E6" s="11"/>
      <c r="F6" s="19"/>
      <c r="G6" s="13"/>
    </row>
    <row r="7" spans="1:57" x14ac:dyDescent="0.2">
      <c r="A7" s="14" t="s">
        <v>8</v>
      </c>
      <c r="B7" s="16"/>
      <c r="C7" s="182"/>
      <c r="D7" s="183"/>
      <c r="E7" s="20" t="s">
        <v>9</v>
      </c>
      <c r="F7" s="21"/>
      <c r="G7" s="22">
        <v>0</v>
      </c>
      <c r="H7" s="23"/>
      <c r="I7" s="23"/>
    </row>
    <row r="8" spans="1:57" x14ac:dyDescent="0.2">
      <c r="A8" s="14" t="s">
        <v>10</v>
      </c>
      <c r="B8" s="16"/>
      <c r="C8" s="182" t="s">
        <v>511</v>
      </c>
      <c r="D8" s="183"/>
      <c r="E8" s="17" t="s">
        <v>11</v>
      </c>
      <c r="F8" s="16"/>
      <c r="G8" s="24">
        <f>IF(PocetMJ=0,,ROUND((F30+F32)/PocetMJ,1))</f>
        <v>0</v>
      </c>
    </row>
    <row r="9" spans="1:57" x14ac:dyDescent="0.2">
      <c r="A9" s="25" t="s">
        <v>12</v>
      </c>
      <c r="B9" s="26"/>
      <c r="C9" s="26"/>
      <c r="D9" s="26"/>
      <c r="E9" s="27" t="s">
        <v>13</v>
      </c>
      <c r="F9" s="26"/>
      <c r="G9" s="28"/>
    </row>
    <row r="10" spans="1:57" x14ac:dyDescent="0.2">
      <c r="A10" s="29" t="s">
        <v>14</v>
      </c>
      <c r="B10" s="30"/>
      <c r="C10" s="30"/>
      <c r="D10" s="30"/>
      <c r="E10" s="12" t="s">
        <v>15</v>
      </c>
      <c r="F10" s="30"/>
      <c r="G10" s="13"/>
      <c r="BA10" s="31"/>
      <c r="BB10" s="31"/>
      <c r="BC10" s="31"/>
      <c r="BD10" s="31"/>
      <c r="BE10" s="31"/>
    </row>
    <row r="11" spans="1:57" x14ac:dyDescent="0.2">
      <c r="A11" s="29"/>
      <c r="B11" s="30"/>
      <c r="C11" s="30"/>
      <c r="D11" s="30"/>
      <c r="E11" s="184" t="s">
        <v>510</v>
      </c>
      <c r="F11" s="185"/>
      <c r="G11" s="186"/>
    </row>
    <row r="12" spans="1:57" ht="28.5" customHeight="1" thickBot="1" x14ac:dyDescent="0.25">
      <c r="A12" s="32" t="s">
        <v>16</v>
      </c>
      <c r="B12" s="33"/>
      <c r="C12" s="33"/>
      <c r="D12" s="33"/>
      <c r="E12" s="34"/>
      <c r="F12" s="34"/>
      <c r="G12" s="35"/>
    </row>
    <row r="13" spans="1:57" ht="17.25" customHeight="1" thickBot="1" x14ac:dyDescent="0.25">
      <c r="A13" s="36" t="s">
        <v>17</v>
      </c>
      <c r="B13" s="37"/>
      <c r="C13" s="38"/>
      <c r="D13" s="39" t="s">
        <v>18</v>
      </c>
      <c r="E13" s="40"/>
      <c r="F13" s="40"/>
      <c r="G13" s="38"/>
    </row>
    <row r="14" spans="1:57" ht="15.95" customHeight="1" x14ac:dyDescent="0.2">
      <c r="A14" s="41"/>
      <c r="B14" s="42" t="s">
        <v>19</v>
      </c>
      <c r="C14" s="43">
        <f>Dodavka</f>
        <v>0</v>
      </c>
      <c r="D14" s="44" t="str">
        <f>Rekapitulace!A39</f>
        <v>GZS 3,5%</v>
      </c>
      <c r="E14" s="45"/>
      <c r="F14" s="46"/>
      <c r="G14" s="43">
        <f>Rekapitulace!I39</f>
        <v>0</v>
      </c>
    </row>
    <row r="15" spans="1:57" ht="15.95" customHeight="1" x14ac:dyDescent="0.2">
      <c r="A15" s="41" t="s">
        <v>20</v>
      </c>
      <c r="B15" s="42" t="s">
        <v>21</v>
      </c>
      <c r="C15" s="43">
        <f>Mont</f>
        <v>0</v>
      </c>
      <c r="D15" s="25"/>
      <c r="E15" s="47"/>
      <c r="F15" s="48"/>
      <c r="G15" s="43"/>
    </row>
    <row r="16" spans="1:57" ht="15.95" customHeight="1" x14ac:dyDescent="0.2">
      <c r="A16" s="41" t="s">
        <v>22</v>
      </c>
      <c r="B16" s="42" t="s">
        <v>23</v>
      </c>
      <c r="C16" s="43">
        <f>HSV</f>
        <v>0</v>
      </c>
      <c r="D16" s="25"/>
      <c r="E16" s="47"/>
      <c r="F16" s="48"/>
      <c r="G16" s="43"/>
    </row>
    <row r="17" spans="1:7" ht="15.95" customHeight="1" x14ac:dyDescent="0.2">
      <c r="A17" s="49" t="s">
        <v>24</v>
      </c>
      <c r="B17" s="42" t="s">
        <v>25</v>
      </c>
      <c r="C17" s="43">
        <f>PSV</f>
        <v>0</v>
      </c>
      <c r="D17" s="25"/>
      <c r="E17" s="47"/>
      <c r="F17" s="48"/>
      <c r="G17" s="43"/>
    </row>
    <row r="18" spans="1:7" ht="15.95" customHeight="1" x14ac:dyDescent="0.2">
      <c r="A18" s="50" t="s">
        <v>26</v>
      </c>
      <c r="B18" s="42"/>
      <c r="C18" s="43">
        <f>SUM(C14:C17)</f>
        <v>0</v>
      </c>
      <c r="D18" s="51"/>
      <c r="E18" s="47"/>
      <c r="F18" s="48"/>
      <c r="G18" s="43"/>
    </row>
    <row r="19" spans="1:7" ht="15.95" customHeight="1" x14ac:dyDescent="0.2">
      <c r="A19" s="50"/>
      <c r="B19" s="42"/>
      <c r="C19" s="43"/>
      <c r="D19" s="25"/>
      <c r="E19" s="47"/>
      <c r="F19" s="48"/>
      <c r="G19" s="43"/>
    </row>
    <row r="20" spans="1:7" ht="15.95" customHeight="1" x14ac:dyDescent="0.2">
      <c r="A20" s="50" t="s">
        <v>27</v>
      </c>
      <c r="B20" s="42"/>
      <c r="C20" s="43">
        <f>HZS</f>
        <v>0</v>
      </c>
      <c r="D20" s="25"/>
      <c r="E20" s="47"/>
      <c r="F20" s="48"/>
      <c r="G20" s="43"/>
    </row>
    <row r="21" spans="1:7" ht="15.95" customHeight="1" x14ac:dyDescent="0.2">
      <c r="A21" s="29" t="s">
        <v>28</v>
      </c>
      <c r="B21" s="30"/>
      <c r="C21" s="43">
        <f>C18+C20</f>
        <v>0</v>
      </c>
      <c r="D21" s="25" t="s">
        <v>29</v>
      </c>
      <c r="E21" s="47"/>
      <c r="F21" s="48"/>
      <c r="G21" s="43">
        <f>G22-SUM(G14:G20)</f>
        <v>0</v>
      </c>
    </row>
    <row r="22" spans="1:7" ht="15.95" customHeight="1" thickBot="1" x14ac:dyDescent="0.25">
      <c r="A22" s="25" t="s">
        <v>30</v>
      </c>
      <c r="B22" s="26"/>
      <c r="C22" s="52">
        <f>C21+G22</f>
        <v>0</v>
      </c>
      <c r="D22" s="53" t="s">
        <v>31</v>
      </c>
      <c r="E22" s="54"/>
      <c r="F22" s="55"/>
      <c r="G22" s="43">
        <f>VRN</f>
        <v>0</v>
      </c>
    </row>
    <row r="23" spans="1:7" x14ac:dyDescent="0.2">
      <c r="A23" s="3" t="s">
        <v>32</v>
      </c>
      <c r="B23" s="5"/>
      <c r="C23" s="6" t="s">
        <v>33</v>
      </c>
      <c r="D23" s="5"/>
      <c r="E23" s="6" t="s">
        <v>34</v>
      </c>
      <c r="F23" s="5"/>
      <c r="G23" s="7"/>
    </row>
    <row r="24" spans="1:7" x14ac:dyDescent="0.2">
      <c r="A24" s="14"/>
      <c r="B24" s="16"/>
      <c r="C24" s="17" t="s">
        <v>35</v>
      </c>
      <c r="D24" s="16"/>
      <c r="E24" s="17" t="s">
        <v>35</v>
      </c>
      <c r="F24" s="16"/>
      <c r="G24" s="18"/>
    </row>
    <row r="25" spans="1:7" x14ac:dyDescent="0.2">
      <c r="A25" s="29" t="s">
        <v>36</v>
      </c>
      <c r="B25" s="56"/>
      <c r="C25" s="12" t="s">
        <v>36</v>
      </c>
      <c r="D25" s="30"/>
      <c r="E25" s="12" t="s">
        <v>36</v>
      </c>
      <c r="F25" s="30"/>
      <c r="G25" s="13"/>
    </row>
    <row r="26" spans="1:7" x14ac:dyDescent="0.2">
      <c r="A26" s="29"/>
      <c r="B26" s="57"/>
      <c r="C26" s="12" t="s">
        <v>37</v>
      </c>
      <c r="D26" s="30"/>
      <c r="E26" s="12" t="s">
        <v>38</v>
      </c>
      <c r="F26" s="30"/>
      <c r="G26" s="13"/>
    </row>
    <row r="27" spans="1:7" x14ac:dyDescent="0.2">
      <c r="A27" s="29"/>
      <c r="B27" s="30"/>
      <c r="C27" s="12"/>
      <c r="D27" s="30"/>
      <c r="E27" s="12"/>
      <c r="F27" s="30"/>
      <c r="G27" s="13"/>
    </row>
    <row r="28" spans="1:7" ht="97.5" customHeight="1" x14ac:dyDescent="0.2">
      <c r="A28" s="29"/>
      <c r="B28" s="30"/>
      <c r="C28" s="12"/>
      <c r="D28" s="30"/>
      <c r="E28" s="12"/>
      <c r="F28" s="30"/>
      <c r="G28" s="13"/>
    </row>
    <row r="29" spans="1:7" x14ac:dyDescent="0.2">
      <c r="A29" s="14" t="s">
        <v>39</v>
      </c>
      <c r="B29" s="16"/>
      <c r="C29" s="58">
        <v>0</v>
      </c>
      <c r="D29" s="16" t="s">
        <v>40</v>
      </c>
      <c r="E29" s="17"/>
      <c r="F29" s="59">
        <v>0</v>
      </c>
      <c r="G29" s="18"/>
    </row>
    <row r="30" spans="1:7" x14ac:dyDescent="0.2">
      <c r="A30" s="14" t="s">
        <v>39</v>
      </c>
      <c r="B30" s="16"/>
      <c r="C30" s="58">
        <v>10</v>
      </c>
      <c r="D30" s="16" t="s">
        <v>40</v>
      </c>
      <c r="E30" s="17"/>
      <c r="F30" s="59">
        <v>0</v>
      </c>
      <c r="G30" s="18"/>
    </row>
    <row r="31" spans="1:7" x14ac:dyDescent="0.2">
      <c r="A31" s="14" t="s">
        <v>41</v>
      </c>
      <c r="B31" s="16"/>
      <c r="C31" s="58">
        <v>10</v>
      </c>
      <c r="D31" s="16" t="s">
        <v>40</v>
      </c>
      <c r="E31" s="17"/>
      <c r="F31" s="60">
        <f>ROUND(PRODUCT(F30,C31/100),1)</f>
        <v>0</v>
      </c>
      <c r="G31" s="28"/>
    </row>
    <row r="32" spans="1:7" x14ac:dyDescent="0.2">
      <c r="A32" s="14" t="s">
        <v>39</v>
      </c>
      <c r="B32" s="16"/>
      <c r="C32" s="58">
        <v>20</v>
      </c>
      <c r="D32" s="16" t="s">
        <v>40</v>
      </c>
      <c r="E32" s="17"/>
      <c r="F32" s="59">
        <v>0</v>
      </c>
      <c r="G32" s="18"/>
    </row>
    <row r="33" spans="1:8" x14ac:dyDescent="0.2">
      <c r="A33" s="14" t="s">
        <v>41</v>
      </c>
      <c r="B33" s="16"/>
      <c r="C33" s="58">
        <v>20</v>
      </c>
      <c r="D33" s="16" t="s">
        <v>40</v>
      </c>
      <c r="E33" s="17"/>
      <c r="F33" s="60">
        <f>ROUND(PRODUCT(F32,C33/100),1)</f>
        <v>0</v>
      </c>
      <c r="G33" s="28"/>
    </row>
    <row r="34" spans="1:8" s="66" customFormat="1" ht="19.5" customHeight="1" thickBot="1" x14ac:dyDescent="0.3">
      <c r="A34" s="61" t="s">
        <v>42</v>
      </c>
      <c r="B34" s="62"/>
      <c r="C34" s="62"/>
      <c r="D34" s="62"/>
      <c r="E34" s="63"/>
      <c r="F34" s="64">
        <f>CEILING(SUM(F29:F33),IF(SUM(F29:F33)&gt;=0,1,-1))</f>
        <v>0</v>
      </c>
      <c r="G34" s="65"/>
    </row>
    <row r="36" spans="1:8" x14ac:dyDescent="0.2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 x14ac:dyDescent="0.2">
      <c r="A37" s="67"/>
      <c r="B37" s="187"/>
      <c r="C37" s="187"/>
      <c r="D37" s="187"/>
      <c r="E37" s="187"/>
      <c r="F37" s="187"/>
      <c r="G37" s="187"/>
      <c r="H37" t="s">
        <v>4</v>
      </c>
    </row>
    <row r="38" spans="1:8" ht="12.75" customHeight="1" x14ac:dyDescent="0.2">
      <c r="A38" s="68"/>
      <c r="B38" s="187"/>
      <c r="C38" s="187"/>
      <c r="D38" s="187"/>
      <c r="E38" s="187"/>
      <c r="F38" s="187"/>
      <c r="G38" s="187"/>
      <c r="H38" t="s">
        <v>4</v>
      </c>
    </row>
    <row r="39" spans="1:8" x14ac:dyDescent="0.2">
      <c r="A39" s="68"/>
      <c r="B39" s="187"/>
      <c r="C39" s="187"/>
      <c r="D39" s="187"/>
      <c r="E39" s="187"/>
      <c r="F39" s="187"/>
      <c r="G39" s="187"/>
      <c r="H39" t="s">
        <v>4</v>
      </c>
    </row>
    <row r="40" spans="1:8" x14ac:dyDescent="0.2">
      <c r="A40" s="68"/>
      <c r="B40" s="187"/>
      <c r="C40" s="187"/>
      <c r="D40" s="187"/>
      <c r="E40" s="187"/>
      <c r="F40" s="187"/>
      <c r="G40" s="187"/>
      <c r="H40" t="s">
        <v>4</v>
      </c>
    </row>
    <row r="41" spans="1:8" x14ac:dyDescent="0.2">
      <c r="A41" s="68"/>
      <c r="B41" s="187"/>
      <c r="C41" s="187"/>
      <c r="D41" s="187"/>
      <c r="E41" s="187"/>
      <c r="F41" s="187"/>
      <c r="G41" s="187"/>
      <c r="H41" t="s">
        <v>4</v>
      </c>
    </row>
    <row r="42" spans="1:8" x14ac:dyDescent="0.2">
      <c r="A42" s="68"/>
      <c r="B42" s="187"/>
      <c r="C42" s="187"/>
      <c r="D42" s="187"/>
      <c r="E42" s="187"/>
      <c r="F42" s="187"/>
      <c r="G42" s="187"/>
      <c r="H42" t="s">
        <v>4</v>
      </c>
    </row>
    <row r="43" spans="1:8" x14ac:dyDescent="0.2">
      <c r="A43" s="68"/>
      <c r="B43" s="187"/>
      <c r="C43" s="187"/>
      <c r="D43" s="187"/>
      <c r="E43" s="187"/>
      <c r="F43" s="187"/>
      <c r="G43" s="187"/>
      <c r="H43" t="s">
        <v>4</v>
      </c>
    </row>
    <row r="44" spans="1:8" x14ac:dyDescent="0.2">
      <c r="A44" s="68"/>
      <c r="B44" s="187"/>
      <c r="C44" s="187"/>
      <c r="D44" s="187"/>
      <c r="E44" s="187"/>
      <c r="F44" s="187"/>
      <c r="G44" s="187"/>
      <c r="H44" t="s">
        <v>4</v>
      </c>
    </row>
    <row r="45" spans="1:8" x14ac:dyDescent="0.2">
      <c r="A45" s="68"/>
      <c r="B45" s="187"/>
      <c r="C45" s="187"/>
      <c r="D45" s="187"/>
      <c r="E45" s="187"/>
      <c r="F45" s="187"/>
      <c r="G45" s="187"/>
      <c r="H45" t="s">
        <v>4</v>
      </c>
    </row>
    <row r="46" spans="1:8" x14ac:dyDescent="0.2">
      <c r="B46" s="181"/>
      <c r="C46" s="181"/>
      <c r="D46" s="181"/>
      <c r="E46" s="181"/>
      <c r="F46" s="181"/>
      <c r="G46" s="181"/>
    </row>
    <row r="47" spans="1:8" x14ac:dyDescent="0.2">
      <c r="B47" s="181"/>
      <c r="C47" s="181"/>
      <c r="D47" s="181"/>
      <c r="E47" s="181"/>
      <c r="F47" s="181"/>
      <c r="G47" s="181"/>
    </row>
    <row r="48" spans="1:8" x14ac:dyDescent="0.2">
      <c r="B48" s="181"/>
      <c r="C48" s="181"/>
      <c r="D48" s="181"/>
      <c r="E48" s="181"/>
      <c r="F48" s="181"/>
      <c r="G48" s="181"/>
    </row>
    <row r="49" spans="2:7" x14ac:dyDescent="0.2">
      <c r="B49" s="181"/>
      <c r="C49" s="181"/>
      <c r="D49" s="181"/>
      <c r="E49" s="181"/>
      <c r="F49" s="181"/>
      <c r="G49" s="181"/>
    </row>
    <row r="50" spans="2:7" x14ac:dyDescent="0.2">
      <c r="B50" s="181"/>
      <c r="C50" s="181"/>
      <c r="D50" s="181"/>
      <c r="E50" s="181"/>
      <c r="F50" s="181"/>
      <c r="G50" s="181"/>
    </row>
    <row r="51" spans="2:7" x14ac:dyDescent="0.2">
      <c r="B51" s="181"/>
      <c r="C51" s="181"/>
      <c r="D51" s="181"/>
      <c r="E51" s="181"/>
      <c r="F51" s="181"/>
      <c r="G51" s="181"/>
    </row>
    <row r="52" spans="2:7" x14ac:dyDescent="0.2">
      <c r="B52" s="181"/>
      <c r="C52" s="181"/>
      <c r="D52" s="181"/>
      <c r="E52" s="181"/>
      <c r="F52" s="181"/>
      <c r="G52" s="181"/>
    </row>
    <row r="53" spans="2:7" x14ac:dyDescent="0.2">
      <c r="B53" s="181"/>
      <c r="C53" s="181"/>
      <c r="D53" s="181"/>
      <c r="E53" s="181"/>
      <c r="F53" s="181"/>
      <c r="G53" s="181"/>
    </row>
    <row r="54" spans="2:7" x14ac:dyDescent="0.2">
      <c r="B54" s="181"/>
      <c r="C54" s="181"/>
      <c r="D54" s="181"/>
      <c r="E54" s="181"/>
      <c r="F54" s="181"/>
      <c r="G54" s="181"/>
    </row>
    <row r="55" spans="2:7" x14ac:dyDescent="0.2">
      <c r="B55" s="181"/>
      <c r="C55" s="181"/>
      <c r="D55" s="181"/>
      <c r="E55" s="181"/>
      <c r="F55" s="181"/>
      <c r="G55" s="181"/>
    </row>
  </sheetData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91"/>
  <sheetViews>
    <sheetView workbookViewId="0">
      <selection activeCell="E39" sqref="E3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88" t="s">
        <v>5</v>
      </c>
      <c r="B1" s="189"/>
      <c r="C1" s="69" t="str">
        <f>CONCATENATE(cislostavby," ",nazevstavby)</f>
        <v xml:space="preserve"> Stavební úpravy Těšínská 36, Slezská Ostrava</v>
      </c>
      <c r="D1" s="70"/>
      <c r="E1" s="71"/>
      <c r="F1" s="70"/>
      <c r="G1" s="72"/>
      <c r="H1" s="73"/>
      <c r="I1" s="74"/>
    </row>
    <row r="2" spans="1:9" ht="13.5" thickBot="1" x14ac:dyDescent="0.25">
      <c r="A2" s="190" t="s">
        <v>1</v>
      </c>
      <c r="B2" s="191"/>
      <c r="C2" s="75" t="str">
        <f>CONCATENATE(cisloobjektu," ",nazevobjektu)</f>
        <v xml:space="preserve"> Stavební úpravy</v>
      </c>
      <c r="D2" s="76"/>
      <c r="E2" s="77"/>
      <c r="F2" s="76"/>
      <c r="G2" s="192"/>
      <c r="H2" s="192"/>
      <c r="I2" s="193"/>
    </row>
    <row r="3" spans="1:9" ht="13.5" thickTop="1" x14ac:dyDescent="0.2"/>
    <row r="4" spans="1:9" ht="19.5" customHeight="1" x14ac:dyDescent="0.25">
      <c r="A4" s="78" t="s">
        <v>44</v>
      </c>
      <c r="B4" s="1"/>
      <c r="C4" s="1"/>
      <c r="D4" s="1"/>
      <c r="E4" s="1"/>
      <c r="F4" s="1"/>
      <c r="G4" s="1"/>
      <c r="H4" s="1"/>
      <c r="I4" s="1"/>
    </row>
    <row r="5" spans="1:9" ht="13.5" thickBot="1" x14ac:dyDescent="0.25"/>
    <row r="6" spans="1:9" s="30" customFormat="1" ht="13.5" thickBot="1" x14ac:dyDescent="0.25">
      <c r="A6" s="79"/>
      <c r="B6" s="80" t="s">
        <v>45</v>
      </c>
      <c r="C6" s="80"/>
      <c r="D6" s="81"/>
      <c r="E6" s="82" t="s">
        <v>46</v>
      </c>
      <c r="F6" s="83" t="s">
        <v>47</v>
      </c>
      <c r="G6" s="83" t="s">
        <v>48</v>
      </c>
      <c r="H6" s="83" t="s">
        <v>49</v>
      </c>
      <c r="I6" s="84" t="s">
        <v>27</v>
      </c>
    </row>
    <row r="7" spans="1:9" s="30" customFormat="1" x14ac:dyDescent="0.2">
      <c r="A7" s="177" t="str">
        <f>Položky!B7</f>
        <v>3</v>
      </c>
      <c r="B7" s="85" t="str">
        <f>Položky!C7</f>
        <v>Svislé a kompletní konstrukce</v>
      </c>
      <c r="C7" s="86"/>
      <c r="D7" s="87"/>
      <c r="E7" s="178">
        <f>Položky!BC33</f>
        <v>0</v>
      </c>
      <c r="F7" s="179">
        <f>Položky!BD33</f>
        <v>0</v>
      </c>
      <c r="G7" s="179">
        <f>Položky!BE33</f>
        <v>0</v>
      </c>
      <c r="H7" s="179">
        <f>Položky!BF33</f>
        <v>0</v>
      </c>
      <c r="I7" s="180">
        <f>Položky!BG33</f>
        <v>0</v>
      </c>
    </row>
    <row r="8" spans="1:9" s="30" customFormat="1" x14ac:dyDescent="0.2">
      <c r="A8" s="177" t="str">
        <f>Položky!B34</f>
        <v>5</v>
      </c>
      <c r="B8" s="85" t="str">
        <f>Položky!C34</f>
        <v>Komunikace</v>
      </c>
      <c r="C8" s="86"/>
      <c r="D8" s="87"/>
      <c r="E8" s="178">
        <f>Položky!BC40</f>
        <v>0</v>
      </c>
      <c r="F8" s="179">
        <f>Položky!BD40</f>
        <v>0</v>
      </c>
      <c r="G8" s="179">
        <f>Položky!BE40</f>
        <v>0</v>
      </c>
      <c r="H8" s="179">
        <f>Položky!BF40</f>
        <v>0</v>
      </c>
      <c r="I8" s="180">
        <f>Položky!BG40</f>
        <v>0</v>
      </c>
    </row>
    <row r="9" spans="1:9" s="30" customFormat="1" x14ac:dyDescent="0.2">
      <c r="A9" s="177" t="str">
        <f>Položky!B41</f>
        <v>61</v>
      </c>
      <c r="B9" s="85" t="str">
        <f>Položky!C41</f>
        <v>Upravy povrchů vnitřní</v>
      </c>
      <c r="C9" s="86"/>
      <c r="D9" s="87"/>
      <c r="E9" s="178">
        <f>Položky!BC94</f>
        <v>0</v>
      </c>
      <c r="F9" s="179">
        <f>Položky!BD94</f>
        <v>0</v>
      </c>
      <c r="G9" s="179">
        <f>Položky!BE94</f>
        <v>0</v>
      </c>
      <c r="H9" s="179">
        <f>Položky!BF94</f>
        <v>0</v>
      </c>
      <c r="I9" s="180">
        <f>Položky!BG94</f>
        <v>0</v>
      </c>
    </row>
    <row r="10" spans="1:9" s="30" customFormat="1" x14ac:dyDescent="0.2">
      <c r="A10" s="177" t="str">
        <f>Položky!B95</f>
        <v>62</v>
      </c>
      <c r="B10" s="85" t="str">
        <f>Položky!C95</f>
        <v>Upravy povrchů vnější</v>
      </c>
      <c r="C10" s="86"/>
      <c r="D10" s="87"/>
      <c r="E10" s="178">
        <f>Položky!BC105</f>
        <v>0</v>
      </c>
      <c r="F10" s="179">
        <f>Položky!BD105</f>
        <v>0</v>
      </c>
      <c r="G10" s="179">
        <f>Položky!BE105</f>
        <v>0</v>
      </c>
      <c r="H10" s="179">
        <f>Položky!BF105</f>
        <v>0</v>
      </c>
      <c r="I10" s="180">
        <f>Položky!BG105</f>
        <v>0</v>
      </c>
    </row>
    <row r="11" spans="1:9" s="30" customFormat="1" x14ac:dyDescent="0.2">
      <c r="A11" s="177" t="str">
        <f>Položky!B106</f>
        <v>63</v>
      </c>
      <c r="B11" s="85" t="str">
        <f>Položky!C106</f>
        <v>Podlahy a podlahové konstrukce</v>
      </c>
      <c r="C11" s="86"/>
      <c r="D11" s="87"/>
      <c r="E11" s="178">
        <f>Položky!BC109</f>
        <v>0</v>
      </c>
      <c r="F11" s="179">
        <f>Položky!BD109</f>
        <v>0</v>
      </c>
      <c r="G11" s="179">
        <f>Položky!BE109</f>
        <v>0</v>
      </c>
      <c r="H11" s="179">
        <f>Položky!BF109</f>
        <v>0</v>
      </c>
      <c r="I11" s="180">
        <f>Položky!BG109</f>
        <v>0</v>
      </c>
    </row>
    <row r="12" spans="1:9" s="30" customFormat="1" x14ac:dyDescent="0.2">
      <c r="A12" s="177" t="str">
        <f>Položky!B110</f>
        <v>64</v>
      </c>
      <c r="B12" s="85" t="str">
        <f>Položky!C110</f>
        <v>Výplně otvorů</v>
      </c>
      <c r="C12" s="86"/>
      <c r="D12" s="87"/>
      <c r="E12" s="178">
        <f>Položky!BC117</f>
        <v>0</v>
      </c>
      <c r="F12" s="179">
        <f>Položky!BD117</f>
        <v>0</v>
      </c>
      <c r="G12" s="179">
        <f>Položky!BE117</f>
        <v>0</v>
      </c>
      <c r="H12" s="179">
        <f>Položky!BF117</f>
        <v>0</v>
      </c>
      <c r="I12" s="180">
        <f>Položky!BG117</f>
        <v>0</v>
      </c>
    </row>
    <row r="13" spans="1:9" s="30" customFormat="1" x14ac:dyDescent="0.2">
      <c r="A13" s="177" t="str">
        <f>Položky!B118</f>
        <v>94</v>
      </c>
      <c r="B13" s="85" t="str">
        <f>Položky!C118</f>
        <v>Lešení a stavební výtahy</v>
      </c>
      <c r="C13" s="86"/>
      <c r="D13" s="87"/>
      <c r="E13" s="178">
        <f>Položky!BC125</f>
        <v>0</v>
      </c>
      <c r="F13" s="179">
        <f>Položky!BD125</f>
        <v>0</v>
      </c>
      <c r="G13" s="179">
        <f>Položky!BE125</f>
        <v>0</v>
      </c>
      <c r="H13" s="179">
        <f>Položky!BF125</f>
        <v>0</v>
      </c>
      <c r="I13" s="180">
        <f>Položky!BG125</f>
        <v>0</v>
      </c>
    </row>
    <row r="14" spans="1:9" s="30" customFormat="1" x14ac:dyDescent="0.2">
      <c r="A14" s="177" t="str">
        <f>Položky!B126</f>
        <v>95</v>
      </c>
      <c r="B14" s="85" t="str">
        <f>Položky!C126</f>
        <v>Dokončovací kce na pozem.stav.</v>
      </c>
      <c r="C14" s="86"/>
      <c r="D14" s="87"/>
      <c r="E14" s="178">
        <f>Položky!BC129</f>
        <v>0</v>
      </c>
      <c r="F14" s="179">
        <f>Položky!BD129</f>
        <v>0</v>
      </c>
      <c r="G14" s="179">
        <f>Položky!BE129</f>
        <v>0</v>
      </c>
      <c r="H14" s="179">
        <f>Položky!BF129</f>
        <v>0</v>
      </c>
      <c r="I14" s="180">
        <f>Položky!BG129</f>
        <v>0</v>
      </c>
    </row>
    <row r="15" spans="1:9" s="30" customFormat="1" x14ac:dyDescent="0.2">
      <c r="A15" s="177" t="str">
        <f>Položky!B130</f>
        <v>96</v>
      </c>
      <c r="B15" s="85" t="str">
        <f>Položky!C130</f>
        <v>Bourání konstrukcí</v>
      </c>
      <c r="C15" s="86"/>
      <c r="D15" s="87"/>
      <c r="E15" s="178">
        <f>Položky!BC197</f>
        <v>0</v>
      </c>
      <c r="F15" s="179">
        <f>Položky!BD197</f>
        <v>0</v>
      </c>
      <c r="G15" s="179">
        <f>Položky!BE197</f>
        <v>0</v>
      </c>
      <c r="H15" s="179">
        <f>Položky!BF197</f>
        <v>0</v>
      </c>
      <c r="I15" s="180">
        <f>Položky!BG197</f>
        <v>0</v>
      </c>
    </row>
    <row r="16" spans="1:9" s="30" customFormat="1" x14ac:dyDescent="0.2">
      <c r="A16" s="177" t="str">
        <f>Položky!B198</f>
        <v>99</v>
      </c>
      <c r="B16" s="85" t="str">
        <f>Položky!C198</f>
        <v>Staveništní přesun hmot</v>
      </c>
      <c r="C16" s="86"/>
      <c r="D16" s="87"/>
      <c r="E16" s="178">
        <f>Položky!BC201</f>
        <v>0</v>
      </c>
      <c r="F16" s="179">
        <f>Položky!BD201</f>
        <v>0</v>
      </c>
      <c r="G16" s="179">
        <f>Položky!BE201</f>
        <v>0</v>
      </c>
      <c r="H16" s="179">
        <f>Položky!BF201</f>
        <v>0</v>
      </c>
      <c r="I16" s="180">
        <f>Položky!BG201</f>
        <v>0</v>
      </c>
    </row>
    <row r="17" spans="1:9" s="30" customFormat="1" x14ac:dyDescent="0.2">
      <c r="A17" s="177" t="str">
        <f>Položky!B202</f>
        <v>711</v>
      </c>
      <c r="B17" s="85" t="str">
        <f>Položky!C202</f>
        <v>Izolace proti vodě</v>
      </c>
      <c r="C17" s="86"/>
      <c r="D17" s="87"/>
      <c r="E17" s="178">
        <f>Položky!BC211</f>
        <v>0</v>
      </c>
      <c r="F17" s="179">
        <f>Položky!BD211</f>
        <v>0</v>
      </c>
      <c r="G17" s="179">
        <f>Položky!BE211</f>
        <v>0</v>
      </c>
      <c r="H17" s="179">
        <f>Položky!BF211</f>
        <v>0</v>
      </c>
      <c r="I17" s="180">
        <f>Položky!BG211</f>
        <v>0</v>
      </c>
    </row>
    <row r="18" spans="1:9" s="30" customFormat="1" x14ac:dyDescent="0.2">
      <c r="A18" s="177" t="str">
        <f>Položky!B212</f>
        <v>713</v>
      </c>
      <c r="B18" s="85" t="str">
        <f>Položky!C212</f>
        <v>Izolace tepelné</v>
      </c>
      <c r="C18" s="86"/>
      <c r="D18" s="87"/>
      <c r="E18" s="178">
        <f>Položky!BC221</f>
        <v>0</v>
      </c>
      <c r="F18" s="179">
        <f>Položky!BD221</f>
        <v>0</v>
      </c>
      <c r="G18" s="179">
        <f>Položky!BE221</f>
        <v>0</v>
      </c>
      <c r="H18" s="179">
        <f>Položky!BF221</f>
        <v>0</v>
      </c>
      <c r="I18" s="180">
        <f>Položky!BG221</f>
        <v>0</v>
      </c>
    </row>
    <row r="19" spans="1:9" s="30" customFormat="1" x14ac:dyDescent="0.2">
      <c r="A19" s="177" t="str">
        <f>Položky!B222</f>
        <v>721</v>
      </c>
      <c r="B19" s="85" t="str">
        <f>Položky!C222</f>
        <v>Vnitřní kanalizace</v>
      </c>
      <c r="C19" s="86"/>
      <c r="D19" s="87"/>
      <c r="E19" s="178">
        <f>Položky!BC224</f>
        <v>0</v>
      </c>
      <c r="F19" s="179">
        <f>Položky!BD224</f>
        <v>0</v>
      </c>
      <c r="G19" s="179">
        <f>Položky!BE224</f>
        <v>0</v>
      </c>
      <c r="H19" s="179">
        <f>Položky!BF224</f>
        <v>0</v>
      </c>
      <c r="I19" s="180">
        <f>Položky!BG224</f>
        <v>0</v>
      </c>
    </row>
    <row r="20" spans="1:9" s="30" customFormat="1" x14ac:dyDescent="0.2">
      <c r="A20" s="177" t="str">
        <f>Položky!B225</f>
        <v>722</v>
      </c>
      <c r="B20" s="85" t="str">
        <f>Položky!C225</f>
        <v>Vnitřní vodovod</v>
      </c>
      <c r="C20" s="86"/>
      <c r="D20" s="87"/>
      <c r="E20" s="178">
        <f>Položky!BC227</f>
        <v>0</v>
      </c>
      <c r="F20" s="179">
        <f>Položky!BD227</f>
        <v>0</v>
      </c>
      <c r="G20" s="179">
        <f>Položky!BE227</f>
        <v>0</v>
      </c>
      <c r="H20" s="179">
        <f>Položky!BF227</f>
        <v>0</v>
      </c>
      <c r="I20" s="180">
        <f>Položky!BG227</f>
        <v>0</v>
      </c>
    </row>
    <row r="21" spans="1:9" s="30" customFormat="1" x14ac:dyDescent="0.2">
      <c r="A21" s="177" t="str">
        <f>Položky!B228</f>
        <v>723</v>
      </c>
      <c r="B21" s="85" t="str">
        <f>Položky!C228</f>
        <v>Vnitřní plynovod</v>
      </c>
      <c r="C21" s="86"/>
      <c r="D21" s="87"/>
      <c r="E21" s="178">
        <f>Položky!BC230</f>
        <v>0</v>
      </c>
      <c r="F21" s="179">
        <f>Položky!BD230</f>
        <v>0</v>
      </c>
      <c r="G21" s="179">
        <f>Položky!BE230</f>
        <v>0</v>
      </c>
      <c r="H21" s="179">
        <f>Položky!BF230</f>
        <v>0</v>
      </c>
      <c r="I21" s="180">
        <f>Položky!BG230</f>
        <v>0</v>
      </c>
    </row>
    <row r="22" spans="1:9" s="30" customFormat="1" x14ac:dyDescent="0.2">
      <c r="A22" s="177" t="str">
        <f>Položky!B231</f>
        <v>730</v>
      </c>
      <c r="B22" s="85" t="str">
        <f>Položky!C231</f>
        <v>Ústřední vytápění</v>
      </c>
      <c r="C22" s="86"/>
      <c r="D22" s="87"/>
      <c r="E22" s="178">
        <f>Položky!BC233</f>
        <v>0</v>
      </c>
      <c r="F22" s="179">
        <f>Položky!BD233</f>
        <v>0</v>
      </c>
      <c r="G22" s="179">
        <f>Položky!BE233</f>
        <v>0</v>
      </c>
      <c r="H22" s="179">
        <f>Položky!BF233</f>
        <v>0</v>
      </c>
      <c r="I22" s="180">
        <f>Položky!BG233</f>
        <v>0</v>
      </c>
    </row>
    <row r="23" spans="1:9" s="30" customFormat="1" x14ac:dyDescent="0.2">
      <c r="A23" s="177" t="str">
        <f>Položky!B234</f>
        <v>762</v>
      </c>
      <c r="B23" s="85" t="str">
        <f>Položky!C234</f>
        <v>Konstrukce tesařské</v>
      </c>
      <c r="C23" s="86"/>
      <c r="D23" s="87"/>
      <c r="E23" s="178">
        <f>Položky!BC248</f>
        <v>0</v>
      </c>
      <c r="F23" s="179">
        <f>Položky!BD248</f>
        <v>0</v>
      </c>
      <c r="G23" s="179">
        <f>Položky!BE248</f>
        <v>0</v>
      </c>
      <c r="H23" s="179">
        <f>Položky!BF248</f>
        <v>0</v>
      </c>
      <c r="I23" s="180">
        <f>Položky!BG248</f>
        <v>0</v>
      </c>
    </row>
    <row r="24" spans="1:9" s="30" customFormat="1" x14ac:dyDescent="0.2">
      <c r="A24" s="177" t="str">
        <f>Položky!B249</f>
        <v>764</v>
      </c>
      <c r="B24" s="85" t="str">
        <f>Položky!C249</f>
        <v>Konstrukce klempířské</v>
      </c>
      <c r="C24" s="86"/>
      <c r="D24" s="87"/>
      <c r="E24" s="178">
        <f>Položky!BC271</f>
        <v>0</v>
      </c>
      <c r="F24" s="179">
        <f>Položky!BD271</f>
        <v>0</v>
      </c>
      <c r="G24" s="179">
        <f>Položky!BE271</f>
        <v>0</v>
      </c>
      <c r="H24" s="179">
        <f>Položky!BF271</f>
        <v>0</v>
      </c>
      <c r="I24" s="180">
        <f>Položky!BG271</f>
        <v>0</v>
      </c>
    </row>
    <row r="25" spans="1:9" s="30" customFormat="1" x14ac:dyDescent="0.2">
      <c r="A25" s="177" t="str">
        <f>Položky!B272</f>
        <v>766</v>
      </c>
      <c r="B25" s="85" t="str">
        <f>Položky!C272</f>
        <v>Konstrukce truhlářské</v>
      </c>
      <c r="C25" s="86"/>
      <c r="D25" s="87"/>
      <c r="E25" s="178">
        <f>Položky!BC281</f>
        <v>0</v>
      </c>
      <c r="F25" s="179">
        <f>Položky!BD281</f>
        <v>0</v>
      </c>
      <c r="G25" s="179">
        <f>Položky!BE281</f>
        <v>0</v>
      </c>
      <c r="H25" s="179">
        <f>Položky!BF281</f>
        <v>0</v>
      </c>
      <c r="I25" s="180">
        <f>Položky!BG281</f>
        <v>0</v>
      </c>
    </row>
    <row r="26" spans="1:9" s="30" customFormat="1" x14ac:dyDescent="0.2">
      <c r="A26" s="177" t="str">
        <f>Položky!B282</f>
        <v>767</v>
      </c>
      <c r="B26" s="85" t="str">
        <f>Položky!C282</f>
        <v>Konstrukce zámečnické</v>
      </c>
      <c r="C26" s="86"/>
      <c r="D26" s="87"/>
      <c r="E26" s="178">
        <f>Položky!BC291</f>
        <v>0</v>
      </c>
      <c r="F26" s="179">
        <f>Položky!BD291</f>
        <v>0</v>
      </c>
      <c r="G26" s="179">
        <f>Položky!BE291</f>
        <v>0</v>
      </c>
      <c r="H26" s="179">
        <f>Položky!BF291</f>
        <v>0</v>
      </c>
      <c r="I26" s="180">
        <f>Položky!BG291</f>
        <v>0</v>
      </c>
    </row>
    <row r="27" spans="1:9" s="30" customFormat="1" x14ac:dyDescent="0.2">
      <c r="A27" s="177" t="str">
        <f>Položky!B292</f>
        <v>769</v>
      </c>
      <c r="B27" s="85" t="str">
        <f>Položky!C292</f>
        <v>Otvorove prvky z plastu</v>
      </c>
      <c r="C27" s="86"/>
      <c r="D27" s="87"/>
      <c r="E27" s="178">
        <f>Položky!BC296</f>
        <v>0</v>
      </c>
      <c r="F27" s="179">
        <f>Položky!BD296</f>
        <v>0</v>
      </c>
      <c r="G27" s="179">
        <f>Položky!BE296</f>
        <v>0</v>
      </c>
      <c r="H27" s="179">
        <f>Položky!BF296</f>
        <v>0</v>
      </c>
      <c r="I27" s="180">
        <f>Položky!BG296</f>
        <v>0</v>
      </c>
    </row>
    <row r="28" spans="1:9" s="30" customFormat="1" x14ac:dyDescent="0.2">
      <c r="A28" s="177" t="str">
        <f>Položky!B297</f>
        <v>771</v>
      </c>
      <c r="B28" s="85" t="str">
        <f>Položky!C297</f>
        <v>Podlahy z dlaždic a obklady</v>
      </c>
      <c r="C28" s="86"/>
      <c r="D28" s="87"/>
      <c r="E28" s="178">
        <f>Položky!BC303</f>
        <v>0</v>
      </c>
      <c r="F28" s="179">
        <f>Položky!BD303</f>
        <v>0</v>
      </c>
      <c r="G28" s="179">
        <f>Položky!BE303</f>
        <v>0</v>
      </c>
      <c r="H28" s="179">
        <f>Položky!BF303</f>
        <v>0</v>
      </c>
      <c r="I28" s="180">
        <f>Položky!BG303</f>
        <v>0</v>
      </c>
    </row>
    <row r="29" spans="1:9" s="30" customFormat="1" x14ac:dyDescent="0.2">
      <c r="A29" s="177" t="str">
        <f>Položky!B304</f>
        <v>775</v>
      </c>
      <c r="B29" s="85" t="str">
        <f>Položky!C304</f>
        <v>Podlahy vlysové a parketové</v>
      </c>
      <c r="C29" s="86"/>
      <c r="D29" s="87"/>
      <c r="E29" s="178">
        <f>Položky!BC311</f>
        <v>0</v>
      </c>
      <c r="F29" s="179">
        <f>Položky!BD311</f>
        <v>0</v>
      </c>
      <c r="G29" s="179">
        <f>Položky!BE311</f>
        <v>0</v>
      </c>
      <c r="H29" s="179">
        <f>Položky!BF311</f>
        <v>0</v>
      </c>
      <c r="I29" s="180">
        <f>Položky!BG311</f>
        <v>0</v>
      </c>
    </row>
    <row r="30" spans="1:9" s="30" customFormat="1" x14ac:dyDescent="0.2">
      <c r="A30" s="177" t="str">
        <f>Položky!B312</f>
        <v>781</v>
      </c>
      <c r="B30" s="85" t="str">
        <f>Položky!C312</f>
        <v>Obklady keramické</v>
      </c>
      <c r="C30" s="86"/>
      <c r="D30" s="87"/>
      <c r="E30" s="178">
        <f>Položky!BC322</f>
        <v>0</v>
      </c>
      <c r="F30" s="179">
        <f>Položky!BD322</f>
        <v>0</v>
      </c>
      <c r="G30" s="179">
        <f>Položky!BE322</f>
        <v>0</v>
      </c>
      <c r="H30" s="179">
        <f>Položky!BF322</f>
        <v>0</v>
      </c>
      <c r="I30" s="180">
        <f>Položky!BG322</f>
        <v>0</v>
      </c>
    </row>
    <row r="31" spans="1:9" s="30" customFormat="1" x14ac:dyDescent="0.2">
      <c r="A31" s="177" t="str">
        <f>Položky!B323</f>
        <v>784</v>
      </c>
      <c r="B31" s="85" t="str">
        <f>Položky!C323</f>
        <v>Malby</v>
      </c>
      <c r="C31" s="86"/>
      <c r="D31" s="87"/>
      <c r="E31" s="178">
        <f>Položky!BC326</f>
        <v>0</v>
      </c>
      <c r="F31" s="179">
        <f>Položky!BD326</f>
        <v>0</v>
      </c>
      <c r="G31" s="179">
        <f>Položky!BE326</f>
        <v>0</v>
      </c>
      <c r="H31" s="179">
        <f>Položky!BF326</f>
        <v>0</v>
      </c>
      <c r="I31" s="180">
        <f>Položky!BG326</f>
        <v>0</v>
      </c>
    </row>
    <row r="32" spans="1:9" s="30" customFormat="1" x14ac:dyDescent="0.2">
      <c r="A32" s="177" t="str">
        <f>Položky!B327</f>
        <v>M21</v>
      </c>
      <c r="B32" s="85" t="str">
        <f>Položky!C327</f>
        <v>Elektromontáže</v>
      </c>
      <c r="C32" s="86"/>
      <c r="D32" s="87"/>
      <c r="E32" s="178">
        <f>Položky!BC329</f>
        <v>0</v>
      </c>
      <c r="F32" s="179">
        <f>Položky!BD329</f>
        <v>0</v>
      </c>
      <c r="G32" s="179">
        <f>Položky!BE329</f>
        <v>0</v>
      </c>
      <c r="H32" s="179">
        <f>Položky!BF329</f>
        <v>0</v>
      </c>
      <c r="I32" s="180">
        <f>Položky!BG329</f>
        <v>0</v>
      </c>
    </row>
    <row r="33" spans="1:57" s="30" customFormat="1" ht="13.5" thickBot="1" x14ac:dyDescent="0.25">
      <c r="A33" s="177" t="str">
        <f>Položky!B330</f>
        <v>999</v>
      </c>
      <c r="B33" s="85" t="str">
        <f>Položky!C330</f>
        <v>Přípojky IS</v>
      </c>
      <c r="C33" s="86"/>
      <c r="D33" s="87"/>
      <c r="E33" s="178">
        <f>Položky!BC334</f>
        <v>0</v>
      </c>
      <c r="F33" s="179">
        <f>Položky!BD334</f>
        <v>0</v>
      </c>
      <c r="G33" s="179">
        <f>Položky!BE334</f>
        <v>0</v>
      </c>
      <c r="H33" s="179">
        <f>Položky!BF334</f>
        <v>0</v>
      </c>
      <c r="I33" s="180">
        <f>Položky!BG334</f>
        <v>0</v>
      </c>
    </row>
    <row r="34" spans="1:57" s="93" customFormat="1" ht="13.5" thickBot="1" x14ac:dyDescent="0.25">
      <c r="A34" s="88"/>
      <c r="B34" s="80" t="s">
        <v>50</v>
      </c>
      <c r="C34" s="80"/>
      <c r="D34" s="89"/>
      <c r="E34" s="90">
        <f>SUM(E7:E33)</f>
        <v>0</v>
      </c>
      <c r="F34" s="91">
        <f>SUM(F7:F33)</f>
        <v>0</v>
      </c>
      <c r="G34" s="91">
        <f>SUM(G7:G33)</f>
        <v>0</v>
      </c>
      <c r="H34" s="91">
        <f>SUM(H7:H33)</f>
        <v>0</v>
      </c>
      <c r="I34" s="92">
        <f>SUM(I7:I33)</f>
        <v>0</v>
      </c>
    </row>
    <row r="35" spans="1:57" x14ac:dyDescent="0.2">
      <c r="A35" s="86"/>
      <c r="B35" s="86"/>
      <c r="C35" s="86"/>
      <c r="D35" s="86"/>
      <c r="E35" s="86"/>
      <c r="F35" s="86"/>
      <c r="G35" s="86"/>
      <c r="H35" s="86"/>
      <c r="I35" s="86"/>
    </row>
    <row r="36" spans="1:57" ht="19.5" customHeight="1" x14ac:dyDescent="0.25">
      <c r="A36" s="94" t="s">
        <v>51</v>
      </c>
      <c r="B36" s="94"/>
      <c r="C36" s="94"/>
      <c r="D36" s="94"/>
      <c r="E36" s="94"/>
      <c r="F36" s="94"/>
      <c r="G36" s="95"/>
      <c r="H36" s="94"/>
      <c r="I36" s="94"/>
      <c r="BA36" s="31"/>
      <c r="BB36" s="31"/>
      <c r="BC36" s="31"/>
      <c r="BD36" s="31"/>
      <c r="BE36" s="31"/>
    </row>
    <row r="37" spans="1:57" ht="13.5" thickBot="1" x14ac:dyDescent="0.25">
      <c r="A37" s="96"/>
      <c r="B37" s="96"/>
      <c r="C37" s="96"/>
      <c r="D37" s="96"/>
      <c r="E37" s="96"/>
      <c r="F37" s="96"/>
      <c r="G37" s="96"/>
      <c r="H37" s="96"/>
      <c r="I37" s="96"/>
    </row>
    <row r="38" spans="1:57" x14ac:dyDescent="0.2">
      <c r="A38" s="97" t="s">
        <v>52</v>
      </c>
      <c r="B38" s="98"/>
      <c r="C38" s="98"/>
      <c r="D38" s="99"/>
      <c r="E38" s="100" t="s">
        <v>53</v>
      </c>
      <c r="F38" s="101" t="s">
        <v>54</v>
      </c>
      <c r="G38" s="102" t="s">
        <v>55</v>
      </c>
      <c r="H38" s="103"/>
      <c r="I38" s="104" t="s">
        <v>53</v>
      </c>
    </row>
    <row r="39" spans="1:57" x14ac:dyDescent="0.2">
      <c r="A39" s="105" t="s">
        <v>509</v>
      </c>
      <c r="B39" s="106"/>
      <c r="C39" s="106"/>
      <c r="D39" s="107"/>
      <c r="E39" s="108"/>
      <c r="F39" s="109">
        <v>0</v>
      </c>
      <c r="G39" s="110">
        <f>CHOOSE(BA39+1,HSV+PSV,HSV+PSV+Mont,HSV+PSV+Dodavka+Mont,HSV,PSV,Mont,Dodavka,Mont+Dodavka,0)</f>
        <v>0</v>
      </c>
      <c r="H39" s="111"/>
      <c r="I39" s="112">
        <f>E39+F39*G39/100</f>
        <v>0</v>
      </c>
      <c r="BA39">
        <v>0</v>
      </c>
    </row>
    <row r="40" spans="1:57" ht="13.5" thickBot="1" x14ac:dyDescent="0.25">
      <c r="A40" s="113"/>
      <c r="B40" s="114" t="s">
        <v>56</v>
      </c>
      <c r="C40" s="115"/>
      <c r="D40" s="116"/>
      <c r="E40" s="117"/>
      <c r="F40" s="118"/>
      <c r="G40" s="118"/>
      <c r="H40" s="194">
        <f>SUM(I39:I39)</f>
        <v>0</v>
      </c>
      <c r="I40" s="195"/>
    </row>
    <row r="42" spans="1:57" x14ac:dyDescent="0.2">
      <c r="B42" s="93"/>
      <c r="F42" s="119"/>
      <c r="G42" s="120"/>
      <c r="H42" s="120"/>
      <c r="I42" s="121"/>
    </row>
    <row r="43" spans="1:57" x14ac:dyDescent="0.2">
      <c r="F43" s="119"/>
      <c r="G43" s="120"/>
      <c r="H43" s="120"/>
      <c r="I43" s="121"/>
    </row>
    <row r="44" spans="1:57" x14ac:dyDescent="0.2">
      <c r="F44" s="119"/>
      <c r="G44" s="120"/>
      <c r="H44" s="120"/>
      <c r="I44" s="121"/>
    </row>
    <row r="45" spans="1:57" x14ac:dyDescent="0.2">
      <c r="F45" s="119"/>
      <c r="G45" s="120"/>
      <c r="H45" s="120"/>
      <c r="I45" s="121"/>
    </row>
    <row r="46" spans="1:57" x14ac:dyDescent="0.2">
      <c r="F46" s="119"/>
      <c r="G46" s="120"/>
      <c r="H46" s="120"/>
      <c r="I46" s="121"/>
    </row>
    <row r="47" spans="1:57" x14ac:dyDescent="0.2">
      <c r="F47" s="119"/>
      <c r="G47" s="120"/>
      <c r="H47" s="120"/>
      <c r="I47" s="121"/>
    </row>
    <row r="48" spans="1:57" x14ac:dyDescent="0.2">
      <c r="F48" s="119"/>
      <c r="G48" s="120"/>
      <c r="H48" s="120"/>
      <c r="I48" s="121"/>
    </row>
    <row r="49" spans="6:9" x14ac:dyDescent="0.2">
      <c r="F49" s="119"/>
      <c r="G49" s="120"/>
      <c r="H49" s="120"/>
      <c r="I49" s="121"/>
    </row>
    <row r="50" spans="6:9" x14ac:dyDescent="0.2">
      <c r="F50" s="119"/>
      <c r="G50" s="120"/>
      <c r="H50" s="120"/>
      <c r="I50" s="121"/>
    </row>
    <row r="51" spans="6:9" x14ac:dyDescent="0.2">
      <c r="F51" s="119"/>
      <c r="G51" s="120"/>
      <c r="H51" s="120"/>
      <c r="I51" s="121"/>
    </row>
    <row r="52" spans="6:9" x14ac:dyDescent="0.2">
      <c r="F52" s="119"/>
      <c r="G52" s="120"/>
      <c r="H52" s="120"/>
      <c r="I52" s="121"/>
    </row>
    <row r="53" spans="6:9" x14ac:dyDescent="0.2">
      <c r="F53" s="119"/>
      <c r="G53" s="120"/>
      <c r="H53" s="120"/>
      <c r="I53" s="121"/>
    </row>
    <row r="54" spans="6:9" x14ac:dyDescent="0.2">
      <c r="F54" s="119"/>
      <c r="G54" s="120"/>
      <c r="H54" s="120"/>
      <c r="I54" s="121"/>
    </row>
    <row r="55" spans="6:9" x14ac:dyDescent="0.2">
      <c r="F55" s="119"/>
      <c r="G55" s="120"/>
      <c r="H55" s="120"/>
      <c r="I55" s="121"/>
    </row>
    <row r="56" spans="6:9" x14ac:dyDescent="0.2">
      <c r="F56" s="119"/>
      <c r="G56" s="120"/>
      <c r="H56" s="120"/>
      <c r="I56" s="121"/>
    </row>
    <row r="57" spans="6:9" x14ac:dyDescent="0.2">
      <c r="F57" s="119"/>
      <c r="G57" s="120"/>
      <c r="H57" s="120"/>
      <c r="I57" s="121"/>
    </row>
    <row r="58" spans="6:9" x14ac:dyDescent="0.2">
      <c r="F58" s="119"/>
      <c r="G58" s="120"/>
      <c r="H58" s="120"/>
      <c r="I58" s="121"/>
    </row>
    <row r="59" spans="6:9" x14ac:dyDescent="0.2">
      <c r="F59" s="119"/>
      <c r="G59" s="120"/>
      <c r="H59" s="120"/>
      <c r="I59" s="121"/>
    </row>
    <row r="60" spans="6:9" x14ac:dyDescent="0.2">
      <c r="F60" s="119"/>
      <c r="G60" s="120"/>
      <c r="H60" s="120"/>
      <c r="I60" s="121"/>
    </row>
    <row r="61" spans="6:9" x14ac:dyDescent="0.2">
      <c r="F61" s="119"/>
      <c r="G61" s="120"/>
      <c r="H61" s="120"/>
      <c r="I61" s="121"/>
    </row>
    <row r="62" spans="6:9" x14ac:dyDescent="0.2">
      <c r="F62" s="119"/>
      <c r="G62" s="120"/>
      <c r="H62" s="120"/>
      <c r="I62" s="121"/>
    </row>
    <row r="63" spans="6:9" x14ac:dyDescent="0.2">
      <c r="F63" s="119"/>
      <c r="G63" s="120"/>
      <c r="H63" s="120"/>
      <c r="I63" s="121"/>
    </row>
    <row r="64" spans="6:9" x14ac:dyDescent="0.2">
      <c r="F64" s="119"/>
      <c r="G64" s="120"/>
      <c r="H64" s="120"/>
      <c r="I64" s="121"/>
    </row>
    <row r="65" spans="6:9" x14ac:dyDescent="0.2">
      <c r="F65" s="119"/>
      <c r="G65" s="120"/>
      <c r="H65" s="120"/>
      <c r="I65" s="121"/>
    </row>
    <row r="66" spans="6:9" x14ac:dyDescent="0.2">
      <c r="F66" s="119"/>
      <c r="G66" s="120"/>
      <c r="H66" s="120"/>
      <c r="I66" s="121"/>
    </row>
    <row r="67" spans="6:9" x14ac:dyDescent="0.2">
      <c r="F67" s="119"/>
      <c r="G67" s="120"/>
      <c r="H67" s="120"/>
      <c r="I67" s="121"/>
    </row>
    <row r="68" spans="6:9" x14ac:dyDescent="0.2">
      <c r="F68" s="119"/>
      <c r="G68" s="120"/>
      <c r="H68" s="120"/>
      <c r="I68" s="121"/>
    </row>
    <row r="69" spans="6:9" x14ac:dyDescent="0.2">
      <c r="F69" s="119"/>
      <c r="G69" s="120"/>
      <c r="H69" s="120"/>
      <c r="I69" s="121"/>
    </row>
    <row r="70" spans="6:9" x14ac:dyDescent="0.2">
      <c r="F70" s="119"/>
      <c r="G70" s="120"/>
      <c r="H70" s="120"/>
      <c r="I70" s="121"/>
    </row>
    <row r="71" spans="6:9" x14ac:dyDescent="0.2">
      <c r="F71" s="119"/>
      <c r="G71" s="120"/>
      <c r="H71" s="120"/>
      <c r="I71" s="121"/>
    </row>
    <row r="72" spans="6:9" x14ac:dyDescent="0.2">
      <c r="F72" s="119"/>
      <c r="G72" s="120"/>
      <c r="H72" s="120"/>
      <c r="I72" s="121"/>
    </row>
    <row r="73" spans="6:9" x14ac:dyDescent="0.2">
      <c r="F73" s="119"/>
      <c r="G73" s="120"/>
      <c r="H73" s="120"/>
      <c r="I73" s="121"/>
    </row>
    <row r="74" spans="6:9" x14ac:dyDescent="0.2">
      <c r="F74" s="119"/>
      <c r="G74" s="120"/>
      <c r="H74" s="120"/>
      <c r="I74" s="121"/>
    </row>
    <row r="75" spans="6:9" x14ac:dyDescent="0.2">
      <c r="F75" s="119"/>
      <c r="G75" s="120"/>
      <c r="H75" s="120"/>
      <c r="I75" s="121"/>
    </row>
    <row r="76" spans="6:9" x14ac:dyDescent="0.2">
      <c r="F76" s="119"/>
      <c r="G76" s="120"/>
      <c r="H76" s="120"/>
      <c r="I76" s="121"/>
    </row>
    <row r="77" spans="6:9" x14ac:dyDescent="0.2">
      <c r="F77" s="119"/>
      <c r="G77" s="120"/>
      <c r="H77" s="120"/>
      <c r="I77" s="121"/>
    </row>
    <row r="78" spans="6:9" x14ac:dyDescent="0.2">
      <c r="F78" s="119"/>
      <c r="G78" s="120"/>
      <c r="H78" s="120"/>
      <c r="I78" s="121"/>
    </row>
    <row r="79" spans="6:9" x14ac:dyDescent="0.2">
      <c r="F79" s="119"/>
      <c r="G79" s="120"/>
      <c r="H79" s="120"/>
      <c r="I79" s="121"/>
    </row>
    <row r="80" spans="6:9" x14ac:dyDescent="0.2">
      <c r="F80" s="119"/>
      <c r="G80" s="120"/>
      <c r="H80" s="120"/>
      <c r="I80" s="121"/>
    </row>
    <row r="81" spans="6:9" x14ac:dyDescent="0.2">
      <c r="F81" s="119"/>
      <c r="G81" s="120"/>
      <c r="H81" s="120"/>
      <c r="I81" s="121"/>
    </row>
    <row r="82" spans="6:9" x14ac:dyDescent="0.2">
      <c r="F82" s="119"/>
      <c r="G82" s="120"/>
      <c r="H82" s="120"/>
      <c r="I82" s="121"/>
    </row>
    <row r="83" spans="6:9" x14ac:dyDescent="0.2">
      <c r="F83" s="119"/>
      <c r="G83" s="120"/>
      <c r="H83" s="120"/>
      <c r="I83" s="121"/>
    </row>
    <row r="84" spans="6:9" x14ac:dyDescent="0.2">
      <c r="F84" s="119"/>
      <c r="G84" s="120"/>
      <c r="H84" s="120"/>
      <c r="I84" s="121"/>
    </row>
    <row r="85" spans="6:9" x14ac:dyDescent="0.2">
      <c r="F85" s="119"/>
      <c r="G85" s="120"/>
      <c r="H85" s="120"/>
      <c r="I85" s="121"/>
    </row>
    <row r="86" spans="6:9" x14ac:dyDescent="0.2">
      <c r="F86" s="119"/>
      <c r="G86" s="120"/>
      <c r="H86" s="120"/>
      <c r="I86" s="121"/>
    </row>
    <row r="87" spans="6:9" x14ac:dyDescent="0.2">
      <c r="F87" s="119"/>
      <c r="G87" s="120"/>
      <c r="H87" s="120"/>
      <c r="I87" s="121"/>
    </row>
    <row r="88" spans="6:9" x14ac:dyDescent="0.2">
      <c r="F88" s="119"/>
      <c r="G88" s="120"/>
      <c r="H88" s="120"/>
      <c r="I88" s="121"/>
    </row>
    <row r="89" spans="6:9" x14ac:dyDescent="0.2">
      <c r="F89" s="119"/>
      <c r="G89" s="120"/>
      <c r="H89" s="120"/>
      <c r="I89" s="121"/>
    </row>
    <row r="90" spans="6:9" x14ac:dyDescent="0.2">
      <c r="F90" s="119"/>
      <c r="G90" s="120"/>
      <c r="H90" s="120"/>
      <c r="I90" s="121"/>
    </row>
    <row r="91" spans="6:9" x14ac:dyDescent="0.2">
      <c r="F91" s="119"/>
      <c r="G91" s="120"/>
      <c r="H91" s="120"/>
      <c r="I91" s="121"/>
    </row>
  </sheetData>
  <mergeCells count="4">
    <mergeCell ref="A1:B1"/>
    <mergeCell ref="A2:B2"/>
    <mergeCell ref="G2:I2"/>
    <mergeCell ref="H40:I40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G401"/>
  <sheetViews>
    <sheetView showGridLines="0" showZeros="0" topLeftCell="A297" zoomScale="80" zoomScaleNormal="100" workbookViewId="0">
      <selection activeCell="F331" sqref="F331:F333"/>
    </sheetView>
  </sheetViews>
  <sheetFormatPr defaultRowHeight="12.75" x14ac:dyDescent="0.2"/>
  <cols>
    <col min="1" max="1" width="4.42578125" style="122" customWidth="1"/>
    <col min="2" max="2" width="14.140625" style="122" customWidth="1"/>
    <col min="3" max="3" width="47.5703125" style="122" customWidth="1"/>
    <col min="4" max="4" width="5.5703125" style="122" customWidth="1"/>
    <col min="5" max="5" width="10" style="171" customWidth="1"/>
    <col min="6" max="6" width="11.28515625" style="122" customWidth="1"/>
    <col min="7" max="7" width="16.140625" style="122" customWidth="1"/>
    <col min="8" max="8" width="13.140625" style="122" customWidth="1"/>
    <col min="9" max="9" width="14.5703125" style="122" customWidth="1"/>
    <col min="10" max="10" width="13.140625" style="122" customWidth="1"/>
    <col min="11" max="11" width="13.5703125" style="122" customWidth="1"/>
    <col min="12" max="16384" width="9.140625" style="122"/>
  </cols>
  <sheetData>
    <row r="1" spans="1:59" ht="15.75" x14ac:dyDescent="0.25">
      <c r="A1" s="198" t="s">
        <v>57</v>
      </c>
      <c r="B1" s="198"/>
      <c r="C1" s="198"/>
      <c r="D1" s="198"/>
      <c r="E1" s="198"/>
      <c r="F1" s="198"/>
      <c r="G1" s="198"/>
      <c r="H1" s="198"/>
      <c r="I1" s="198"/>
    </row>
    <row r="2" spans="1:59" ht="13.5" thickBot="1" x14ac:dyDescent="0.25">
      <c r="B2" s="123"/>
      <c r="C2" s="124"/>
      <c r="D2" s="124"/>
      <c r="E2" s="125"/>
      <c r="F2" s="124"/>
      <c r="G2" s="124"/>
    </row>
    <row r="3" spans="1:59" ht="13.5" thickTop="1" x14ac:dyDescent="0.2">
      <c r="A3" s="188" t="s">
        <v>5</v>
      </c>
      <c r="B3" s="189"/>
      <c r="C3" s="69" t="str">
        <f>CONCATENATE(cislostavby," ",nazevstavby)</f>
        <v xml:space="preserve"> Stavební úpravy Těšínská 36, Slezská Ostrava</v>
      </c>
      <c r="D3" s="70"/>
      <c r="E3" s="71"/>
      <c r="F3" s="70"/>
      <c r="G3" s="126"/>
      <c r="H3" s="127">
        <f>Rekapitulace!H1</f>
        <v>0</v>
      </c>
      <c r="I3" s="128"/>
    </row>
    <row r="4" spans="1:59" ht="13.5" thickBot="1" x14ac:dyDescent="0.25">
      <c r="A4" s="199" t="s">
        <v>1</v>
      </c>
      <c r="B4" s="191"/>
      <c r="C4" s="75" t="str">
        <f>CONCATENATE(cisloobjektu," ",nazevobjektu)</f>
        <v xml:space="preserve"> Stavební úpravy</v>
      </c>
      <c r="D4" s="76"/>
      <c r="E4" s="77"/>
      <c r="F4" s="76"/>
      <c r="G4" s="200"/>
      <c r="H4" s="200"/>
      <c r="I4" s="201"/>
    </row>
    <row r="5" spans="1:59" ht="13.5" thickTop="1" x14ac:dyDescent="0.2">
      <c r="A5" s="129"/>
      <c r="B5" s="130"/>
      <c r="C5" s="130"/>
      <c r="D5" s="131"/>
      <c r="E5" s="132"/>
      <c r="F5" s="131"/>
      <c r="G5" s="133"/>
      <c r="H5" s="131"/>
      <c r="I5" s="131"/>
    </row>
    <row r="6" spans="1:59" x14ac:dyDescent="0.2">
      <c r="A6" s="134" t="s">
        <v>58</v>
      </c>
      <c r="B6" s="135" t="s">
        <v>59</v>
      </c>
      <c r="C6" s="135" t="s">
        <v>60</v>
      </c>
      <c r="D6" s="135" t="s">
        <v>61</v>
      </c>
      <c r="E6" s="136" t="s">
        <v>62</v>
      </c>
      <c r="F6" s="135" t="s">
        <v>63</v>
      </c>
      <c r="G6" s="137" t="s">
        <v>64</v>
      </c>
      <c r="H6" s="138" t="s">
        <v>65</v>
      </c>
      <c r="I6" s="138" t="s">
        <v>66</v>
      </c>
      <c r="J6" s="138" t="s">
        <v>67</v>
      </c>
      <c r="K6" s="138" t="s">
        <v>68</v>
      </c>
    </row>
    <row r="7" spans="1:59" x14ac:dyDescent="0.2">
      <c r="A7" s="139" t="s">
        <v>69</v>
      </c>
      <c r="B7" s="140" t="s">
        <v>74</v>
      </c>
      <c r="C7" s="141" t="s">
        <v>75</v>
      </c>
      <c r="D7" s="142"/>
      <c r="E7" s="143"/>
      <c r="F7" s="143"/>
      <c r="G7" s="144"/>
      <c r="H7" s="145"/>
      <c r="I7" s="145"/>
      <c r="J7" s="145"/>
      <c r="K7" s="145"/>
      <c r="Q7" s="146">
        <v>1</v>
      </c>
    </row>
    <row r="8" spans="1:59" ht="25.5" x14ac:dyDescent="0.2">
      <c r="A8" s="147">
        <v>1</v>
      </c>
      <c r="B8" s="148" t="s">
        <v>76</v>
      </c>
      <c r="C8" s="149" t="s">
        <v>77</v>
      </c>
      <c r="D8" s="150" t="s">
        <v>78</v>
      </c>
      <c r="E8" s="151">
        <v>29.1</v>
      </c>
      <c r="F8" s="151"/>
      <c r="G8" s="152">
        <f>E8*F8</f>
        <v>0</v>
      </c>
      <c r="H8" s="153">
        <v>0.95894999999999997</v>
      </c>
      <c r="I8" s="153">
        <f>E8*H8</f>
        <v>27.905445</v>
      </c>
      <c r="J8" s="153">
        <v>0</v>
      </c>
      <c r="K8" s="153">
        <f>E8*J8</f>
        <v>0</v>
      </c>
      <c r="Q8" s="146">
        <v>2</v>
      </c>
      <c r="AA8" s="122">
        <v>12</v>
      </c>
      <c r="AB8" s="122">
        <v>0</v>
      </c>
      <c r="AC8" s="122">
        <v>1</v>
      </c>
      <c r="BB8" s="122">
        <v>1</v>
      </c>
      <c r="BC8" s="122">
        <f>IF(BB8=1,G8,0)</f>
        <v>0</v>
      </c>
      <c r="BD8" s="122">
        <f>IF(BB8=2,G8,0)</f>
        <v>0</v>
      </c>
      <c r="BE8" s="122">
        <f>IF(BB8=3,G8,0)</f>
        <v>0</v>
      </c>
      <c r="BF8" s="122">
        <f>IF(BB8=4,G8,0)</f>
        <v>0</v>
      </c>
      <c r="BG8" s="122">
        <f>IF(BB8=5,G8,0)</f>
        <v>0</v>
      </c>
    </row>
    <row r="9" spans="1:59" x14ac:dyDescent="0.2">
      <c r="A9" s="154"/>
      <c r="B9" s="155"/>
      <c r="C9" s="196" t="s">
        <v>79</v>
      </c>
      <c r="D9" s="197"/>
      <c r="E9" s="156">
        <v>29.1</v>
      </c>
      <c r="F9" s="157"/>
      <c r="G9" s="158"/>
      <c r="H9" s="159"/>
      <c r="I9" s="159"/>
      <c r="J9" s="159"/>
      <c r="K9" s="159"/>
      <c r="M9" s="122" t="s">
        <v>79</v>
      </c>
      <c r="O9" s="160"/>
      <c r="Q9" s="146"/>
    </row>
    <row r="10" spans="1:59" x14ac:dyDescent="0.2">
      <c r="A10" s="147">
        <v>2</v>
      </c>
      <c r="B10" s="148" t="s">
        <v>80</v>
      </c>
      <c r="C10" s="149" t="s">
        <v>81</v>
      </c>
      <c r="D10" s="150" t="s">
        <v>82</v>
      </c>
      <c r="E10" s="151">
        <v>0.90369999999999995</v>
      </c>
      <c r="F10" s="151"/>
      <c r="G10" s="152">
        <f>E10*F10</f>
        <v>0</v>
      </c>
      <c r="H10" s="153">
        <v>1.0900000000000001</v>
      </c>
      <c r="I10" s="153">
        <f>E10*H10</f>
        <v>0.98503300000000005</v>
      </c>
      <c r="J10" s="153">
        <v>0</v>
      </c>
      <c r="K10" s="153">
        <f>E10*J10</f>
        <v>0</v>
      </c>
      <c r="Q10" s="146">
        <v>2</v>
      </c>
      <c r="AA10" s="122">
        <v>12</v>
      </c>
      <c r="AB10" s="122">
        <v>0</v>
      </c>
      <c r="AC10" s="122">
        <v>2</v>
      </c>
      <c r="BB10" s="122">
        <v>1</v>
      </c>
      <c r="BC10" s="122">
        <f>IF(BB10=1,G10,0)</f>
        <v>0</v>
      </c>
      <c r="BD10" s="122">
        <f>IF(BB10=2,G10,0)</f>
        <v>0</v>
      </c>
      <c r="BE10" s="122">
        <f>IF(BB10=3,G10,0)</f>
        <v>0</v>
      </c>
      <c r="BF10" s="122">
        <f>IF(BB10=4,G10,0)</f>
        <v>0</v>
      </c>
      <c r="BG10" s="122">
        <f>IF(BB10=5,G10,0)</f>
        <v>0</v>
      </c>
    </row>
    <row r="11" spans="1:59" x14ac:dyDescent="0.2">
      <c r="A11" s="154"/>
      <c r="B11" s="155"/>
      <c r="C11" s="196" t="s">
        <v>83</v>
      </c>
      <c r="D11" s="197"/>
      <c r="E11" s="156">
        <v>0.34079999999999999</v>
      </c>
      <c r="F11" s="157"/>
      <c r="G11" s="158"/>
      <c r="H11" s="159"/>
      <c r="I11" s="159"/>
      <c r="J11" s="159"/>
      <c r="K11" s="159"/>
      <c r="M11" s="122" t="s">
        <v>83</v>
      </c>
      <c r="O11" s="160"/>
      <c r="Q11" s="146"/>
    </row>
    <row r="12" spans="1:59" x14ac:dyDescent="0.2">
      <c r="A12" s="154"/>
      <c r="B12" s="155"/>
      <c r="C12" s="196" t="s">
        <v>84</v>
      </c>
      <c r="D12" s="197"/>
      <c r="E12" s="156">
        <v>0.36899999999999999</v>
      </c>
      <c r="F12" s="157"/>
      <c r="G12" s="158"/>
      <c r="H12" s="159"/>
      <c r="I12" s="159"/>
      <c r="J12" s="159"/>
      <c r="K12" s="159"/>
      <c r="M12" s="122" t="s">
        <v>84</v>
      </c>
      <c r="O12" s="160"/>
      <c r="Q12" s="146"/>
    </row>
    <row r="13" spans="1:59" x14ac:dyDescent="0.2">
      <c r="A13" s="154"/>
      <c r="B13" s="155"/>
      <c r="C13" s="196" t="s">
        <v>85</v>
      </c>
      <c r="D13" s="197"/>
      <c r="E13" s="156">
        <v>0.19389999999999999</v>
      </c>
      <c r="F13" s="157"/>
      <c r="G13" s="158"/>
      <c r="H13" s="159"/>
      <c r="I13" s="159"/>
      <c r="J13" s="159"/>
      <c r="K13" s="159"/>
      <c r="M13" s="122" t="s">
        <v>85</v>
      </c>
      <c r="O13" s="160"/>
      <c r="Q13" s="146"/>
    </row>
    <row r="14" spans="1:59" x14ac:dyDescent="0.2">
      <c r="A14" s="147">
        <v>3</v>
      </c>
      <c r="B14" s="148" t="s">
        <v>86</v>
      </c>
      <c r="C14" s="149" t="s">
        <v>87</v>
      </c>
      <c r="D14" s="150" t="s">
        <v>88</v>
      </c>
      <c r="E14" s="151">
        <v>1.4409000000000001</v>
      </c>
      <c r="F14" s="151"/>
      <c r="G14" s="152">
        <f>E14*F14</f>
        <v>0</v>
      </c>
      <c r="H14" s="153">
        <v>1.7764200000000001</v>
      </c>
      <c r="I14" s="153">
        <f>E14*H14</f>
        <v>2.5596435780000002</v>
      </c>
      <c r="J14" s="153">
        <v>0</v>
      </c>
      <c r="K14" s="153">
        <f>E14*J14</f>
        <v>0</v>
      </c>
      <c r="Q14" s="146">
        <v>2</v>
      </c>
      <c r="AA14" s="122">
        <v>12</v>
      </c>
      <c r="AB14" s="122">
        <v>0</v>
      </c>
      <c r="AC14" s="122">
        <v>3</v>
      </c>
      <c r="BB14" s="122">
        <v>1</v>
      </c>
      <c r="BC14" s="122">
        <f>IF(BB14=1,G14,0)</f>
        <v>0</v>
      </c>
      <c r="BD14" s="122">
        <f>IF(BB14=2,G14,0)</f>
        <v>0</v>
      </c>
      <c r="BE14" s="122">
        <f>IF(BB14=3,G14,0)</f>
        <v>0</v>
      </c>
      <c r="BF14" s="122">
        <f>IF(BB14=4,G14,0)</f>
        <v>0</v>
      </c>
      <c r="BG14" s="122">
        <f>IF(BB14=5,G14,0)</f>
        <v>0</v>
      </c>
    </row>
    <row r="15" spans="1:59" x14ac:dyDescent="0.2">
      <c r="A15" s="154"/>
      <c r="B15" s="155"/>
      <c r="C15" s="196" t="s">
        <v>89</v>
      </c>
      <c r="D15" s="197"/>
      <c r="E15" s="156">
        <v>0.47970000000000002</v>
      </c>
      <c r="F15" s="157"/>
      <c r="G15" s="158"/>
      <c r="H15" s="159"/>
      <c r="I15" s="159"/>
      <c r="J15" s="159"/>
      <c r="K15" s="159"/>
      <c r="M15" s="122" t="s">
        <v>89</v>
      </c>
      <c r="O15" s="160"/>
      <c r="Q15" s="146"/>
    </row>
    <row r="16" spans="1:59" x14ac:dyDescent="0.2">
      <c r="A16" s="154"/>
      <c r="B16" s="155"/>
      <c r="C16" s="196" t="s">
        <v>90</v>
      </c>
      <c r="D16" s="197"/>
      <c r="E16" s="156">
        <v>0.42120000000000002</v>
      </c>
      <c r="F16" s="157"/>
      <c r="G16" s="158"/>
      <c r="H16" s="159"/>
      <c r="I16" s="159"/>
      <c r="J16" s="159"/>
      <c r="K16" s="159"/>
      <c r="M16" s="122" t="s">
        <v>90</v>
      </c>
      <c r="O16" s="160"/>
      <c r="Q16" s="146"/>
    </row>
    <row r="17" spans="1:59" x14ac:dyDescent="0.2">
      <c r="A17" s="154"/>
      <c r="B17" s="155"/>
      <c r="C17" s="196" t="s">
        <v>91</v>
      </c>
      <c r="D17" s="197"/>
      <c r="E17" s="156">
        <v>0.54</v>
      </c>
      <c r="F17" s="157"/>
      <c r="G17" s="158"/>
      <c r="H17" s="159"/>
      <c r="I17" s="159"/>
      <c r="J17" s="159"/>
      <c r="K17" s="159"/>
      <c r="M17" s="122" t="s">
        <v>91</v>
      </c>
      <c r="O17" s="160"/>
      <c r="Q17" s="146"/>
    </row>
    <row r="18" spans="1:59" x14ac:dyDescent="0.2">
      <c r="A18" s="147">
        <v>4</v>
      </c>
      <c r="B18" s="148" t="s">
        <v>92</v>
      </c>
      <c r="C18" s="149" t="s">
        <v>93</v>
      </c>
      <c r="D18" s="150" t="s">
        <v>78</v>
      </c>
      <c r="E18" s="151">
        <v>6.6840000000000002</v>
      </c>
      <c r="F18" s="151"/>
      <c r="G18" s="152">
        <f>E18*F18</f>
        <v>0</v>
      </c>
      <c r="H18" s="153">
        <v>0.18323999999999999</v>
      </c>
      <c r="I18" s="153">
        <f>E18*H18</f>
        <v>1.22477616</v>
      </c>
      <c r="J18" s="153">
        <v>0</v>
      </c>
      <c r="K18" s="153">
        <f>E18*J18</f>
        <v>0</v>
      </c>
      <c r="Q18" s="146">
        <v>2</v>
      </c>
      <c r="AA18" s="122">
        <v>12</v>
      </c>
      <c r="AB18" s="122">
        <v>0</v>
      </c>
      <c r="AC18" s="122">
        <v>4</v>
      </c>
      <c r="BB18" s="122">
        <v>1</v>
      </c>
      <c r="BC18" s="122">
        <f>IF(BB18=1,G18,0)</f>
        <v>0</v>
      </c>
      <c r="BD18" s="122">
        <f>IF(BB18=2,G18,0)</f>
        <v>0</v>
      </c>
      <c r="BE18" s="122">
        <f>IF(BB18=3,G18,0)</f>
        <v>0</v>
      </c>
      <c r="BF18" s="122">
        <f>IF(BB18=4,G18,0)</f>
        <v>0</v>
      </c>
      <c r="BG18" s="122">
        <f>IF(BB18=5,G18,0)</f>
        <v>0</v>
      </c>
    </row>
    <row r="19" spans="1:59" x14ac:dyDescent="0.2">
      <c r="A19" s="154"/>
      <c r="B19" s="155"/>
      <c r="C19" s="196" t="s">
        <v>94</v>
      </c>
      <c r="D19" s="197"/>
      <c r="E19" s="156">
        <v>4.2839999999999998</v>
      </c>
      <c r="F19" s="157"/>
      <c r="G19" s="158"/>
      <c r="H19" s="159"/>
      <c r="I19" s="159"/>
      <c r="J19" s="159"/>
      <c r="K19" s="159"/>
      <c r="M19" s="122" t="s">
        <v>94</v>
      </c>
      <c r="O19" s="160"/>
      <c r="Q19" s="146"/>
    </row>
    <row r="20" spans="1:59" x14ac:dyDescent="0.2">
      <c r="A20" s="154"/>
      <c r="B20" s="155"/>
      <c r="C20" s="196" t="s">
        <v>95</v>
      </c>
      <c r="D20" s="197"/>
      <c r="E20" s="156">
        <v>2.4</v>
      </c>
      <c r="F20" s="157"/>
      <c r="G20" s="158"/>
      <c r="H20" s="159"/>
      <c r="I20" s="159"/>
      <c r="J20" s="159"/>
      <c r="K20" s="159"/>
      <c r="M20" s="122" t="s">
        <v>95</v>
      </c>
      <c r="O20" s="160"/>
      <c r="Q20" s="146"/>
    </row>
    <row r="21" spans="1:59" x14ac:dyDescent="0.2">
      <c r="A21" s="147">
        <v>5</v>
      </c>
      <c r="B21" s="148" t="s">
        <v>96</v>
      </c>
      <c r="C21" s="149" t="s">
        <v>97</v>
      </c>
      <c r="D21" s="150" t="s">
        <v>78</v>
      </c>
      <c r="E21" s="151">
        <v>8.5850000000000009</v>
      </c>
      <c r="F21" s="151"/>
      <c r="G21" s="152">
        <f>E21*F21</f>
        <v>0</v>
      </c>
      <c r="H21" s="153">
        <v>0.50299000000000005</v>
      </c>
      <c r="I21" s="153">
        <f>E21*H21</f>
        <v>4.318169150000001</v>
      </c>
      <c r="J21" s="153">
        <v>0</v>
      </c>
      <c r="K21" s="153">
        <f>E21*J21</f>
        <v>0</v>
      </c>
      <c r="Q21" s="146">
        <v>2</v>
      </c>
      <c r="AA21" s="122">
        <v>12</v>
      </c>
      <c r="AB21" s="122">
        <v>0</v>
      </c>
      <c r="AC21" s="122">
        <v>5</v>
      </c>
      <c r="BB21" s="122">
        <v>1</v>
      </c>
      <c r="BC21" s="122">
        <f>IF(BB21=1,G21,0)</f>
        <v>0</v>
      </c>
      <c r="BD21" s="122">
        <f>IF(BB21=2,G21,0)</f>
        <v>0</v>
      </c>
      <c r="BE21" s="122">
        <f>IF(BB21=3,G21,0)</f>
        <v>0</v>
      </c>
      <c r="BF21" s="122">
        <f>IF(BB21=4,G21,0)</f>
        <v>0</v>
      </c>
      <c r="BG21" s="122">
        <f>IF(BB21=5,G21,0)</f>
        <v>0</v>
      </c>
    </row>
    <row r="22" spans="1:59" x14ac:dyDescent="0.2">
      <c r="A22" s="154"/>
      <c r="B22" s="155"/>
      <c r="C22" s="196" t="s">
        <v>98</v>
      </c>
      <c r="D22" s="197"/>
      <c r="E22" s="156">
        <v>3.42</v>
      </c>
      <c r="F22" s="157"/>
      <c r="G22" s="158"/>
      <c r="H22" s="159"/>
      <c r="I22" s="159"/>
      <c r="J22" s="159"/>
      <c r="K22" s="159"/>
      <c r="M22" s="122" t="s">
        <v>98</v>
      </c>
      <c r="O22" s="160"/>
      <c r="Q22" s="146"/>
    </row>
    <row r="23" spans="1:59" x14ac:dyDescent="0.2">
      <c r="A23" s="154"/>
      <c r="B23" s="155"/>
      <c r="C23" s="196" t="s">
        <v>99</v>
      </c>
      <c r="D23" s="197"/>
      <c r="E23" s="156">
        <v>2.5649999999999999</v>
      </c>
      <c r="F23" s="157"/>
      <c r="G23" s="158"/>
      <c r="H23" s="159"/>
      <c r="I23" s="159"/>
      <c r="J23" s="159"/>
      <c r="K23" s="159"/>
      <c r="M23" s="122" t="s">
        <v>99</v>
      </c>
      <c r="O23" s="160"/>
      <c r="Q23" s="146"/>
    </row>
    <row r="24" spans="1:59" x14ac:dyDescent="0.2">
      <c r="A24" s="154"/>
      <c r="B24" s="155"/>
      <c r="C24" s="196" t="s">
        <v>100</v>
      </c>
      <c r="D24" s="197"/>
      <c r="E24" s="156">
        <v>2.6</v>
      </c>
      <c r="F24" s="157"/>
      <c r="G24" s="158"/>
      <c r="H24" s="159"/>
      <c r="I24" s="159"/>
      <c r="J24" s="159"/>
      <c r="K24" s="159"/>
      <c r="M24" s="122" t="s">
        <v>100</v>
      </c>
      <c r="O24" s="160"/>
      <c r="Q24" s="146"/>
    </row>
    <row r="25" spans="1:59" ht="25.5" x14ac:dyDescent="0.2">
      <c r="A25" s="147">
        <v>6</v>
      </c>
      <c r="B25" s="148" t="s">
        <v>101</v>
      </c>
      <c r="C25" s="149" t="s">
        <v>102</v>
      </c>
      <c r="D25" s="150" t="s">
        <v>78</v>
      </c>
      <c r="E25" s="151">
        <v>30.385000000000002</v>
      </c>
      <c r="F25" s="151"/>
      <c r="G25" s="152">
        <f>E25*F25</f>
        <v>0</v>
      </c>
      <c r="H25" s="153">
        <v>2.487E-2</v>
      </c>
      <c r="I25" s="153">
        <f>E25*H25</f>
        <v>0.75567495000000007</v>
      </c>
      <c r="J25" s="153">
        <v>0</v>
      </c>
      <c r="K25" s="153">
        <f>E25*J25</f>
        <v>0</v>
      </c>
      <c r="Q25" s="146">
        <v>2</v>
      </c>
      <c r="AA25" s="122">
        <v>12</v>
      </c>
      <c r="AB25" s="122">
        <v>0</v>
      </c>
      <c r="AC25" s="122">
        <v>6</v>
      </c>
      <c r="BB25" s="122">
        <v>1</v>
      </c>
      <c r="BC25" s="122">
        <f>IF(BB25=1,G25,0)</f>
        <v>0</v>
      </c>
      <c r="BD25" s="122">
        <f>IF(BB25=2,G25,0)</f>
        <v>0</v>
      </c>
      <c r="BE25" s="122">
        <f>IF(BB25=3,G25,0)</f>
        <v>0</v>
      </c>
      <c r="BF25" s="122">
        <f>IF(BB25=4,G25,0)</f>
        <v>0</v>
      </c>
      <c r="BG25" s="122">
        <f>IF(BB25=5,G25,0)</f>
        <v>0</v>
      </c>
    </row>
    <row r="26" spans="1:59" x14ac:dyDescent="0.2">
      <c r="A26" s="154"/>
      <c r="B26" s="155"/>
      <c r="C26" s="196" t="s">
        <v>103</v>
      </c>
      <c r="D26" s="197"/>
      <c r="E26" s="156">
        <v>30.385000000000002</v>
      </c>
      <c r="F26" s="157"/>
      <c r="G26" s="158"/>
      <c r="H26" s="159"/>
      <c r="I26" s="159"/>
      <c r="J26" s="159"/>
      <c r="K26" s="159"/>
      <c r="M26" s="122" t="s">
        <v>103</v>
      </c>
      <c r="O26" s="160"/>
      <c r="Q26" s="146"/>
    </row>
    <row r="27" spans="1:59" ht="25.5" x14ac:dyDescent="0.2">
      <c r="A27" s="147">
        <v>7</v>
      </c>
      <c r="B27" s="148" t="s">
        <v>104</v>
      </c>
      <c r="C27" s="149" t="s">
        <v>105</v>
      </c>
      <c r="D27" s="150" t="s">
        <v>78</v>
      </c>
      <c r="E27" s="151">
        <v>28.067499999999999</v>
      </c>
      <c r="F27" s="151"/>
      <c r="G27" s="152">
        <f>E27*F27</f>
        <v>0</v>
      </c>
      <c r="H27" s="153">
        <v>2.5909999999999999E-2</v>
      </c>
      <c r="I27" s="153">
        <f>E27*H27</f>
        <v>0.72722892499999992</v>
      </c>
      <c r="J27" s="153">
        <v>0</v>
      </c>
      <c r="K27" s="153">
        <f>E27*J27</f>
        <v>0</v>
      </c>
      <c r="Q27" s="146">
        <v>2</v>
      </c>
      <c r="AA27" s="122">
        <v>12</v>
      </c>
      <c r="AB27" s="122">
        <v>0</v>
      </c>
      <c r="AC27" s="122">
        <v>7</v>
      </c>
      <c r="BB27" s="122">
        <v>1</v>
      </c>
      <c r="BC27" s="122">
        <f>IF(BB27=1,G27,0)</f>
        <v>0</v>
      </c>
      <c r="BD27" s="122">
        <f>IF(BB27=2,G27,0)</f>
        <v>0</v>
      </c>
      <c r="BE27" s="122">
        <f>IF(BB27=3,G27,0)</f>
        <v>0</v>
      </c>
      <c r="BF27" s="122">
        <f>IF(BB27=4,G27,0)</f>
        <v>0</v>
      </c>
      <c r="BG27" s="122">
        <f>IF(BB27=5,G27,0)</f>
        <v>0</v>
      </c>
    </row>
    <row r="28" spans="1:59" x14ac:dyDescent="0.2">
      <c r="A28" s="154"/>
      <c r="B28" s="155"/>
      <c r="C28" s="196" t="s">
        <v>106</v>
      </c>
      <c r="D28" s="197"/>
      <c r="E28" s="156">
        <v>28.067499999999999</v>
      </c>
      <c r="F28" s="157"/>
      <c r="G28" s="158"/>
      <c r="H28" s="159"/>
      <c r="I28" s="159"/>
      <c r="J28" s="159"/>
      <c r="K28" s="159"/>
      <c r="M28" s="122" t="s">
        <v>106</v>
      </c>
      <c r="O28" s="160"/>
      <c r="Q28" s="146"/>
    </row>
    <row r="29" spans="1:59" ht="25.5" x14ac:dyDescent="0.2">
      <c r="A29" s="147">
        <v>8</v>
      </c>
      <c r="B29" s="148" t="s">
        <v>107</v>
      </c>
      <c r="C29" s="149" t="s">
        <v>108</v>
      </c>
      <c r="D29" s="150" t="s">
        <v>78</v>
      </c>
      <c r="E29" s="151">
        <v>57.134999999999998</v>
      </c>
      <c r="F29" s="151"/>
      <c r="G29" s="152">
        <f>E29*F29</f>
        <v>0</v>
      </c>
      <c r="H29" s="153">
        <v>3.0870000000000002E-2</v>
      </c>
      <c r="I29" s="153">
        <f>E29*H29</f>
        <v>1.7637574499999999</v>
      </c>
      <c r="J29" s="153">
        <v>0</v>
      </c>
      <c r="K29" s="153">
        <f>E29*J29</f>
        <v>0</v>
      </c>
      <c r="Q29" s="146">
        <v>2</v>
      </c>
      <c r="AA29" s="122">
        <v>12</v>
      </c>
      <c r="AB29" s="122">
        <v>0</v>
      </c>
      <c r="AC29" s="122">
        <v>8</v>
      </c>
      <c r="BB29" s="122">
        <v>1</v>
      </c>
      <c r="BC29" s="122">
        <f>IF(BB29=1,G29,0)</f>
        <v>0</v>
      </c>
      <c r="BD29" s="122">
        <f>IF(BB29=2,G29,0)</f>
        <v>0</v>
      </c>
      <c r="BE29" s="122">
        <f>IF(BB29=3,G29,0)</f>
        <v>0</v>
      </c>
      <c r="BF29" s="122">
        <f>IF(BB29=4,G29,0)</f>
        <v>0</v>
      </c>
      <c r="BG29" s="122">
        <f>IF(BB29=5,G29,0)</f>
        <v>0</v>
      </c>
    </row>
    <row r="30" spans="1:59" x14ac:dyDescent="0.2">
      <c r="A30" s="154"/>
      <c r="B30" s="155"/>
      <c r="C30" s="196" t="s">
        <v>109</v>
      </c>
      <c r="D30" s="197"/>
      <c r="E30" s="156">
        <v>37.96</v>
      </c>
      <c r="F30" s="157"/>
      <c r="G30" s="158"/>
      <c r="H30" s="159"/>
      <c r="I30" s="159"/>
      <c r="J30" s="159"/>
      <c r="K30" s="159"/>
      <c r="M30" s="122" t="s">
        <v>109</v>
      </c>
      <c r="O30" s="160"/>
      <c r="Q30" s="146"/>
    </row>
    <row r="31" spans="1:59" x14ac:dyDescent="0.2">
      <c r="A31" s="154"/>
      <c r="B31" s="155"/>
      <c r="C31" s="196" t="s">
        <v>110</v>
      </c>
      <c r="D31" s="197"/>
      <c r="E31" s="156">
        <v>5.7850000000000001</v>
      </c>
      <c r="F31" s="157"/>
      <c r="G31" s="158"/>
      <c r="H31" s="159"/>
      <c r="I31" s="159"/>
      <c r="J31" s="159"/>
      <c r="K31" s="159"/>
      <c r="M31" s="122" t="s">
        <v>110</v>
      </c>
      <c r="O31" s="160"/>
      <c r="Q31" s="146"/>
    </row>
    <row r="32" spans="1:59" x14ac:dyDescent="0.2">
      <c r="A32" s="154"/>
      <c r="B32" s="155"/>
      <c r="C32" s="196" t="s">
        <v>111</v>
      </c>
      <c r="D32" s="197"/>
      <c r="E32" s="156">
        <v>13.39</v>
      </c>
      <c r="F32" s="157"/>
      <c r="G32" s="158"/>
      <c r="H32" s="159"/>
      <c r="I32" s="159"/>
      <c r="J32" s="159"/>
      <c r="K32" s="159"/>
      <c r="M32" s="122" t="s">
        <v>111</v>
      </c>
      <c r="O32" s="160"/>
      <c r="Q32" s="146"/>
    </row>
    <row r="33" spans="1:59" x14ac:dyDescent="0.2">
      <c r="A33" s="161"/>
      <c r="B33" s="162" t="s">
        <v>71</v>
      </c>
      <c r="C33" s="163" t="str">
        <f>CONCATENATE(B7," ",C7)</f>
        <v>3 Svislé a kompletní konstrukce</v>
      </c>
      <c r="D33" s="161"/>
      <c r="E33" s="164"/>
      <c r="F33" s="164"/>
      <c r="G33" s="165">
        <f>SUM(G7:G32)</f>
        <v>0</v>
      </c>
      <c r="H33" s="166"/>
      <c r="I33" s="167">
        <f>SUM(I7:I32)</f>
        <v>40.239728212999999</v>
      </c>
      <c r="J33" s="166"/>
      <c r="K33" s="167">
        <f>SUM(K7:K32)</f>
        <v>0</v>
      </c>
      <c r="Q33" s="146">
        <v>4</v>
      </c>
      <c r="BC33" s="168">
        <f>SUM(BC7:BC32)</f>
        <v>0</v>
      </c>
      <c r="BD33" s="168">
        <f>SUM(BD7:BD32)</f>
        <v>0</v>
      </c>
      <c r="BE33" s="168">
        <f>SUM(BE7:BE32)</f>
        <v>0</v>
      </c>
      <c r="BF33" s="168">
        <f>SUM(BF7:BF32)</f>
        <v>0</v>
      </c>
      <c r="BG33" s="168">
        <f>SUM(BG7:BG32)</f>
        <v>0</v>
      </c>
    </row>
    <row r="34" spans="1:59" x14ac:dyDescent="0.2">
      <c r="A34" s="139" t="s">
        <v>69</v>
      </c>
      <c r="B34" s="140" t="s">
        <v>112</v>
      </c>
      <c r="C34" s="141" t="s">
        <v>113</v>
      </c>
      <c r="D34" s="142"/>
      <c r="E34" s="143"/>
      <c r="F34" s="143"/>
      <c r="G34" s="144"/>
      <c r="H34" s="145"/>
      <c r="I34" s="145"/>
      <c r="J34" s="145"/>
      <c r="K34" s="145"/>
      <c r="Q34" s="146">
        <v>1</v>
      </c>
    </row>
    <row r="35" spans="1:59" x14ac:dyDescent="0.2">
      <c r="A35" s="147">
        <v>9</v>
      </c>
      <c r="B35" s="148" t="s">
        <v>114</v>
      </c>
      <c r="C35" s="149" t="s">
        <v>115</v>
      </c>
      <c r="D35" s="150" t="s">
        <v>78</v>
      </c>
      <c r="E35" s="151">
        <v>246</v>
      </c>
      <c r="F35" s="151"/>
      <c r="G35" s="152">
        <f>E35*F35</f>
        <v>0</v>
      </c>
      <c r="H35" s="153">
        <v>0.20394000000000001</v>
      </c>
      <c r="I35" s="153">
        <f>E35*H35</f>
        <v>50.169240000000002</v>
      </c>
      <c r="J35" s="153">
        <v>0</v>
      </c>
      <c r="K35" s="153">
        <f>E35*J35</f>
        <v>0</v>
      </c>
      <c r="Q35" s="146">
        <v>2</v>
      </c>
      <c r="AA35" s="122">
        <v>12</v>
      </c>
      <c r="AB35" s="122">
        <v>0</v>
      </c>
      <c r="AC35" s="122">
        <v>9</v>
      </c>
      <c r="BB35" s="122">
        <v>1</v>
      </c>
      <c r="BC35" s="122">
        <f>IF(BB35=1,G35,0)</f>
        <v>0</v>
      </c>
      <c r="BD35" s="122">
        <f>IF(BB35=2,G35,0)</f>
        <v>0</v>
      </c>
      <c r="BE35" s="122">
        <f>IF(BB35=3,G35,0)</f>
        <v>0</v>
      </c>
      <c r="BF35" s="122">
        <f>IF(BB35=4,G35,0)</f>
        <v>0</v>
      </c>
      <c r="BG35" s="122">
        <f>IF(BB35=5,G35,0)</f>
        <v>0</v>
      </c>
    </row>
    <row r="36" spans="1:59" x14ac:dyDescent="0.2">
      <c r="A36" s="154"/>
      <c r="B36" s="155"/>
      <c r="C36" s="196" t="s">
        <v>116</v>
      </c>
      <c r="D36" s="197"/>
      <c r="E36" s="156">
        <v>246</v>
      </c>
      <c r="F36" s="157"/>
      <c r="G36" s="158"/>
      <c r="H36" s="159"/>
      <c r="I36" s="159"/>
      <c r="J36" s="159"/>
      <c r="K36" s="159"/>
      <c r="M36" s="122" t="s">
        <v>116</v>
      </c>
      <c r="O36" s="160"/>
      <c r="Q36" s="146"/>
    </row>
    <row r="37" spans="1:59" x14ac:dyDescent="0.2">
      <c r="A37" s="147">
        <v>10</v>
      </c>
      <c r="B37" s="148" t="s">
        <v>117</v>
      </c>
      <c r="C37" s="149" t="s">
        <v>118</v>
      </c>
      <c r="D37" s="150" t="s">
        <v>78</v>
      </c>
      <c r="E37" s="151">
        <v>246</v>
      </c>
      <c r="F37" s="151"/>
      <c r="G37" s="152">
        <f>E37*F37</f>
        <v>0</v>
      </c>
      <c r="H37" s="153">
        <v>7.3899999999999993E-2</v>
      </c>
      <c r="I37" s="153">
        <f>E37*H37</f>
        <v>18.179399999999998</v>
      </c>
      <c r="J37" s="153">
        <v>0</v>
      </c>
      <c r="K37" s="153">
        <f>E37*J37</f>
        <v>0</v>
      </c>
      <c r="Q37" s="146">
        <v>2</v>
      </c>
      <c r="AA37" s="122">
        <v>12</v>
      </c>
      <c r="AB37" s="122">
        <v>0</v>
      </c>
      <c r="AC37" s="122">
        <v>10</v>
      </c>
      <c r="BB37" s="122">
        <v>1</v>
      </c>
      <c r="BC37" s="122">
        <f>IF(BB37=1,G37,0)</f>
        <v>0</v>
      </c>
      <c r="BD37" s="122">
        <f>IF(BB37=2,G37,0)</f>
        <v>0</v>
      </c>
      <c r="BE37" s="122">
        <f>IF(BB37=3,G37,0)</f>
        <v>0</v>
      </c>
      <c r="BF37" s="122">
        <f>IF(BB37=4,G37,0)</f>
        <v>0</v>
      </c>
      <c r="BG37" s="122">
        <f>IF(BB37=5,G37,0)</f>
        <v>0</v>
      </c>
    </row>
    <row r="38" spans="1:59" x14ac:dyDescent="0.2">
      <c r="A38" s="147">
        <v>11</v>
      </c>
      <c r="B38" s="148" t="s">
        <v>119</v>
      </c>
      <c r="C38" s="149" t="s">
        <v>120</v>
      </c>
      <c r="D38" s="150" t="s">
        <v>78</v>
      </c>
      <c r="E38" s="151">
        <v>253.38</v>
      </c>
      <c r="F38" s="151"/>
      <c r="G38" s="152">
        <f>E38*F38</f>
        <v>0</v>
      </c>
      <c r="H38" s="153">
        <v>0.184</v>
      </c>
      <c r="I38" s="153">
        <f>E38*H38</f>
        <v>46.621919999999996</v>
      </c>
      <c r="J38" s="153">
        <v>0</v>
      </c>
      <c r="K38" s="153">
        <f>E38*J38</f>
        <v>0</v>
      </c>
      <c r="Q38" s="146">
        <v>2</v>
      </c>
      <c r="AA38" s="122">
        <v>12</v>
      </c>
      <c r="AB38" s="122">
        <v>1</v>
      </c>
      <c r="AC38" s="122">
        <v>11</v>
      </c>
      <c r="BB38" s="122">
        <v>1</v>
      </c>
      <c r="BC38" s="122">
        <f>IF(BB38=1,G38,0)</f>
        <v>0</v>
      </c>
      <c r="BD38" s="122">
        <f>IF(BB38=2,G38,0)</f>
        <v>0</v>
      </c>
      <c r="BE38" s="122">
        <f>IF(BB38=3,G38,0)</f>
        <v>0</v>
      </c>
      <c r="BF38" s="122">
        <f>IF(BB38=4,G38,0)</f>
        <v>0</v>
      </c>
      <c r="BG38" s="122">
        <f>IF(BB38=5,G38,0)</f>
        <v>0</v>
      </c>
    </row>
    <row r="39" spans="1:59" x14ac:dyDescent="0.2">
      <c r="A39" s="154"/>
      <c r="B39" s="155"/>
      <c r="C39" s="196" t="s">
        <v>121</v>
      </c>
      <c r="D39" s="197"/>
      <c r="E39" s="156">
        <v>253.38</v>
      </c>
      <c r="F39" s="157"/>
      <c r="G39" s="158"/>
      <c r="H39" s="159"/>
      <c r="I39" s="159"/>
      <c r="J39" s="159"/>
      <c r="K39" s="159"/>
      <c r="M39" s="122" t="s">
        <v>121</v>
      </c>
      <c r="O39" s="160"/>
      <c r="Q39" s="146"/>
    </row>
    <row r="40" spans="1:59" x14ac:dyDescent="0.2">
      <c r="A40" s="161"/>
      <c r="B40" s="162" t="s">
        <v>71</v>
      </c>
      <c r="C40" s="163" t="str">
        <f>CONCATENATE(B34," ",C34)</f>
        <v>5 Komunikace</v>
      </c>
      <c r="D40" s="161"/>
      <c r="E40" s="164"/>
      <c r="F40" s="164"/>
      <c r="G40" s="165">
        <f>SUM(G34:G39)</f>
        <v>0</v>
      </c>
      <c r="H40" s="166"/>
      <c r="I40" s="167">
        <f>SUM(I34:I39)</f>
        <v>114.97056000000001</v>
      </c>
      <c r="J40" s="166"/>
      <c r="K40" s="167">
        <f>SUM(K34:K39)</f>
        <v>0</v>
      </c>
      <c r="Q40" s="146">
        <v>4</v>
      </c>
      <c r="BC40" s="168">
        <f>SUM(BC34:BC39)</f>
        <v>0</v>
      </c>
      <c r="BD40" s="168">
        <f>SUM(BD34:BD39)</f>
        <v>0</v>
      </c>
      <c r="BE40" s="168">
        <f>SUM(BE34:BE39)</f>
        <v>0</v>
      </c>
      <c r="BF40" s="168">
        <f>SUM(BF34:BF39)</f>
        <v>0</v>
      </c>
      <c r="BG40" s="168">
        <f>SUM(BG34:BG39)</f>
        <v>0</v>
      </c>
    </row>
    <row r="41" spans="1:59" x14ac:dyDescent="0.2">
      <c r="A41" s="139" t="s">
        <v>69</v>
      </c>
      <c r="B41" s="140" t="s">
        <v>122</v>
      </c>
      <c r="C41" s="141" t="s">
        <v>123</v>
      </c>
      <c r="D41" s="142"/>
      <c r="E41" s="143"/>
      <c r="F41" s="143"/>
      <c r="G41" s="144"/>
      <c r="H41" s="145"/>
      <c r="I41" s="145"/>
      <c r="J41" s="145"/>
      <c r="K41" s="145"/>
      <c r="Q41" s="146">
        <v>1</v>
      </c>
    </row>
    <row r="42" spans="1:59" x14ac:dyDescent="0.2">
      <c r="A42" s="147">
        <v>12</v>
      </c>
      <c r="B42" s="148" t="s">
        <v>124</v>
      </c>
      <c r="C42" s="149" t="s">
        <v>125</v>
      </c>
      <c r="D42" s="150" t="s">
        <v>78</v>
      </c>
      <c r="E42" s="151">
        <v>166.71250000000001</v>
      </c>
      <c r="F42" s="151"/>
      <c r="G42" s="152">
        <f>E42*F42</f>
        <v>0</v>
      </c>
      <c r="H42" s="153">
        <v>5.1229999999999998E-2</v>
      </c>
      <c r="I42" s="153">
        <f>E42*H42</f>
        <v>8.5406813750000001</v>
      </c>
      <c r="J42" s="153">
        <v>0</v>
      </c>
      <c r="K42" s="153">
        <f>E42*J42</f>
        <v>0</v>
      </c>
      <c r="Q42" s="146">
        <v>2</v>
      </c>
      <c r="AA42" s="122">
        <v>12</v>
      </c>
      <c r="AB42" s="122">
        <v>0</v>
      </c>
      <c r="AC42" s="122">
        <v>12</v>
      </c>
      <c r="BB42" s="122">
        <v>1</v>
      </c>
      <c r="BC42" s="122">
        <f>IF(BB42=1,G42,0)</f>
        <v>0</v>
      </c>
      <c r="BD42" s="122">
        <f>IF(BB42=2,G42,0)</f>
        <v>0</v>
      </c>
      <c r="BE42" s="122">
        <f>IF(BB42=3,G42,0)</f>
        <v>0</v>
      </c>
      <c r="BF42" s="122">
        <f>IF(BB42=4,G42,0)</f>
        <v>0</v>
      </c>
      <c r="BG42" s="122">
        <f>IF(BB42=5,G42,0)</f>
        <v>0</v>
      </c>
    </row>
    <row r="43" spans="1:59" x14ac:dyDescent="0.2">
      <c r="A43" s="154"/>
      <c r="B43" s="155"/>
      <c r="C43" s="196">
        <v>21</v>
      </c>
      <c r="D43" s="197"/>
      <c r="E43" s="156">
        <v>21</v>
      </c>
      <c r="F43" s="157"/>
      <c r="G43" s="158"/>
      <c r="H43" s="159"/>
      <c r="I43" s="159"/>
      <c r="J43" s="159"/>
      <c r="K43" s="159"/>
      <c r="M43" s="122">
        <v>21</v>
      </c>
      <c r="O43" s="160"/>
      <c r="Q43" s="146"/>
    </row>
    <row r="44" spans="1:59" x14ac:dyDescent="0.2">
      <c r="A44" s="154"/>
      <c r="B44" s="155"/>
      <c r="C44" s="196" t="s">
        <v>126</v>
      </c>
      <c r="D44" s="197"/>
      <c r="E44" s="156">
        <v>16.29</v>
      </c>
      <c r="F44" s="157"/>
      <c r="G44" s="158"/>
      <c r="H44" s="159"/>
      <c r="I44" s="159"/>
      <c r="J44" s="159"/>
      <c r="K44" s="159"/>
      <c r="M44" s="122" t="s">
        <v>126</v>
      </c>
      <c r="O44" s="160"/>
      <c r="Q44" s="146"/>
    </row>
    <row r="45" spans="1:59" x14ac:dyDescent="0.2">
      <c r="A45" s="154"/>
      <c r="B45" s="155"/>
      <c r="C45" s="196" t="s">
        <v>127</v>
      </c>
      <c r="D45" s="197"/>
      <c r="E45" s="156">
        <v>2.2475000000000001</v>
      </c>
      <c r="F45" s="157"/>
      <c r="G45" s="158"/>
      <c r="H45" s="159"/>
      <c r="I45" s="159"/>
      <c r="J45" s="159"/>
      <c r="K45" s="159"/>
      <c r="M45" s="122" t="s">
        <v>127</v>
      </c>
      <c r="O45" s="160"/>
      <c r="Q45" s="146"/>
    </row>
    <row r="46" spans="1:59" x14ac:dyDescent="0.2">
      <c r="A46" s="154"/>
      <c r="B46" s="155"/>
      <c r="C46" s="196" t="s">
        <v>128</v>
      </c>
      <c r="D46" s="197"/>
      <c r="E46" s="156">
        <v>1.86</v>
      </c>
      <c r="F46" s="157"/>
      <c r="G46" s="158"/>
      <c r="H46" s="159"/>
      <c r="I46" s="159"/>
      <c r="J46" s="159"/>
      <c r="K46" s="159"/>
      <c r="M46" s="122" t="s">
        <v>128</v>
      </c>
      <c r="O46" s="160"/>
      <c r="Q46" s="146"/>
    </row>
    <row r="47" spans="1:59" x14ac:dyDescent="0.2">
      <c r="A47" s="154"/>
      <c r="B47" s="155"/>
      <c r="C47" s="196" t="s">
        <v>129</v>
      </c>
      <c r="D47" s="197"/>
      <c r="E47" s="156">
        <v>7.7</v>
      </c>
      <c r="F47" s="157"/>
      <c r="G47" s="158"/>
      <c r="H47" s="159"/>
      <c r="I47" s="159"/>
      <c r="J47" s="159"/>
      <c r="K47" s="159"/>
      <c r="M47" s="122" t="s">
        <v>129</v>
      </c>
      <c r="O47" s="160"/>
      <c r="Q47" s="146"/>
    </row>
    <row r="48" spans="1:59" x14ac:dyDescent="0.2">
      <c r="A48" s="154"/>
      <c r="B48" s="155"/>
      <c r="C48" s="196" t="s">
        <v>130</v>
      </c>
      <c r="D48" s="197"/>
      <c r="E48" s="156">
        <v>22.5</v>
      </c>
      <c r="F48" s="157"/>
      <c r="G48" s="158"/>
      <c r="H48" s="159"/>
      <c r="I48" s="159"/>
      <c r="J48" s="159"/>
      <c r="K48" s="159"/>
      <c r="M48" s="122" t="s">
        <v>130</v>
      </c>
      <c r="O48" s="160"/>
      <c r="Q48" s="146"/>
    </row>
    <row r="49" spans="1:59" x14ac:dyDescent="0.2">
      <c r="A49" s="154"/>
      <c r="B49" s="155"/>
      <c r="C49" s="196" t="s">
        <v>131</v>
      </c>
      <c r="D49" s="197"/>
      <c r="E49" s="156">
        <v>32.39</v>
      </c>
      <c r="F49" s="157"/>
      <c r="G49" s="158"/>
      <c r="H49" s="159"/>
      <c r="I49" s="159"/>
      <c r="J49" s="159"/>
      <c r="K49" s="159"/>
      <c r="M49" s="122" t="s">
        <v>131</v>
      </c>
      <c r="O49" s="160"/>
      <c r="Q49" s="146"/>
    </row>
    <row r="50" spans="1:59" x14ac:dyDescent="0.2">
      <c r="A50" s="154"/>
      <c r="B50" s="155"/>
      <c r="C50" s="196" t="s">
        <v>132</v>
      </c>
      <c r="D50" s="197"/>
      <c r="E50" s="156">
        <v>29.925000000000001</v>
      </c>
      <c r="F50" s="157"/>
      <c r="G50" s="158"/>
      <c r="H50" s="159"/>
      <c r="I50" s="159"/>
      <c r="J50" s="159"/>
      <c r="K50" s="159"/>
      <c r="M50" s="122" t="s">
        <v>132</v>
      </c>
      <c r="O50" s="160"/>
      <c r="Q50" s="146"/>
    </row>
    <row r="51" spans="1:59" x14ac:dyDescent="0.2">
      <c r="A51" s="154"/>
      <c r="B51" s="155"/>
      <c r="C51" s="196" t="s">
        <v>133</v>
      </c>
      <c r="D51" s="197"/>
      <c r="E51" s="156">
        <v>32.799999999999997</v>
      </c>
      <c r="F51" s="157"/>
      <c r="G51" s="158"/>
      <c r="H51" s="159"/>
      <c r="I51" s="159"/>
      <c r="J51" s="159"/>
      <c r="K51" s="159"/>
      <c r="M51" s="122" t="s">
        <v>133</v>
      </c>
      <c r="O51" s="160"/>
      <c r="Q51" s="146"/>
    </row>
    <row r="52" spans="1:59" x14ac:dyDescent="0.2">
      <c r="A52" s="147">
        <v>13</v>
      </c>
      <c r="B52" s="148" t="s">
        <v>134</v>
      </c>
      <c r="C52" s="149" t="s">
        <v>135</v>
      </c>
      <c r="D52" s="150" t="s">
        <v>78</v>
      </c>
      <c r="E52" s="151">
        <v>132.79</v>
      </c>
      <c r="F52" s="151"/>
      <c r="G52" s="152">
        <f>E52*F52</f>
        <v>0</v>
      </c>
      <c r="H52" s="153">
        <v>5.1159999999999997E-2</v>
      </c>
      <c r="I52" s="153">
        <f>E52*H52</f>
        <v>6.7935363999999989</v>
      </c>
      <c r="J52" s="153">
        <v>0</v>
      </c>
      <c r="K52" s="153">
        <f>E52*J52</f>
        <v>0</v>
      </c>
      <c r="Q52" s="146">
        <v>2</v>
      </c>
      <c r="AA52" s="122">
        <v>12</v>
      </c>
      <c r="AB52" s="122">
        <v>0</v>
      </c>
      <c r="AC52" s="122">
        <v>13</v>
      </c>
      <c r="BB52" s="122">
        <v>1</v>
      </c>
      <c r="BC52" s="122">
        <f>IF(BB52=1,G52,0)</f>
        <v>0</v>
      </c>
      <c r="BD52" s="122">
        <f>IF(BB52=2,G52,0)</f>
        <v>0</v>
      </c>
      <c r="BE52" s="122">
        <f>IF(BB52=3,G52,0)</f>
        <v>0</v>
      </c>
      <c r="BF52" s="122">
        <f>IF(BB52=4,G52,0)</f>
        <v>0</v>
      </c>
      <c r="BG52" s="122">
        <f>IF(BB52=5,G52,0)</f>
        <v>0</v>
      </c>
    </row>
    <row r="53" spans="1:59" x14ac:dyDescent="0.2">
      <c r="A53" s="154"/>
      <c r="B53" s="155"/>
      <c r="C53" s="196" t="s">
        <v>136</v>
      </c>
      <c r="D53" s="197"/>
      <c r="E53" s="156">
        <v>20.88</v>
      </c>
      <c r="F53" s="157"/>
      <c r="G53" s="158"/>
      <c r="H53" s="159"/>
      <c r="I53" s="159"/>
      <c r="J53" s="159"/>
      <c r="K53" s="159"/>
      <c r="M53" s="122" t="s">
        <v>136</v>
      </c>
      <c r="O53" s="160"/>
      <c r="Q53" s="146"/>
    </row>
    <row r="54" spans="1:59" x14ac:dyDescent="0.2">
      <c r="A54" s="154"/>
      <c r="B54" s="155"/>
      <c r="C54" s="196" t="s">
        <v>137</v>
      </c>
      <c r="D54" s="197"/>
      <c r="E54" s="156">
        <v>10.875</v>
      </c>
      <c r="F54" s="157"/>
      <c r="G54" s="158"/>
      <c r="H54" s="159"/>
      <c r="I54" s="159"/>
      <c r="J54" s="159"/>
      <c r="K54" s="159"/>
      <c r="M54" s="122" t="s">
        <v>137</v>
      </c>
      <c r="O54" s="160"/>
      <c r="Q54" s="146"/>
    </row>
    <row r="55" spans="1:59" x14ac:dyDescent="0.2">
      <c r="A55" s="154"/>
      <c r="B55" s="155"/>
      <c r="C55" s="196" t="s">
        <v>138</v>
      </c>
      <c r="D55" s="197"/>
      <c r="E55" s="156">
        <v>15.385</v>
      </c>
      <c r="F55" s="157"/>
      <c r="G55" s="158"/>
      <c r="H55" s="159"/>
      <c r="I55" s="159"/>
      <c r="J55" s="159"/>
      <c r="K55" s="159"/>
      <c r="M55" s="122" t="s">
        <v>138</v>
      </c>
      <c r="O55" s="160"/>
      <c r="Q55" s="146"/>
    </row>
    <row r="56" spans="1:59" x14ac:dyDescent="0.2">
      <c r="A56" s="154"/>
      <c r="B56" s="155"/>
      <c r="C56" s="196" t="s">
        <v>139</v>
      </c>
      <c r="D56" s="197"/>
      <c r="E56" s="156">
        <v>5.89</v>
      </c>
      <c r="F56" s="157"/>
      <c r="G56" s="158"/>
      <c r="H56" s="159"/>
      <c r="I56" s="159"/>
      <c r="J56" s="159"/>
      <c r="K56" s="159"/>
      <c r="M56" s="122" t="s">
        <v>139</v>
      </c>
      <c r="O56" s="160"/>
      <c r="Q56" s="146"/>
    </row>
    <row r="57" spans="1:59" x14ac:dyDescent="0.2">
      <c r="A57" s="154"/>
      <c r="B57" s="155"/>
      <c r="C57" s="196" t="s">
        <v>140</v>
      </c>
      <c r="D57" s="197"/>
      <c r="E57" s="156">
        <v>18.052499999999998</v>
      </c>
      <c r="F57" s="157"/>
      <c r="G57" s="158"/>
      <c r="H57" s="159"/>
      <c r="I57" s="159"/>
      <c r="J57" s="159"/>
      <c r="K57" s="159"/>
      <c r="M57" s="122" t="s">
        <v>140</v>
      </c>
      <c r="O57" s="160"/>
      <c r="Q57" s="146"/>
    </row>
    <row r="58" spans="1:59" x14ac:dyDescent="0.2">
      <c r="A58" s="154"/>
      <c r="B58" s="155"/>
      <c r="C58" s="196" t="s">
        <v>141</v>
      </c>
      <c r="D58" s="197"/>
      <c r="E58" s="156">
        <v>4.07</v>
      </c>
      <c r="F58" s="157"/>
      <c r="G58" s="158"/>
      <c r="H58" s="159"/>
      <c r="I58" s="159"/>
      <c r="J58" s="159"/>
      <c r="K58" s="159"/>
      <c r="M58" s="122" t="s">
        <v>141</v>
      </c>
      <c r="O58" s="160"/>
      <c r="Q58" s="146"/>
    </row>
    <row r="59" spans="1:59" x14ac:dyDescent="0.2">
      <c r="A59" s="154"/>
      <c r="B59" s="155"/>
      <c r="C59" s="196" t="s">
        <v>142</v>
      </c>
      <c r="D59" s="197"/>
      <c r="E59" s="156">
        <v>17.9725</v>
      </c>
      <c r="F59" s="157"/>
      <c r="G59" s="158"/>
      <c r="H59" s="159"/>
      <c r="I59" s="159"/>
      <c r="J59" s="159"/>
      <c r="K59" s="159"/>
      <c r="M59" s="122" t="s">
        <v>142</v>
      </c>
      <c r="O59" s="160"/>
      <c r="Q59" s="146"/>
    </row>
    <row r="60" spans="1:59" x14ac:dyDescent="0.2">
      <c r="A60" s="154"/>
      <c r="B60" s="155"/>
      <c r="C60" s="196" t="s">
        <v>143</v>
      </c>
      <c r="D60" s="197"/>
      <c r="E60" s="156">
        <v>6.84</v>
      </c>
      <c r="F60" s="157"/>
      <c r="G60" s="158"/>
      <c r="H60" s="159"/>
      <c r="I60" s="159"/>
      <c r="J60" s="159"/>
      <c r="K60" s="159"/>
      <c r="M60" s="122" t="s">
        <v>143</v>
      </c>
      <c r="O60" s="160"/>
      <c r="Q60" s="146"/>
    </row>
    <row r="61" spans="1:59" x14ac:dyDescent="0.2">
      <c r="A61" s="154"/>
      <c r="B61" s="155"/>
      <c r="C61" s="196" t="s">
        <v>144</v>
      </c>
      <c r="D61" s="197"/>
      <c r="E61" s="156">
        <v>3.99</v>
      </c>
      <c r="F61" s="157"/>
      <c r="G61" s="158"/>
      <c r="H61" s="159"/>
      <c r="I61" s="159"/>
      <c r="J61" s="159"/>
      <c r="K61" s="159"/>
      <c r="M61" s="122" t="s">
        <v>144</v>
      </c>
      <c r="O61" s="160"/>
      <c r="Q61" s="146"/>
    </row>
    <row r="62" spans="1:59" x14ac:dyDescent="0.2">
      <c r="A62" s="154"/>
      <c r="B62" s="155"/>
      <c r="C62" s="196" t="s">
        <v>145</v>
      </c>
      <c r="D62" s="197"/>
      <c r="E62" s="156">
        <v>9.875</v>
      </c>
      <c r="F62" s="157"/>
      <c r="G62" s="158"/>
      <c r="H62" s="159"/>
      <c r="I62" s="159"/>
      <c r="J62" s="159"/>
      <c r="K62" s="159"/>
      <c r="M62" s="122" t="s">
        <v>145</v>
      </c>
      <c r="O62" s="160"/>
      <c r="Q62" s="146"/>
    </row>
    <row r="63" spans="1:59" x14ac:dyDescent="0.2">
      <c r="A63" s="154"/>
      <c r="B63" s="155"/>
      <c r="C63" s="196" t="s">
        <v>146</v>
      </c>
      <c r="D63" s="197"/>
      <c r="E63" s="156">
        <v>18.96</v>
      </c>
      <c r="F63" s="157"/>
      <c r="G63" s="158"/>
      <c r="H63" s="159"/>
      <c r="I63" s="159"/>
      <c r="J63" s="159"/>
      <c r="K63" s="159"/>
      <c r="M63" s="122" t="s">
        <v>146</v>
      </c>
      <c r="O63" s="160"/>
      <c r="Q63" s="146"/>
    </row>
    <row r="64" spans="1:59" x14ac:dyDescent="0.2">
      <c r="A64" s="147">
        <v>14</v>
      </c>
      <c r="B64" s="148" t="s">
        <v>147</v>
      </c>
      <c r="C64" s="149" t="s">
        <v>148</v>
      </c>
      <c r="D64" s="150" t="s">
        <v>78</v>
      </c>
      <c r="E64" s="151">
        <v>447.33199999999999</v>
      </c>
      <c r="F64" s="151"/>
      <c r="G64" s="152">
        <f>E64*F64</f>
        <v>0</v>
      </c>
      <c r="H64" s="153">
        <v>4.7660000000000001E-2</v>
      </c>
      <c r="I64" s="153">
        <f>E64*H64</f>
        <v>21.319843120000002</v>
      </c>
      <c r="J64" s="153">
        <v>0</v>
      </c>
      <c r="K64" s="153">
        <f>E64*J64</f>
        <v>0</v>
      </c>
      <c r="Q64" s="146">
        <v>2</v>
      </c>
      <c r="AA64" s="122">
        <v>12</v>
      </c>
      <c r="AB64" s="122">
        <v>0</v>
      </c>
      <c r="AC64" s="122">
        <v>14</v>
      </c>
      <c r="BB64" s="122">
        <v>1</v>
      </c>
      <c r="BC64" s="122">
        <f>IF(BB64=1,G64,0)</f>
        <v>0</v>
      </c>
      <c r="BD64" s="122">
        <f>IF(BB64=2,G64,0)</f>
        <v>0</v>
      </c>
      <c r="BE64" s="122">
        <f>IF(BB64=3,G64,0)</f>
        <v>0</v>
      </c>
      <c r="BF64" s="122">
        <f>IF(BB64=4,G64,0)</f>
        <v>0</v>
      </c>
      <c r="BG64" s="122">
        <f>IF(BB64=5,G64,0)</f>
        <v>0</v>
      </c>
    </row>
    <row r="65" spans="1:17" x14ac:dyDescent="0.2">
      <c r="A65" s="154"/>
      <c r="B65" s="155"/>
      <c r="C65" s="196" t="s">
        <v>149</v>
      </c>
      <c r="D65" s="197"/>
      <c r="E65" s="156">
        <v>36.6</v>
      </c>
      <c r="F65" s="157"/>
      <c r="G65" s="158"/>
      <c r="H65" s="159"/>
      <c r="I65" s="159"/>
      <c r="J65" s="159"/>
      <c r="K65" s="159"/>
      <c r="M65" s="122" t="s">
        <v>149</v>
      </c>
      <c r="O65" s="160"/>
      <c r="Q65" s="146"/>
    </row>
    <row r="66" spans="1:17" x14ac:dyDescent="0.2">
      <c r="A66" s="154"/>
      <c r="B66" s="155"/>
      <c r="C66" s="196" t="s">
        <v>150</v>
      </c>
      <c r="D66" s="197"/>
      <c r="E66" s="156">
        <v>27.4</v>
      </c>
      <c r="F66" s="157"/>
      <c r="G66" s="158"/>
      <c r="H66" s="159"/>
      <c r="I66" s="159"/>
      <c r="J66" s="159"/>
      <c r="K66" s="159"/>
      <c r="M66" s="122" t="s">
        <v>150</v>
      </c>
      <c r="O66" s="160"/>
      <c r="Q66" s="146"/>
    </row>
    <row r="67" spans="1:17" x14ac:dyDescent="0.2">
      <c r="A67" s="154"/>
      <c r="B67" s="155"/>
      <c r="C67" s="196" t="s">
        <v>151</v>
      </c>
      <c r="D67" s="197"/>
      <c r="E67" s="156">
        <v>23.6</v>
      </c>
      <c r="F67" s="157"/>
      <c r="G67" s="158"/>
      <c r="H67" s="159"/>
      <c r="I67" s="159"/>
      <c r="J67" s="159"/>
      <c r="K67" s="159"/>
      <c r="M67" s="122" t="s">
        <v>151</v>
      </c>
      <c r="O67" s="160"/>
      <c r="Q67" s="146"/>
    </row>
    <row r="68" spans="1:17" x14ac:dyDescent="0.2">
      <c r="A68" s="154"/>
      <c r="B68" s="155"/>
      <c r="C68" s="196" t="s">
        <v>152</v>
      </c>
      <c r="D68" s="197"/>
      <c r="E68" s="156">
        <v>20.399999999999999</v>
      </c>
      <c r="F68" s="157"/>
      <c r="G68" s="158"/>
      <c r="H68" s="159"/>
      <c r="I68" s="159"/>
      <c r="J68" s="159"/>
      <c r="K68" s="159"/>
      <c r="M68" s="122" t="s">
        <v>152</v>
      </c>
      <c r="O68" s="160"/>
      <c r="Q68" s="146"/>
    </row>
    <row r="69" spans="1:17" x14ac:dyDescent="0.2">
      <c r="A69" s="154"/>
      <c r="B69" s="155"/>
      <c r="C69" s="196" t="s">
        <v>153</v>
      </c>
      <c r="D69" s="197"/>
      <c r="E69" s="156">
        <v>19.2</v>
      </c>
      <c r="F69" s="157"/>
      <c r="G69" s="158"/>
      <c r="H69" s="159"/>
      <c r="I69" s="159"/>
      <c r="J69" s="159"/>
      <c r="K69" s="159"/>
      <c r="M69" s="122" t="s">
        <v>153</v>
      </c>
      <c r="O69" s="160"/>
      <c r="Q69" s="146"/>
    </row>
    <row r="70" spans="1:17" x14ac:dyDescent="0.2">
      <c r="A70" s="154"/>
      <c r="B70" s="155"/>
      <c r="C70" s="196" t="s">
        <v>154</v>
      </c>
      <c r="D70" s="197"/>
      <c r="E70" s="156">
        <v>20</v>
      </c>
      <c r="F70" s="157"/>
      <c r="G70" s="158"/>
      <c r="H70" s="159"/>
      <c r="I70" s="159"/>
      <c r="J70" s="159"/>
      <c r="K70" s="159"/>
      <c r="M70" s="122" t="s">
        <v>154</v>
      </c>
      <c r="O70" s="160"/>
      <c r="Q70" s="146"/>
    </row>
    <row r="71" spans="1:17" x14ac:dyDescent="0.2">
      <c r="A71" s="154"/>
      <c r="B71" s="155"/>
      <c r="C71" s="196" t="s">
        <v>155</v>
      </c>
      <c r="D71" s="197"/>
      <c r="E71" s="156">
        <v>34</v>
      </c>
      <c r="F71" s="157"/>
      <c r="G71" s="158"/>
      <c r="H71" s="159"/>
      <c r="I71" s="159"/>
      <c r="J71" s="159"/>
      <c r="K71" s="159"/>
      <c r="M71" s="122" t="s">
        <v>155</v>
      </c>
      <c r="O71" s="160"/>
      <c r="Q71" s="146"/>
    </row>
    <row r="72" spans="1:17" x14ac:dyDescent="0.2">
      <c r="A72" s="154"/>
      <c r="B72" s="155"/>
      <c r="C72" s="196" t="s">
        <v>156</v>
      </c>
      <c r="D72" s="197"/>
      <c r="E72" s="156">
        <v>47.6</v>
      </c>
      <c r="F72" s="157"/>
      <c r="G72" s="158"/>
      <c r="H72" s="159"/>
      <c r="I72" s="159"/>
      <c r="J72" s="159"/>
      <c r="K72" s="159"/>
      <c r="M72" s="122" t="s">
        <v>156</v>
      </c>
      <c r="O72" s="160"/>
      <c r="Q72" s="146"/>
    </row>
    <row r="73" spans="1:17" x14ac:dyDescent="0.2">
      <c r="A73" s="154"/>
      <c r="B73" s="155"/>
      <c r="C73" s="196" t="s">
        <v>157</v>
      </c>
      <c r="D73" s="197"/>
      <c r="E73" s="156">
        <v>29.4</v>
      </c>
      <c r="F73" s="157"/>
      <c r="G73" s="158"/>
      <c r="H73" s="159"/>
      <c r="I73" s="159"/>
      <c r="J73" s="159"/>
      <c r="K73" s="159"/>
      <c r="M73" s="122" t="s">
        <v>157</v>
      </c>
      <c r="O73" s="160"/>
      <c r="Q73" s="146"/>
    </row>
    <row r="74" spans="1:17" x14ac:dyDescent="0.2">
      <c r="A74" s="154"/>
      <c r="B74" s="155"/>
      <c r="C74" s="196" t="s">
        <v>158</v>
      </c>
      <c r="D74" s="197"/>
      <c r="E74" s="156">
        <v>23.8</v>
      </c>
      <c r="F74" s="157"/>
      <c r="G74" s="158"/>
      <c r="H74" s="159"/>
      <c r="I74" s="159"/>
      <c r="J74" s="159"/>
      <c r="K74" s="159"/>
      <c r="M74" s="122" t="s">
        <v>158</v>
      </c>
      <c r="O74" s="160"/>
      <c r="Q74" s="146"/>
    </row>
    <row r="75" spans="1:17" x14ac:dyDescent="0.2">
      <c r="A75" s="154"/>
      <c r="B75" s="155"/>
      <c r="C75" s="196" t="s">
        <v>159</v>
      </c>
      <c r="D75" s="197"/>
      <c r="E75" s="156">
        <v>31.64</v>
      </c>
      <c r="F75" s="157"/>
      <c r="G75" s="158"/>
      <c r="H75" s="159"/>
      <c r="I75" s="159"/>
      <c r="J75" s="159"/>
      <c r="K75" s="159"/>
      <c r="M75" s="122" t="s">
        <v>159</v>
      </c>
      <c r="O75" s="160"/>
      <c r="Q75" s="146"/>
    </row>
    <row r="76" spans="1:17" x14ac:dyDescent="0.2">
      <c r="A76" s="154"/>
      <c r="B76" s="155"/>
      <c r="C76" s="196" t="s">
        <v>160</v>
      </c>
      <c r="D76" s="197"/>
      <c r="E76" s="156">
        <v>36.119999999999997</v>
      </c>
      <c r="F76" s="157"/>
      <c r="G76" s="158"/>
      <c r="H76" s="159"/>
      <c r="I76" s="159"/>
      <c r="J76" s="159"/>
      <c r="K76" s="159"/>
      <c r="M76" s="122" t="s">
        <v>160</v>
      </c>
      <c r="O76" s="160"/>
      <c r="Q76" s="146"/>
    </row>
    <row r="77" spans="1:17" x14ac:dyDescent="0.2">
      <c r="A77" s="154"/>
      <c r="B77" s="155"/>
      <c r="C77" s="196" t="s">
        <v>161</v>
      </c>
      <c r="D77" s="197"/>
      <c r="E77" s="156">
        <v>49</v>
      </c>
      <c r="F77" s="157"/>
      <c r="G77" s="158"/>
      <c r="H77" s="159"/>
      <c r="I77" s="159"/>
      <c r="J77" s="159"/>
      <c r="K77" s="159"/>
      <c r="M77" s="122" t="s">
        <v>161</v>
      </c>
      <c r="O77" s="160"/>
      <c r="Q77" s="146"/>
    </row>
    <row r="78" spans="1:17" x14ac:dyDescent="0.2">
      <c r="A78" s="154"/>
      <c r="B78" s="155"/>
      <c r="C78" s="196" t="s">
        <v>162</v>
      </c>
      <c r="D78" s="197"/>
      <c r="E78" s="156">
        <v>-5.59</v>
      </c>
      <c r="F78" s="157"/>
      <c r="G78" s="158"/>
      <c r="H78" s="159"/>
      <c r="I78" s="159"/>
      <c r="J78" s="159"/>
      <c r="K78" s="159"/>
      <c r="M78" s="122" t="s">
        <v>162</v>
      </c>
      <c r="O78" s="160"/>
      <c r="Q78" s="146"/>
    </row>
    <row r="79" spans="1:17" x14ac:dyDescent="0.2">
      <c r="A79" s="154"/>
      <c r="B79" s="155"/>
      <c r="C79" s="196" t="s">
        <v>163</v>
      </c>
      <c r="D79" s="197"/>
      <c r="E79" s="156">
        <v>-14.7</v>
      </c>
      <c r="F79" s="157"/>
      <c r="G79" s="158"/>
      <c r="H79" s="159"/>
      <c r="I79" s="159"/>
      <c r="J79" s="159"/>
      <c r="K79" s="159"/>
      <c r="M79" s="122" t="s">
        <v>163</v>
      </c>
      <c r="O79" s="160"/>
      <c r="Q79" s="146"/>
    </row>
    <row r="80" spans="1:17" x14ac:dyDescent="0.2">
      <c r="A80" s="154"/>
      <c r="B80" s="155"/>
      <c r="C80" s="196" t="s">
        <v>164</v>
      </c>
      <c r="D80" s="197"/>
      <c r="E80" s="156">
        <v>-22.064</v>
      </c>
      <c r="F80" s="157"/>
      <c r="G80" s="158"/>
      <c r="H80" s="159"/>
      <c r="I80" s="159"/>
      <c r="J80" s="159"/>
      <c r="K80" s="159"/>
      <c r="M80" s="122" t="s">
        <v>164</v>
      </c>
      <c r="O80" s="160"/>
      <c r="Q80" s="146"/>
    </row>
    <row r="81" spans="1:59" x14ac:dyDescent="0.2">
      <c r="A81" s="154"/>
      <c r="B81" s="155"/>
      <c r="C81" s="196" t="s">
        <v>165</v>
      </c>
      <c r="D81" s="197"/>
      <c r="E81" s="156">
        <v>-3.24</v>
      </c>
      <c r="F81" s="157"/>
      <c r="G81" s="158"/>
      <c r="H81" s="159"/>
      <c r="I81" s="159"/>
      <c r="J81" s="159"/>
      <c r="K81" s="159"/>
      <c r="M81" s="122" t="s">
        <v>165</v>
      </c>
      <c r="O81" s="160"/>
      <c r="Q81" s="146"/>
    </row>
    <row r="82" spans="1:59" x14ac:dyDescent="0.2">
      <c r="A82" s="154"/>
      <c r="B82" s="155"/>
      <c r="C82" s="196" t="s">
        <v>166</v>
      </c>
      <c r="D82" s="197"/>
      <c r="E82" s="156">
        <v>67.27</v>
      </c>
      <c r="F82" s="157"/>
      <c r="G82" s="158"/>
      <c r="H82" s="159"/>
      <c r="I82" s="159"/>
      <c r="J82" s="159"/>
      <c r="K82" s="159"/>
      <c r="M82" s="122" t="s">
        <v>166</v>
      </c>
      <c r="O82" s="160"/>
      <c r="Q82" s="146"/>
    </row>
    <row r="83" spans="1:59" x14ac:dyDescent="0.2">
      <c r="A83" s="154"/>
      <c r="B83" s="155"/>
      <c r="C83" s="196" t="s">
        <v>167</v>
      </c>
      <c r="D83" s="197"/>
      <c r="E83" s="156">
        <v>18.600000000000001</v>
      </c>
      <c r="F83" s="157"/>
      <c r="G83" s="158"/>
      <c r="H83" s="159"/>
      <c r="I83" s="159"/>
      <c r="J83" s="159"/>
      <c r="K83" s="159"/>
      <c r="M83" s="122" t="s">
        <v>167</v>
      </c>
      <c r="O83" s="160"/>
      <c r="Q83" s="146"/>
    </row>
    <row r="84" spans="1:59" x14ac:dyDescent="0.2">
      <c r="A84" s="154"/>
      <c r="B84" s="155"/>
      <c r="C84" s="196" t="s">
        <v>168</v>
      </c>
      <c r="D84" s="197"/>
      <c r="E84" s="156">
        <v>17.05</v>
      </c>
      <c r="F84" s="157"/>
      <c r="G84" s="158"/>
      <c r="H84" s="159"/>
      <c r="I84" s="159"/>
      <c r="J84" s="159"/>
      <c r="K84" s="159"/>
      <c r="M84" s="122" t="s">
        <v>168</v>
      </c>
      <c r="O84" s="160"/>
      <c r="Q84" s="146"/>
    </row>
    <row r="85" spans="1:59" x14ac:dyDescent="0.2">
      <c r="A85" s="154"/>
      <c r="B85" s="155"/>
      <c r="C85" s="196" t="s">
        <v>169</v>
      </c>
      <c r="D85" s="197"/>
      <c r="E85" s="156">
        <v>34.409999999999997</v>
      </c>
      <c r="F85" s="157"/>
      <c r="G85" s="158"/>
      <c r="H85" s="159"/>
      <c r="I85" s="159"/>
      <c r="J85" s="159"/>
      <c r="K85" s="159"/>
      <c r="M85" s="122" t="s">
        <v>169</v>
      </c>
      <c r="O85" s="160"/>
      <c r="Q85" s="146"/>
    </row>
    <row r="86" spans="1:59" x14ac:dyDescent="0.2">
      <c r="A86" s="154"/>
      <c r="B86" s="155"/>
      <c r="C86" s="196" t="s">
        <v>170</v>
      </c>
      <c r="D86" s="197"/>
      <c r="E86" s="156">
        <v>69.13</v>
      </c>
      <c r="F86" s="157"/>
      <c r="G86" s="158"/>
      <c r="H86" s="159"/>
      <c r="I86" s="159"/>
      <c r="J86" s="159"/>
      <c r="K86" s="159"/>
      <c r="M86" s="122" t="s">
        <v>170</v>
      </c>
      <c r="O86" s="160"/>
      <c r="Q86" s="146"/>
    </row>
    <row r="87" spans="1:59" x14ac:dyDescent="0.2">
      <c r="A87" s="154"/>
      <c r="B87" s="155"/>
      <c r="C87" s="196" t="s">
        <v>171</v>
      </c>
      <c r="D87" s="197"/>
      <c r="E87" s="156">
        <v>-39.9</v>
      </c>
      <c r="F87" s="157"/>
      <c r="G87" s="158"/>
      <c r="H87" s="159"/>
      <c r="I87" s="159"/>
      <c r="J87" s="159"/>
      <c r="K87" s="159"/>
      <c r="M87" s="122" t="s">
        <v>171</v>
      </c>
      <c r="O87" s="160"/>
      <c r="Q87" s="146"/>
    </row>
    <row r="88" spans="1:59" x14ac:dyDescent="0.2">
      <c r="A88" s="154"/>
      <c r="B88" s="155"/>
      <c r="C88" s="196" t="s">
        <v>172</v>
      </c>
      <c r="D88" s="197"/>
      <c r="E88" s="156">
        <v>-31.92</v>
      </c>
      <c r="F88" s="157"/>
      <c r="G88" s="158"/>
      <c r="H88" s="159"/>
      <c r="I88" s="159"/>
      <c r="J88" s="159"/>
      <c r="K88" s="159"/>
      <c r="M88" s="122" t="s">
        <v>172</v>
      </c>
      <c r="O88" s="160"/>
      <c r="Q88" s="146"/>
    </row>
    <row r="89" spans="1:59" x14ac:dyDescent="0.2">
      <c r="A89" s="154"/>
      <c r="B89" s="155"/>
      <c r="C89" s="196" t="s">
        <v>173</v>
      </c>
      <c r="D89" s="197"/>
      <c r="E89" s="156">
        <v>-12.608000000000001</v>
      </c>
      <c r="F89" s="157"/>
      <c r="G89" s="158"/>
      <c r="H89" s="159"/>
      <c r="I89" s="159"/>
      <c r="J89" s="159"/>
      <c r="K89" s="159"/>
      <c r="M89" s="122" t="s">
        <v>173</v>
      </c>
      <c r="O89" s="160"/>
      <c r="Q89" s="146"/>
    </row>
    <row r="90" spans="1:59" x14ac:dyDescent="0.2">
      <c r="A90" s="154"/>
      <c r="B90" s="155"/>
      <c r="C90" s="196" t="s">
        <v>174</v>
      </c>
      <c r="D90" s="197"/>
      <c r="E90" s="156">
        <v>-5.516</v>
      </c>
      <c r="F90" s="157"/>
      <c r="G90" s="158"/>
      <c r="H90" s="159"/>
      <c r="I90" s="159"/>
      <c r="J90" s="159"/>
      <c r="K90" s="159"/>
      <c r="M90" s="122" t="s">
        <v>174</v>
      </c>
      <c r="O90" s="160"/>
      <c r="Q90" s="146"/>
    </row>
    <row r="91" spans="1:59" x14ac:dyDescent="0.2">
      <c r="A91" s="154"/>
      <c r="B91" s="155"/>
      <c r="C91" s="196" t="s">
        <v>175</v>
      </c>
      <c r="D91" s="197"/>
      <c r="E91" s="156">
        <v>-2.1</v>
      </c>
      <c r="F91" s="157"/>
      <c r="G91" s="158"/>
      <c r="H91" s="159"/>
      <c r="I91" s="159"/>
      <c r="J91" s="159"/>
      <c r="K91" s="159"/>
      <c r="M91" s="122" t="s">
        <v>175</v>
      </c>
      <c r="O91" s="160"/>
      <c r="Q91" s="146"/>
    </row>
    <row r="92" spans="1:59" x14ac:dyDescent="0.2">
      <c r="A92" s="154"/>
      <c r="B92" s="155"/>
      <c r="C92" s="196" t="s">
        <v>176</v>
      </c>
      <c r="D92" s="197"/>
      <c r="E92" s="156">
        <v>-19.440000000000001</v>
      </c>
      <c r="F92" s="157"/>
      <c r="G92" s="158"/>
      <c r="H92" s="159"/>
      <c r="I92" s="159"/>
      <c r="J92" s="159"/>
      <c r="K92" s="159"/>
      <c r="M92" s="122" t="s">
        <v>176</v>
      </c>
      <c r="O92" s="160"/>
      <c r="Q92" s="146"/>
    </row>
    <row r="93" spans="1:59" x14ac:dyDescent="0.2">
      <c r="A93" s="154"/>
      <c r="B93" s="155"/>
      <c r="C93" s="196" t="s">
        <v>177</v>
      </c>
      <c r="D93" s="197"/>
      <c r="E93" s="156">
        <v>-0.81</v>
      </c>
      <c r="F93" s="157"/>
      <c r="G93" s="158"/>
      <c r="H93" s="159"/>
      <c r="I93" s="159"/>
      <c r="J93" s="159"/>
      <c r="K93" s="159"/>
      <c r="M93" s="122" t="s">
        <v>177</v>
      </c>
      <c r="O93" s="160"/>
      <c r="Q93" s="146"/>
    </row>
    <row r="94" spans="1:59" x14ac:dyDescent="0.2">
      <c r="A94" s="161"/>
      <c r="B94" s="162" t="s">
        <v>71</v>
      </c>
      <c r="C94" s="163" t="str">
        <f>CONCATENATE(B41," ",C41)</f>
        <v>61 Upravy povrchů vnitřní</v>
      </c>
      <c r="D94" s="161"/>
      <c r="E94" s="164"/>
      <c r="F94" s="164"/>
      <c r="G94" s="165">
        <f>SUM(G41:G93)</f>
        <v>0</v>
      </c>
      <c r="H94" s="166"/>
      <c r="I94" s="167">
        <f>SUM(I41:I93)</f>
        <v>36.654060895000001</v>
      </c>
      <c r="J94" s="166"/>
      <c r="K94" s="167">
        <f>SUM(K41:K93)</f>
        <v>0</v>
      </c>
      <c r="Q94" s="146">
        <v>4</v>
      </c>
      <c r="BC94" s="168">
        <f>SUM(BC41:BC93)</f>
        <v>0</v>
      </c>
      <c r="BD94" s="168">
        <f>SUM(BD41:BD93)</f>
        <v>0</v>
      </c>
      <c r="BE94" s="168">
        <f>SUM(BE41:BE93)</f>
        <v>0</v>
      </c>
      <c r="BF94" s="168">
        <f>SUM(BF41:BF93)</f>
        <v>0</v>
      </c>
      <c r="BG94" s="168">
        <f>SUM(BG41:BG93)</f>
        <v>0</v>
      </c>
    </row>
    <row r="95" spans="1:59" x14ac:dyDescent="0.2">
      <c r="A95" s="139" t="s">
        <v>69</v>
      </c>
      <c r="B95" s="140" t="s">
        <v>178</v>
      </c>
      <c r="C95" s="141" t="s">
        <v>179</v>
      </c>
      <c r="D95" s="142"/>
      <c r="E95" s="143"/>
      <c r="F95" s="143"/>
      <c r="G95" s="144"/>
      <c r="H95" s="145"/>
      <c r="I95" s="145"/>
      <c r="J95" s="145"/>
      <c r="K95" s="145"/>
      <c r="Q95" s="146">
        <v>1</v>
      </c>
    </row>
    <row r="96" spans="1:59" ht="25.5" x14ac:dyDescent="0.2">
      <c r="A96" s="147">
        <v>15</v>
      </c>
      <c r="B96" s="148" t="s">
        <v>180</v>
      </c>
      <c r="C96" s="149" t="s">
        <v>181</v>
      </c>
      <c r="D96" s="150" t="s">
        <v>78</v>
      </c>
      <c r="E96" s="151">
        <v>372.78370000000001</v>
      </c>
      <c r="F96" s="151"/>
      <c r="G96" s="152">
        <f>E96*F96</f>
        <v>0</v>
      </c>
      <c r="H96" s="153">
        <v>1.2489999999999999E-2</v>
      </c>
      <c r="I96" s="153">
        <f>E96*H96</f>
        <v>4.6560684129999999</v>
      </c>
      <c r="J96" s="153">
        <v>0</v>
      </c>
      <c r="K96" s="153">
        <f>E96*J96</f>
        <v>0</v>
      </c>
      <c r="Q96" s="146">
        <v>2</v>
      </c>
      <c r="AA96" s="122">
        <v>12</v>
      </c>
      <c r="AB96" s="122">
        <v>0</v>
      </c>
      <c r="AC96" s="122">
        <v>15</v>
      </c>
      <c r="BB96" s="122">
        <v>1</v>
      </c>
      <c r="BC96" s="122">
        <f>IF(BB96=1,G96,0)</f>
        <v>0</v>
      </c>
      <c r="BD96" s="122">
        <f>IF(BB96=2,G96,0)</f>
        <v>0</v>
      </c>
      <c r="BE96" s="122">
        <f>IF(BB96=3,G96,0)</f>
        <v>0</v>
      </c>
      <c r="BF96" s="122">
        <f>IF(BB96=4,G96,0)</f>
        <v>0</v>
      </c>
      <c r="BG96" s="122">
        <f>IF(BB96=5,G96,0)</f>
        <v>0</v>
      </c>
    </row>
    <row r="97" spans="1:59" x14ac:dyDescent="0.2">
      <c r="A97" s="154"/>
      <c r="B97" s="155"/>
      <c r="C97" s="196" t="s">
        <v>182</v>
      </c>
      <c r="D97" s="197"/>
      <c r="E97" s="156">
        <v>244.8</v>
      </c>
      <c r="F97" s="157"/>
      <c r="G97" s="158"/>
      <c r="H97" s="159"/>
      <c r="I97" s="159"/>
      <c r="J97" s="159"/>
      <c r="K97" s="159"/>
      <c r="M97" s="122" t="s">
        <v>182</v>
      </c>
      <c r="O97" s="160"/>
      <c r="Q97" s="146"/>
    </row>
    <row r="98" spans="1:59" x14ac:dyDescent="0.2">
      <c r="A98" s="154"/>
      <c r="B98" s="155"/>
      <c r="C98" s="196" t="s">
        <v>183</v>
      </c>
      <c r="D98" s="197"/>
      <c r="E98" s="156">
        <v>126.8625</v>
      </c>
      <c r="F98" s="157"/>
      <c r="G98" s="158"/>
      <c r="H98" s="159"/>
      <c r="I98" s="159"/>
      <c r="J98" s="159"/>
      <c r="K98" s="159"/>
      <c r="M98" s="122" t="s">
        <v>183</v>
      </c>
      <c r="O98" s="160"/>
      <c r="Q98" s="146"/>
    </row>
    <row r="99" spans="1:59" x14ac:dyDescent="0.2">
      <c r="A99" s="154"/>
      <c r="B99" s="155"/>
      <c r="C99" s="196" t="s">
        <v>184</v>
      </c>
      <c r="D99" s="197"/>
      <c r="E99" s="156">
        <v>35.82</v>
      </c>
      <c r="F99" s="157"/>
      <c r="G99" s="158"/>
      <c r="H99" s="159"/>
      <c r="I99" s="159"/>
      <c r="J99" s="159"/>
      <c r="K99" s="159"/>
      <c r="M99" s="122" t="s">
        <v>184</v>
      </c>
      <c r="O99" s="160"/>
      <c r="Q99" s="146"/>
    </row>
    <row r="100" spans="1:59" x14ac:dyDescent="0.2">
      <c r="A100" s="154"/>
      <c r="B100" s="155"/>
      <c r="C100" s="196" t="s">
        <v>185</v>
      </c>
      <c r="D100" s="197"/>
      <c r="E100" s="156">
        <v>-5.25</v>
      </c>
      <c r="F100" s="157"/>
      <c r="G100" s="158"/>
      <c r="H100" s="159"/>
      <c r="I100" s="159"/>
      <c r="J100" s="159"/>
      <c r="K100" s="159"/>
      <c r="M100" s="122" t="s">
        <v>185</v>
      </c>
      <c r="O100" s="160"/>
      <c r="Q100" s="146"/>
    </row>
    <row r="101" spans="1:59" x14ac:dyDescent="0.2">
      <c r="A101" s="154"/>
      <c r="B101" s="155"/>
      <c r="C101" s="196" t="s">
        <v>165</v>
      </c>
      <c r="D101" s="197"/>
      <c r="E101" s="156">
        <v>-3.24</v>
      </c>
      <c r="F101" s="157"/>
      <c r="G101" s="158"/>
      <c r="H101" s="159"/>
      <c r="I101" s="159"/>
      <c r="J101" s="159"/>
      <c r="K101" s="159"/>
      <c r="M101" s="122" t="s">
        <v>165</v>
      </c>
      <c r="O101" s="160"/>
      <c r="Q101" s="146"/>
    </row>
    <row r="102" spans="1:59" x14ac:dyDescent="0.2">
      <c r="A102" s="154"/>
      <c r="B102" s="155"/>
      <c r="C102" s="196" t="s">
        <v>186</v>
      </c>
      <c r="D102" s="197"/>
      <c r="E102" s="156">
        <v>-3.1520000000000001</v>
      </c>
      <c r="F102" s="157"/>
      <c r="G102" s="158"/>
      <c r="H102" s="159"/>
      <c r="I102" s="159"/>
      <c r="J102" s="159"/>
      <c r="K102" s="159"/>
      <c r="M102" s="122" t="s">
        <v>186</v>
      </c>
      <c r="O102" s="160"/>
      <c r="Q102" s="146"/>
    </row>
    <row r="103" spans="1:59" x14ac:dyDescent="0.2">
      <c r="A103" s="154"/>
      <c r="B103" s="155"/>
      <c r="C103" s="196" t="s">
        <v>187</v>
      </c>
      <c r="D103" s="197"/>
      <c r="E103" s="156">
        <v>-21.06</v>
      </c>
      <c r="F103" s="157"/>
      <c r="G103" s="158"/>
      <c r="H103" s="159"/>
      <c r="I103" s="159"/>
      <c r="J103" s="159"/>
      <c r="K103" s="159"/>
      <c r="M103" s="122" t="s">
        <v>187</v>
      </c>
      <c r="O103" s="160"/>
      <c r="Q103" s="146"/>
    </row>
    <row r="104" spans="1:59" x14ac:dyDescent="0.2">
      <c r="A104" s="154"/>
      <c r="B104" s="155"/>
      <c r="C104" s="196" t="s">
        <v>188</v>
      </c>
      <c r="D104" s="197"/>
      <c r="E104" s="156">
        <v>-1.9967999999999999</v>
      </c>
      <c r="F104" s="157"/>
      <c r="G104" s="158"/>
      <c r="H104" s="159"/>
      <c r="I104" s="159"/>
      <c r="J104" s="159"/>
      <c r="K104" s="159"/>
      <c r="M104" s="122" t="s">
        <v>188</v>
      </c>
      <c r="O104" s="160"/>
      <c r="Q104" s="146"/>
    </row>
    <row r="105" spans="1:59" x14ac:dyDescent="0.2">
      <c r="A105" s="161"/>
      <c r="B105" s="162" t="s">
        <v>71</v>
      </c>
      <c r="C105" s="163" t="str">
        <f>CONCATENATE(B95," ",C95)</f>
        <v>62 Upravy povrchů vnější</v>
      </c>
      <c r="D105" s="161"/>
      <c r="E105" s="164"/>
      <c r="F105" s="164"/>
      <c r="G105" s="165">
        <f>SUM(G95:G104)</f>
        <v>0</v>
      </c>
      <c r="H105" s="166"/>
      <c r="I105" s="167">
        <f>SUM(I95:I104)</f>
        <v>4.6560684129999999</v>
      </c>
      <c r="J105" s="166"/>
      <c r="K105" s="167">
        <f>SUM(K95:K104)</f>
        <v>0</v>
      </c>
      <c r="Q105" s="146">
        <v>4</v>
      </c>
      <c r="BC105" s="168">
        <f>SUM(BC95:BC104)</f>
        <v>0</v>
      </c>
      <c r="BD105" s="168">
        <f>SUM(BD95:BD104)</f>
        <v>0</v>
      </c>
      <c r="BE105" s="168">
        <f>SUM(BE95:BE104)</f>
        <v>0</v>
      </c>
      <c r="BF105" s="168">
        <f>SUM(BF95:BF104)</f>
        <v>0</v>
      </c>
      <c r="BG105" s="168">
        <f>SUM(BG95:BG104)</f>
        <v>0</v>
      </c>
    </row>
    <row r="106" spans="1:59" x14ac:dyDescent="0.2">
      <c r="A106" s="139" t="s">
        <v>69</v>
      </c>
      <c r="B106" s="140" t="s">
        <v>189</v>
      </c>
      <c r="C106" s="141" t="s">
        <v>190</v>
      </c>
      <c r="D106" s="142"/>
      <c r="E106" s="143"/>
      <c r="F106" s="143"/>
      <c r="G106" s="144"/>
      <c r="H106" s="145"/>
      <c r="I106" s="145"/>
      <c r="J106" s="145"/>
      <c r="K106" s="145"/>
      <c r="Q106" s="146">
        <v>1</v>
      </c>
    </row>
    <row r="107" spans="1:59" x14ac:dyDescent="0.2">
      <c r="A107" s="147">
        <v>16</v>
      </c>
      <c r="B107" s="148" t="s">
        <v>191</v>
      </c>
      <c r="C107" s="149" t="s">
        <v>192</v>
      </c>
      <c r="D107" s="150" t="s">
        <v>78</v>
      </c>
      <c r="E107" s="151">
        <v>299.5</v>
      </c>
      <c r="F107" s="151"/>
      <c r="G107" s="152">
        <f>E107*F107</f>
        <v>0</v>
      </c>
      <c r="H107" s="153">
        <v>0.1231</v>
      </c>
      <c r="I107" s="153">
        <f>E107*H107</f>
        <v>36.868450000000003</v>
      </c>
      <c r="J107" s="153">
        <v>0</v>
      </c>
      <c r="K107" s="153">
        <f>E107*J107</f>
        <v>0</v>
      </c>
      <c r="Q107" s="146">
        <v>2</v>
      </c>
      <c r="AA107" s="122">
        <v>12</v>
      </c>
      <c r="AB107" s="122">
        <v>0</v>
      </c>
      <c r="AC107" s="122">
        <v>16</v>
      </c>
      <c r="BB107" s="122">
        <v>1</v>
      </c>
      <c r="BC107" s="122">
        <f>IF(BB107=1,G107,0)</f>
        <v>0</v>
      </c>
      <c r="BD107" s="122">
        <f>IF(BB107=2,G107,0)</f>
        <v>0</v>
      </c>
      <c r="BE107" s="122">
        <f>IF(BB107=3,G107,0)</f>
        <v>0</v>
      </c>
      <c r="BF107" s="122">
        <f>IF(BB107=4,G107,0)</f>
        <v>0</v>
      </c>
      <c r="BG107" s="122">
        <f>IF(BB107=5,G107,0)</f>
        <v>0</v>
      </c>
    </row>
    <row r="108" spans="1:59" ht="25.5" x14ac:dyDescent="0.2">
      <c r="A108" s="147">
        <v>17</v>
      </c>
      <c r="B108" s="148" t="s">
        <v>193</v>
      </c>
      <c r="C108" s="149" t="s">
        <v>194</v>
      </c>
      <c r="D108" s="150" t="s">
        <v>82</v>
      </c>
      <c r="E108" s="151">
        <v>0.91600000000000004</v>
      </c>
      <c r="F108" s="151"/>
      <c r="G108" s="152">
        <f>E108*F108</f>
        <v>0</v>
      </c>
      <c r="H108" s="153">
        <v>1.0625199999999999</v>
      </c>
      <c r="I108" s="153">
        <f>E108*H108</f>
        <v>0.97326831999999996</v>
      </c>
      <c r="J108" s="153">
        <v>0</v>
      </c>
      <c r="K108" s="153">
        <f>E108*J108</f>
        <v>0</v>
      </c>
      <c r="Q108" s="146">
        <v>2</v>
      </c>
      <c r="AA108" s="122">
        <v>12</v>
      </c>
      <c r="AB108" s="122">
        <v>0</v>
      </c>
      <c r="AC108" s="122">
        <v>17</v>
      </c>
      <c r="BB108" s="122">
        <v>1</v>
      </c>
      <c r="BC108" s="122">
        <f>IF(BB108=1,G108,0)</f>
        <v>0</v>
      </c>
      <c r="BD108" s="122">
        <f>IF(BB108=2,G108,0)</f>
        <v>0</v>
      </c>
      <c r="BE108" s="122">
        <f>IF(BB108=3,G108,0)</f>
        <v>0</v>
      </c>
      <c r="BF108" s="122">
        <f>IF(BB108=4,G108,0)</f>
        <v>0</v>
      </c>
      <c r="BG108" s="122">
        <f>IF(BB108=5,G108,0)</f>
        <v>0</v>
      </c>
    </row>
    <row r="109" spans="1:59" x14ac:dyDescent="0.2">
      <c r="A109" s="161"/>
      <c r="B109" s="162" t="s">
        <v>71</v>
      </c>
      <c r="C109" s="163" t="str">
        <f>CONCATENATE(B106," ",C106)</f>
        <v>63 Podlahy a podlahové konstrukce</v>
      </c>
      <c r="D109" s="161"/>
      <c r="E109" s="164"/>
      <c r="F109" s="164"/>
      <c r="G109" s="165">
        <f>SUM(G106:G108)</f>
        <v>0</v>
      </c>
      <c r="H109" s="166"/>
      <c r="I109" s="167">
        <f>SUM(I106:I108)</f>
        <v>37.841718320000005</v>
      </c>
      <c r="J109" s="166"/>
      <c r="K109" s="167">
        <f>SUM(K106:K108)</f>
        <v>0</v>
      </c>
      <c r="Q109" s="146">
        <v>4</v>
      </c>
      <c r="BC109" s="168">
        <f>SUM(BC106:BC108)</f>
        <v>0</v>
      </c>
      <c r="BD109" s="168">
        <f>SUM(BD106:BD108)</f>
        <v>0</v>
      </c>
      <c r="BE109" s="168">
        <f>SUM(BE106:BE108)</f>
        <v>0</v>
      </c>
      <c r="BF109" s="168">
        <f>SUM(BF106:BF108)</f>
        <v>0</v>
      </c>
      <c r="BG109" s="168">
        <f>SUM(BG106:BG108)</f>
        <v>0</v>
      </c>
    </row>
    <row r="110" spans="1:59" x14ac:dyDescent="0.2">
      <c r="A110" s="139" t="s">
        <v>69</v>
      </c>
      <c r="B110" s="140" t="s">
        <v>195</v>
      </c>
      <c r="C110" s="141" t="s">
        <v>196</v>
      </c>
      <c r="D110" s="142"/>
      <c r="E110" s="143"/>
      <c r="F110" s="143"/>
      <c r="G110" s="144"/>
      <c r="H110" s="145"/>
      <c r="I110" s="145"/>
      <c r="J110" s="145"/>
      <c r="K110" s="145"/>
      <c r="Q110" s="146">
        <v>1</v>
      </c>
    </row>
    <row r="111" spans="1:59" x14ac:dyDescent="0.2">
      <c r="A111" s="147">
        <v>18</v>
      </c>
      <c r="B111" s="148" t="s">
        <v>197</v>
      </c>
      <c r="C111" s="149" t="s">
        <v>198</v>
      </c>
      <c r="D111" s="150" t="s">
        <v>199</v>
      </c>
      <c r="E111" s="151">
        <v>15</v>
      </c>
      <c r="F111" s="151"/>
      <c r="G111" s="152">
        <f>E111*F111</f>
        <v>0</v>
      </c>
      <c r="H111" s="153">
        <v>1.891E-2</v>
      </c>
      <c r="I111" s="153">
        <f>E111*H111</f>
        <v>0.28365000000000001</v>
      </c>
      <c r="J111" s="153">
        <v>0</v>
      </c>
      <c r="K111" s="153">
        <f>E111*J111</f>
        <v>0</v>
      </c>
      <c r="Q111" s="146">
        <v>2</v>
      </c>
      <c r="AA111" s="122">
        <v>12</v>
      </c>
      <c r="AB111" s="122">
        <v>0</v>
      </c>
      <c r="AC111" s="122">
        <v>18</v>
      </c>
      <c r="BB111" s="122">
        <v>1</v>
      </c>
      <c r="BC111" s="122">
        <f>IF(BB111=1,G111,0)</f>
        <v>0</v>
      </c>
      <c r="BD111" s="122">
        <f>IF(BB111=2,G111,0)</f>
        <v>0</v>
      </c>
      <c r="BE111" s="122">
        <f>IF(BB111=3,G111,0)</f>
        <v>0</v>
      </c>
      <c r="BF111" s="122">
        <f>IF(BB111=4,G111,0)</f>
        <v>0</v>
      </c>
      <c r="BG111" s="122">
        <f>IF(BB111=5,G111,0)</f>
        <v>0</v>
      </c>
    </row>
    <row r="112" spans="1:59" x14ac:dyDescent="0.2">
      <c r="A112" s="147">
        <v>19</v>
      </c>
      <c r="B112" s="148" t="s">
        <v>200</v>
      </c>
      <c r="C112" s="149" t="s">
        <v>201</v>
      </c>
      <c r="D112" s="150" t="s">
        <v>202</v>
      </c>
      <c r="E112" s="151">
        <v>15.3</v>
      </c>
      <c r="F112" s="151"/>
      <c r="G112" s="152">
        <f>E112*F112</f>
        <v>0</v>
      </c>
      <c r="H112" s="153">
        <v>9.0100000000000006E-3</v>
      </c>
      <c r="I112" s="153">
        <f>E112*H112</f>
        <v>0.137853</v>
      </c>
      <c r="J112" s="153">
        <v>0</v>
      </c>
      <c r="K112" s="153">
        <f>E112*J112</f>
        <v>0</v>
      </c>
      <c r="Q112" s="146">
        <v>2</v>
      </c>
      <c r="AA112" s="122">
        <v>12</v>
      </c>
      <c r="AB112" s="122">
        <v>0</v>
      </c>
      <c r="AC112" s="122">
        <v>19</v>
      </c>
      <c r="BB112" s="122">
        <v>1</v>
      </c>
      <c r="BC112" s="122">
        <f>IF(BB112=1,G112,0)</f>
        <v>0</v>
      </c>
      <c r="BD112" s="122">
        <f>IF(BB112=2,G112,0)</f>
        <v>0</v>
      </c>
      <c r="BE112" s="122">
        <f>IF(BB112=3,G112,0)</f>
        <v>0</v>
      </c>
      <c r="BF112" s="122">
        <f>IF(BB112=4,G112,0)</f>
        <v>0</v>
      </c>
      <c r="BG112" s="122">
        <f>IF(BB112=5,G112,0)</f>
        <v>0</v>
      </c>
    </row>
    <row r="113" spans="1:59" x14ac:dyDescent="0.2">
      <c r="A113" s="154"/>
      <c r="B113" s="155"/>
      <c r="C113" s="196" t="s">
        <v>203</v>
      </c>
      <c r="D113" s="197"/>
      <c r="E113" s="156">
        <v>15.3</v>
      </c>
      <c r="F113" s="157"/>
      <c r="G113" s="158"/>
      <c r="H113" s="159"/>
      <c r="I113" s="159"/>
      <c r="J113" s="159"/>
      <c r="K113" s="159"/>
      <c r="M113" s="122" t="s">
        <v>203</v>
      </c>
      <c r="O113" s="160"/>
      <c r="Q113" s="146"/>
    </row>
    <row r="114" spans="1:59" x14ac:dyDescent="0.2">
      <c r="A114" s="147">
        <v>20</v>
      </c>
      <c r="B114" s="148" t="s">
        <v>204</v>
      </c>
      <c r="C114" s="149" t="s">
        <v>205</v>
      </c>
      <c r="D114" s="150" t="s">
        <v>199</v>
      </c>
      <c r="E114" s="151">
        <v>10</v>
      </c>
      <c r="F114" s="151"/>
      <c r="G114" s="152">
        <f>E114*F114</f>
        <v>0</v>
      </c>
      <c r="H114" s="153">
        <v>1.0999999999999999E-2</v>
      </c>
      <c r="I114" s="153">
        <f>E114*H114</f>
        <v>0.10999999999999999</v>
      </c>
      <c r="J114" s="153">
        <v>0</v>
      </c>
      <c r="K114" s="153">
        <f>E114*J114</f>
        <v>0</v>
      </c>
      <c r="Q114" s="146">
        <v>2</v>
      </c>
      <c r="AA114" s="122">
        <v>12</v>
      </c>
      <c r="AB114" s="122">
        <v>1</v>
      </c>
      <c r="AC114" s="122">
        <v>20</v>
      </c>
      <c r="BB114" s="122">
        <v>1</v>
      </c>
      <c r="BC114" s="122">
        <f>IF(BB114=1,G114,0)</f>
        <v>0</v>
      </c>
      <c r="BD114" s="122">
        <f>IF(BB114=2,G114,0)</f>
        <v>0</v>
      </c>
      <c r="BE114" s="122">
        <f>IF(BB114=3,G114,0)</f>
        <v>0</v>
      </c>
      <c r="BF114" s="122">
        <f>IF(BB114=4,G114,0)</f>
        <v>0</v>
      </c>
      <c r="BG114" s="122">
        <f>IF(BB114=5,G114,0)</f>
        <v>0</v>
      </c>
    </row>
    <row r="115" spans="1:59" x14ac:dyDescent="0.2">
      <c r="A115" s="147">
        <v>21</v>
      </c>
      <c r="B115" s="148" t="s">
        <v>206</v>
      </c>
      <c r="C115" s="149" t="s">
        <v>207</v>
      </c>
      <c r="D115" s="150" t="s">
        <v>199</v>
      </c>
      <c r="E115" s="151">
        <v>5</v>
      </c>
      <c r="F115" s="151"/>
      <c r="G115" s="152">
        <f>E115*F115</f>
        <v>0</v>
      </c>
      <c r="H115" s="153">
        <v>1.073E-2</v>
      </c>
      <c r="I115" s="153">
        <f>E115*H115</f>
        <v>5.3650000000000003E-2</v>
      </c>
      <c r="J115" s="153">
        <v>0</v>
      </c>
      <c r="K115" s="153">
        <f>E115*J115</f>
        <v>0</v>
      </c>
      <c r="Q115" s="146">
        <v>2</v>
      </c>
      <c r="AA115" s="122">
        <v>12</v>
      </c>
      <c r="AB115" s="122">
        <v>1</v>
      </c>
      <c r="AC115" s="122">
        <v>21</v>
      </c>
      <c r="BB115" s="122">
        <v>1</v>
      </c>
      <c r="BC115" s="122">
        <f>IF(BB115=1,G115,0)</f>
        <v>0</v>
      </c>
      <c r="BD115" s="122">
        <f>IF(BB115=2,G115,0)</f>
        <v>0</v>
      </c>
      <c r="BE115" s="122">
        <f>IF(BB115=3,G115,0)</f>
        <v>0</v>
      </c>
      <c r="BF115" s="122">
        <f>IF(BB115=4,G115,0)</f>
        <v>0</v>
      </c>
      <c r="BG115" s="122">
        <f>IF(BB115=5,G115,0)</f>
        <v>0</v>
      </c>
    </row>
    <row r="116" spans="1:59" x14ac:dyDescent="0.2">
      <c r="A116" s="147">
        <v>22</v>
      </c>
      <c r="B116" s="148" t="s">
        <v>208</v>
      </c>
      <c r="C116" s="149" t="s">
        <v>209</v>
      </c>
      <c r="D116" s="150" t="s">
        <v>202</v>
      </c>
      <c r="E116" s="151">
        <v>15.3</v>
      </c>
      <c r="F116" s="151"/>
      <c r="G116" s="152">
        <f>E116*F116</f>
        <v>0</v>
      </c>
      <c r="H116" s="153">
        <v>0</v>
      </c>
      <c r="I116" s="153">
        <f>E116*H116</f>
        <v>0</v>
      </c>
      <c r="J116" s="153">
        <v>0</v>
      </c>
      <c r="K116" s="153">
        <f>E116*J116</f>
        <v>0</v>
      </c>
      <c r="Q116" s="146">
        <v>2</v>
      </c>
      <c r="AA116" s="122">
        <v>12</v>
      </c>
      <c r="AB116" s="122">
        <v>0</v>
      </c>
      <c r="AC116" s="122">
        <v>22</v>
      </c>
      <c r="BB116" s="122">
        <v>1</v>
      </c>
      <c r="BC116" s="122">
        <f>IF(BB116=1,G116,0)</f>
        <v>0</v>
      </c>
      <c r="BD116" s="122">
        <f>IF(BB116=2,G116,0)</f>
        <v>0</v>
      </c>
      <c r="BE116" s="122">
        <f>IF(BB116=3,G116,0)</f>
        <v>0</v>
      </c>
      <c r="BF116" s="122">
        <f>IF(BB116=4,G116,0)</f>
        <v>0</v>
      </c>
      <c r="BG116" s="122">
        <f>IF(BB116=5,G116,0)</f>
        <v>0</v>
      </c>
    </row>
    <row r="117" spans="1:59" x14ac:dyDescent="0.2">
      <c r="A117" s="161"/>
      <c r="B117" s="162" t="s">
        <v>71</v>
      </c>
      <c r="C117" s="163" t="str">
        <f>CONCATENATE(B110," ",C110)</f>
        <v>64 Výplně otvorů</v>
      </c>
      <c r="D117" s="161"/>
      <c r="E117" s="164"/>
      <c r="F117" s="164"/>
      <c r="G117" s="165">
        <f>SUM(G110:G116)</f>
        <v>0</v>
      </c>
      <c r="H117" s="166"/>
      <c r="I117" s="167">
        <f>SUM(I110:I116)</f>
        <v>0.58515300000000003</v>
      </c>
      <c r="J117" s="166"/>
      <c r="K117" s="167">
        <f>SUM(K110:K116)</f>
        <v>0</v>
      </c>
      <c r="Q117" s="146">
        <v>4</v>
      </c>
      <c r="BC117" s="168">
        <f>SUM(BC110:BC116)</f>
        <v>0</v>
      </c>
      <c r="BD117" s="168">
        <f>SUM(BD110:BD116)</f>
        <v>0</v>
      </c>
      <c r="BE117" s="168">
        <f>SUM(BE110:BE116)</f>
        <v>0</v>
      </c>
      <c r="BF117" s="168">
        <f>SUM(BF110:BF116)</f>
        <v>0</v>
      </c>
      <c r="BG117" s="168">
        <f>SUM(BG110:BG116)</f>
        <v>0</v>
      </c>
    </row>
    <row r="118" spans="1:59" x14ac:dyDescent="0.2">
      <c r="A118" s="139" t="s">
        <v>69</v>
      </c>
      <c r="B118" s="140" t="s">
        <v>210</v>
      </c>
      <c r="C118" s="141" t="s">
        <v>211</v>
      </c>
      <c r="D118" s="142"/>
      <c r="E118" s="143"/>
      <c r="F118" s="143"/>
      <c r="G118" s="144"/>
      <c r="H118" s="145"/>
      <c r="I118" s="145"/>
      <c r="J118" s="145"/>
      <c r="K118" s="145"/>
      <c r="Q118" s="146">
        <v>1</v>
      </c>
    </row>
    <row r="119" spans="1:59" x14ac:dyDescent="0.2">
      <c r="A119" s="147">
        <v>23</v>
      </c>
      <c r="B119" s="148" t="s">
        <v>212</v>
      </c>
      <c r="C119" s="149" t="s">
        <v>213</v>
      </c>
      <c r="D119" s="150" t="s">
        <v>78</v>
      </c>
      <c r="E119" s="151">
        <v>398.5575</v>
      </c>
      <c r="F119" s="151"/>
      <c r="G119" s="152">
        <f>E119*F119</f>
        <v>0</v>
      </c>
      <c r="H119" s="153">
        <v>3.338E-2</v>
      </c>
      <c r="I119" s="153">
        <f>E119*H119</f>
        <v>13.30384935</v>
      </c>
      <c r="J119" s="153">
        <v>0</v>
      </c>
      <c r="K119" s="153">
        <f>E119*J119</f>
        <v>0</v>
      </c>
      <c r="Q119" s="146">
        <v>2</v>
      </c>
      <c r="AA119" s="122">
        <v>12</v>
      </c>
      <c r="AB119" s="122">
        <v>0</v>
      </c>
      <c r="AC119" s="122">
        <v>23</v>
      </c>
      <c r="BB119" s="122">
        <v>1</v>
      </c>
      <c r="BC119" s="122">
        <f>IF(BB119=1,G119,0)</f>
        <v>0</v>
      </c>
      <c r="BD119" s="122">
        <f>IF(BB119=2,G119,0)</f>
        <v>0</v>
      </c>
      <c r="BE119" s="122">
        <f>IF(BB119=3,G119,0)</f>
        <v>0</v>
      </c>
      <c r="BF119" s="122">
        <f>IF(BB119=4,G119,0)</f>
        <v>0</v>
      </c>
      <c r="BG119" s="122">
        <f>IF(BB119=5,G119,0)</f>
        <v>0</v>
      </c>
    </row>
    <row r="120" spans="1:59" x14ac:dyDescent="0.2">
      <c r="A120" s="154"/>
      <c r="B120" s="155"/>
      <c r="C120" s="196" t="s">
        <v>182</v>
      </c>
      <c r="D120" s="197"/>
      <c r="E120" s="156">
        <v>244.8</v>
      </c>
      <c r="F120" s="157"/>
      <c r="G120" s="158"/>
      <c r="H120" s="159"/>
      <c r="I120" s="159"/>
      <c r="J120" s="159"/>
      <c r="K120" s="159"/>
      <c r="M120" s="122" t="s">
        <v>182</v>
      </c>
      <c r="O120" s="160"/>
      <c r="Q120" s="146"/>
    </row>
    <row r="121" spans="1:59" x14ac:dyDescent="0.2">
      <c r="A121" s="154"/>
      <c r="B121" s="155"/>
      <c r="C121" s="196" t="s">
        <v>214</v>
      </c>
      <c r="D121" s="197"/>
      <c r="E121" s="156">
        <v>117.9375</v>
      </c>
      <c r="F121" s="157"/>
      <c r="G121" s="158"/>
      <c r="H121" s="159"/>
      <c r="I121" s="159"/>
      <c r="J121" s="159"/>
      <c r="K121" s="159"/>
      <c r="M121" s="122" t="s">
        <v>214</v>
      </c>
      <c r="O121" s="160"/>
      <c r="Q121" s="146"/>
    </row>
    <row r="122" spans="1:59" x14ac:dyDescent="0.2">
      <c r="A122" s="154"/>
      <c r="B122" s="155"/>
      <c r="C122" s="196" t="s">
        <v>184</v>
      </c>
      <c r="D122" s="197"/>
      <c r="E122" s="156">
        <v>35.82</v>
      </c>
      <c r="F122" s="157"/>
      <c r="G122" s="158"/>
      <c r="H122" s="159"/>
      <c r="I122" s="159"/>
      <c r="J122" s="159"/>
      <c r="K122" s="159"/>
      <c r="M122" s="122" t="s">
        <v>184</v>
      </c>
      <c r="O122" s="160"/>
      <c r="Q122" s="146"/>
    </row>
    <row r="123" spans="1:59" x14ac:dyDescent="0.2">
      <c r="A123" s="147">
        <v>24</v>
      </c>
      <c r="B123" s="148" t="s">
        <v>215</v>
      </c>
      <c r="C123" s="149" t="s">
        <v>216</v>
      </c>
      <c r="D123" s="150" t="s">
        <v>78</v>
      </c>
      <c r="E123" s="151">
        <v>398.5575</v>
      </c>
      <c r="F123" s="151"/>
      <c r="G123" s="152">
        <f>E123*F123</f>
        <v>0</v>
      </c>
      <c r="H123" s="153">
        <v>0</v>
      </c>
      <c r="I123" s="153">
        <f>E123*H123</f>
        <v>0</v>
      </c>
      <c r="J123" s="153">
        <v>0</v>
      </c>
      <c r="K123" s="153">
        <f>E123*J123</f>
        <v>0</v>
      </c>
      <c r="Q123" s="146">
        <v>2</v>
      </c>
      <c r="AA123" s="122">
        <v>12</v>
      </c>
      <c r="AB123" s="122">
        <v>0</v>
      </c>
      <c r="AC123" s="122">
        <v>24</v>
      </c>
      <c r="BB123" s="122">
        <v>1</v>
      </c>
      <c r="BC123" s="122">
        <f>IF(BB123=1,G123,0)</f>
        <v>0</v>
      </c>
      <c r="BD123" s="122">
        <f>IF(BB123=2,G123,0)</f>
        <v>0</v>
      </c>
      <c r="BE123" s="122">
        <f>IF(BB123=3,G123,0)</f>
        <v>0</v>
      </c>
      <c r="BF123" s="122">
        <f>IF(BB123=4,G123,0)</f>
        <v>0</v>
      </c>
      <c r="BG123" s="122">
        <f>IF(BB123=5,G123,0)</f>
        <v>0</v>
      </c>
    </row>
    <row r="124" spans="1:59" x14ac:dyDescent="0.2">
      <c r="A124" s="147">
        <v>25</v>
      </c>
      <c r="B124" s="148" t="s">
        <v>217</v>
      </c>
      <c r="C124" s="149" t="s">
        <v>218</v>
      </c>
      <c r="D124" s="150" t="s">
        <v>78</v>
      </c>
      <c r="E124" s="151">
        <v>398.5575</v>
      </c>
      <c r="F124" s="151"/>
      <c r="G124" s="152">
        <f>E124*F124</f>
        <v>0</v>
      </c>
      <c r="H124" s="153">
        <v>0</v>
      </c>
      <c r="I124" s="153">
        <f>E124*H124</f>
        <v>0</v>
      </c>
      <c r="J124" s="153">
        <v>0</v>
      </c>
      <c r="K124" s="153">
        <f>E124*J124</f>
        <v>0</v>
      </c>
      <c r="Q124" s="146">
        <v>2</v>
      </c>
      <c r="AA124" s="122">
        <v>12</v>
      </c>
      <c r="AB124" s="122">
        <v>0</v>
      </c>
      <c r="AC124" s="122">
        <v>25</v>
      </c>
      <c r="BB124" s="122">
        <v>1</v>
      </c>
      <c r="BC124" s="122">
        <f>IF(BB124=1,G124,0)</f>
        <v>0</v>
      </c>
      <c r="BD124" s="122">
        <f>IF(BB124=2,G124,0)</f>
        <v>0</v>
      </c>
      <c r="BE124" s="122">
        <f>IF(BB124=3,G124,0)</f>
        <v>0</v>
      </c>
      <c r="BF124" s="122">
        <f>IF(BB124=4,G124,0)</f>
        <v>0</v>
      </c>
      <c r="BG124" s="122">
        <f>IF(BB124=5,G124,0)</f>
        <v>0</v>
      </c>
    </row>
    <row r="125" spans="1:59" x14ac:dyDescent="0.2">
      <c r="A125" s="161"/>
      <c r="B125" s="162" t="s">
        <v>71</v>
      </c>
      <c r="C125" s="163" t="str">
        <f>CONCATENATE(B118," ",C118)</f>
        <v>94 Lešení a stavební výtahy</v>
      </c>
      <c r="D125" s="161"/>
      <c r="E125" s="164"/>
      <c r="F125" s="164"/>
      <c r="G125" s="165">
        <f>SUM(G118:G124)</f>
        <v>0</v>
      </c>
      <c r="H125" s="166"/>
      <c r="I125" s="167">
        <f>SUM(I118:I124)</f>
        <v>13.30384935</v>
      </c>
      <c r="J125" s="166"/>
      <c r="K125" s="167">
        <f>SUM(K118:K124)</f>
        <v>0</v>
      </c>
      <c r="Q125" s="146">
        <v>4</v>
      </c>
      <c r="BC125" s="168">
        <f>SUM(BC118:BC124)</f>
        <v>0</v>
      </c>
      <c r="BD125" s="168">
        <f>SUM(BD118:BD124)</f>
        <v>0</v>
      </c>
      <c r="BE125" s="168">
        <f>SUM(BE118:BE124)</f>
        <v>0</v>
      </c>
      <c r="BF125" s="168">
        <f>SUM(BF118:BF124)</f>
        <v>0</v>
      </c>
      <c r="BG125" s="168">
        <f>SUM(BG118:BG124)</f>
        <v>0</v>
      </c>
    </row>
    <row r="126" spans="1:59" x14ac:dyDescent="0.2">
      <c r="A126" s="139" t="s">
        <v>69</v>
      </c>
      <c r="B126" s="140" t="s">
        <v>219</v>
      </c>
      <c r="C126" s="141" t="s">
        <v>220</v>
      </c>
      <c r="D126" s="142"/>
      <c r="E126" s="143"/>
      <c r="F126" s="143"/>
      <c r="G126" s="144"/>
      <c r="H126" s="145"/>
      <c r="I126" s="145"/>
      <c r="J126" s="145"/>
      <c r="K126" s="145"/>
      <c r="Q126" s="146">
        <v>1</v>
      </c>
    </row>
    <row r="127" spans="1:59" x14ac:dyDescent="0.2">
      <c r="A127" s="147">
        <v>26</v>
      </c>
      <c r="B127" s="148" t="s">
        <v>221</v>
      </c>
      <c r="C127" s="149" t="s">
        <v>222</v>
      </c>
      <c r="D127" s="150" t="s">
        <v>78</v>
      </c>
      <c r="E127" s="151">
        <v>388.05</v>
      </c>
      <c r="F127" s="151"/>
      <c r="G127" s="152">
        <f>E127*F127</f>
        <v>0</v>
      </c>
      <c r="H127" s="153">
        <v>4.0000000000000003E-5</v>
      </c>
      <c r="I127" s="153">
        <f>E127*H127</f>
        <v>1.5522000000000001E-2</v>
      </c>
      <c r="J127" s="153">
        <v>0</v>
      </c>
      <c r="K127" s="153">
        <f>E127*J127</f>
        <v>0</v>
      </c>
      <c r="Q127" s="146">
        <v>2</v>
      </c>
      <c r="AA127" s="122">
        <v>12</v>
      </c>
      <c r="AB127" s="122">
        <v>0</v>
      </c>
      <c r="AC127" s="122">
        <v>26</v>
      </c>
      <c r="BB127" s="122">
        <v>1</v>
      </c>
      <c r="BC127" s="122">
        <f>IF(BB127=1,G127,0)</f>
        <v>0</v>
      </c>
      <c r="BD127" s="122">
        <f>IF(BB127=2,G127,0)</f>
        <v>0</v>
      </c>
      <c r="BE127" s="122">
        <f>IF(BB127=3,G127,0)</f>
        <v>0</v>
      </c>
      <c r="BF127" s="122">
        <f>IF(BB127=4,G127,0)</f>
        <v>0</v>
      </c>
      <c r="BG127" s="122">
        <f>IF(BB127=5,G127,0)</f>
        <v>0</v>
      </c>
    </row>
    <row r="128" spans="1:59" x14ac:dyDescent="0.2">
      <c r="A128" s="154"/>
      <c r="B128" s="155"/>
      <c r="C128" s="196" t="s">
        <v>223</v>
      </c>
      <c r="D128" s="197"/>
      <c r="E128" s="156">
        <v>388.05</v>
      </c>
      <c r="F128" s="157"/>
      <c r="G128" s="158"/>
      <c r="H128" s="159"/>
      <c r="I128" s="159"/>
      <c r="J128" s="159"/>
      <c r="K128" s="159"/>
      <c r="M128" s="122" t="s">
        <v>223</v>
      </c>
      <c r="O128" s="160"/>
      <c r="Q128" s="146"/>
    </row>
    <row r="129" spans="1:59" x14ac:dyDescent="0.2">
      <c r="A129" s="161"/>
      <c r="B129" s="162" t="s">
        <v>71</v>
      </c>
      <c r="C129" s="163" t="str">
        <f>CONCATENATE(B126," ",C126)</f>
        <v>95 Dokončovací kce na pozem.stav.</v>
      </c>
      <c r="D129" s="161"/>
      <c r="E129" s="164"/>
      <c r="F129" s="164"/>
      <c r="G129" s="165">
        <f>SUM(G126:G128)</f>
        <v>0</v>
      </c>
      <c r="H129" s="166"/>
      <c r="I129" s="167">
        <f>SUM(I126:I128)</f>
        <v>1.5522000000000001E-2</v>
      </c>
      <c r="J129" s="166"/>
      <c r="K129" s="167">
        <f>SUM(K126:K128)</f>
        <v>0</v>
      </c>
      <c r="Q129" s="146">
        <v>4</v>
      </c>
      <c r="BC129" s="168">
        <f>SUM(BC126:BC128)</f>
        <v>0</v>
      </c>
      <c r="BD129" s="168">
        <f>SUM(BD126:BD128)</f>
        <v>0</v>
      </c>
      <c r="BE129" s="168">
        <f>SUM(BE126:BE128)</f>
        <v>0</v>
      </c>
      <c r="BF129" s="168">
        <f>SUM(BF126:BF128)</f>
        <v>0</v>
      </c>
      <c r="BG129" s="168">
        <f>SUM(BG126:BG128)</f>
        <v>0</v>
      </c>
    </row>
    <row r="130" spans="1:59" x14ac:dyDescent="0.2">
      <c r="A130" s="139" t="s">
        <v>69</v>
      </c>
      <c r="B130" s="140" t="s">
        <v>224</v>
      </c>
      <c r="C130" s="141" t="s">
        <v>225</v>
      </c>
      <c r="D130" s="142"/>
      <c r="E130" s="143"/>
      <c r="F130" s="143"/>
      <c r="G130" s="144"/>
      <c r="H130" s="145"/>
      <c r="I130" s="145"/>
      <c r="J130" s="145"/>
      <c r="K130" s="145"/>
      <c r="Q130" s="146">
        <v>1</v>
      </c>
    </row>
    <row r="131" spans="1:59" x14ac:dyDescent="0.2">
      <c r="A131" s="147">
        <v>27</v>
      </c>
      <c r="B131" s="148" t="s">
        <v>226</v>
      </c>
      <c r="C131" s="149" t="s">
        <v>227</v>
      </c>
      <c r="D131" s="150" t="s">
        <v>78</v>
      </c>
      <c r="E131" s="151">
        <v>171.10499999999999</v>
      </c>
      <c r="F131" s="151"/>
      <c r="G131" s="152">
        <f>E131*F131</f>
        <v>0</v>
      </c>
      <c r="H131" s="153">
        <v>0</v>
      </c>
      <c r="I131" s="153">
        <f>E131*H131</f>
        <v>0</v>
      </c>
      <c r="J131" s="153">
        <v>-0.122</v>
      </c>
      <c r="K131" s="153">
        <f>E131*J131</f>
        <v>-20.874809999999997</v>
      </c>
      <c r="Q131" s="146">
        <v>2</v>
      </c>
      <c r="AA131" s="122">
        <v>12</v>
      </c>
      <c r="AB131" s="122">
        <v>0</v>
      </c>
      <c r="AC131" s="122">
        <v>27</v>
      </c>
      <c r="BB131" s="122">
        <v>1</v>
      </c>
      <c r="BC131" s="122">
        <f>IF(BB131=1,G131,0)</f>
        <v>0</v>
      </c>
      <c r="BD131" s="122">
        <f>IF(BB131=2,G131,0)</f>
        <v>0</v>
      </c>
      <c r="BE131" s="122">
        <f>IF(BB131=3,G131,0)</f>
        <v>0</v>
      </c>
      <c r="BF131" s="122">
        <f>IF(BB131=4,G131,0)</f>
        <v>0</v>
      </c>
      <c r="BG131" s="122">
        <f>IF(BB131=5,G131,0)</f>
        <v>0</v>
      </c>
    </row>
    <row r="132" spans="1:59" x14ac:dyDescent="0.2">
      <c r="A132" s="154"/>
      <c r="B132" s="155"/>
      <c r="C132" s="196" t="s">
        <v>228</v>
      </c>
      <c r="D132" s="197"/>
      <c r="E132" s="156">
        <v>171.10499999999999</v>
      </c>
      <c r="F132" s="157"/>
      <c r="G132" s="158"/>
      <c r="H132" s="159"/>
      <c r="I132" s="159"/>
      <c r="J132" s="159"/>
      <c r="K132" s="159"/>
      <c r="M132" s="122" t="s">
        <v>228</v>
      </c>
      <c r="O132" s="160"/>
      <c r="Q132" s="146"/>
    </row>
    <row r="133" spans="1:59" x14ac:dyDescent="0.2">
      <c r="A133" s="147">
        <v>28</v>
      </c>
      <c r="B133" s="148" t="s">
        <v>229</v>
      </c>
      <c r="C133" s="149" t="s">
        <v>230</v>
      </c>
      <c r="D133" s="150" t="s">
        <v>88</v>
      </c>
      <c r="E133" s="151">
        <v>42.776299999999999</v>
      </c>
      <c r="F133" s="151"/>
      <c r="G133" s="152">
        <f>E133*F133</f>
        <v>0</v>
      </c>
      <c r="H133" s="153">
        <v>0</v>
      </c>
      <c r="I133" s="153">
        <f>E133*H133</f>
        <v>0</v>
      </c>
      <c r="J133" s="153">
        <v>-1.4</v>
      </c>
      <c r="K133" s="153">
        <f>E133*J133</f>
        <v>-59.886819999999993</v>
      </c>
      <c r="Q133" s="146">
        <v>2</v>
      </c>
      <c r="AA133" s="122">
        <v>12</v>
      </c>
      <c r="AB133" s="122">
        <v>0</v>
      </c>
      <c r="AC133" s="122">
        <v>28</v>
      </c>
      <c r="BB133" s="122">
        <v>1</v>
      </c>
      <c r="BC133" s="122">
        <f>IF(BB133=1,G133,0)</f>
        <v>0</v>
      </c>
      <c r="BD133" s="122">
        <f>IF(BB133=2,G133,0)</f>
        <v>0</v>
      </c>
      <c r="BE133" s="122">
        <f>IF(BB133=3,G133,0)</f>
        <v>0</v>
      </c>
      <c r="BF133" s="122">
        <f>IF(BB133=4,G133,0)</f>
        <v>0</v>
      </c>
      <c r="BG133" s="122">
        <f>IF(BB133=5,G133,0)</f>
        <v>0</v>
      </c>
    </row>
    <row r="134" spans="1:59" x14ac:dyDescent="0.2">
      <c r="A134" s="154"/>
      <c r="B134" s="155"/>
      <c r="C134" s="196" t="s">
        <v>231</v>
      </c>
      <c r="D134" s="197"/>
      <c r="E134" s="156">
        <v>42.776299999999999</v>
      </c>
      <c r="F134" s="157"/>
      <c r="G134" s="158"/>
      <c r="H134" s="159"/>
      <c r="I134" s="159"/>
      <c r="J134" s="159"/>
      <c r="K134" s="159"/>
      <c r="M134" s="122" t="s">
        <v>231</v>
      </c>
      <c r="O134" s="160"/>
      <c r="Q134" s="146"/>
    </row>
    <row r="135" spans="1:59" x14ac:dyDescent="0.2">
      <c r="A135" s="147">
        <v>29</v>
      </c>
      <c r="B135" s="148" t="s">
        <v>232</v>
      </c>
      <c r="C135" s="149" t="s">
        <v>233</v>
      </c>
      <c r="D135" s="150" t="s">
        <v>78</v>
      </c>
      <c r="E135" s="151">
        <v>288.47500000000002</v>
      </c>
      <c r="F135" s="151"/>
      <c r="G135" s="152">
        <f>E135*F135</f>
        <v>0</v>
      </c>
      <c r="H135" s="153">
        <v>0</v>
      </c>
      <c r="I135" s="153">
        <f>E135*H135</f>
        <v>0</v>
      </c>
      <c r="J135" s="153">
        <v>-0.05</v>
      </c>
      <c r="K135" s="153">
        <f>E135*J135</f>
        <v>-14.423750000000002</v>
      </c>
      <c r="Q135" s="146">
        <v>2</v>
      </c>
      <c r="AA135" s="122">
        <v>12</v>
      </c>
      <c r="AB135" s="122">
        <v>0</v>
      </c>
      <c r="AC135" s="122">
        <v>29</v>
      </c>
      <c r="BB135" s="122">
        <v>1</v>
      </c>
      <c r="BC135" s="122">
        <f>IF(BB135=1,G135,0)</f>
        <v>0</v>
      </c>
      <c r="BD135" s="122">
        <f>IF(BB135=2,G135,0)</f>
        <v>0</v>
      </c>
      <c r="BE135" s="122">
        <f>IF(BB135=3,G135,0)</f>
        <v>0</v>
      </c>
      <c r="BF135" s="122">
        <f>IF(BB135=4,G135,0)</f>
        <v>0</v>
      </c>
      <c r="BG135" s="122">
        <f>IF(BB135=5,G135,0)</f>
        <v>0</v>
      </c>
    </row>
    <row r="136" spans="1:59" x14ac:dyDescent="0.2">
      <c r="A136" s="154"/>
      <c r="B136" s="155"/>
      <c r="C136" s="196" t="s">
        <v>234</v>
      </c>
      <c r="D136" s="197"/>
      <c r="E136" s="156">
        <v>60.59</v>
      </c>
      <c r="F136" s="157"/>
      <c r="G136" s="158"/>
      <c r="H136" s="159"/>
      <c r="I136" s="159"/>
      <c r="J136" s="159"/>
      <c r="K136" s="159"/>
      <c r="M136" s="122" t="s">
        <v>234</v>
      </c>
      <c r="O136" s="160"/>
      <c r="Q136" s="146"/>
    </row>
    <row r="137" spans="1:59" x14ac:dyDescent="0.2">
      <c r="A137" s="154"/>
      <c r="B137" s="155"/>
      <c r="C137" s="196" t="s">
        <v>235</v>
      </c>
      <c r="D137" s="197"/>
      <c r="E137" s="156">
        <v>74.06</v>
      </c>
      <c r="F137" s="157"/>
      <c r="G137" s="158"/>
      <c r="H137" s="159"/>
      <c r="I137" s="159"/>
      <c r="J137" s="159"/>
      <c r="K137" s="159"/>
      <c r="M137" s="122" t="s">
        <v>235</v>
      </c>
      <c r="O137" s="160"/>
      <c r="Q137" s="146"/>
    </row>
    <row r="138" spans="1:59" x14ac:dyDescent="0.2">
      <c r="A138" s="154"/>
      <c r="B138" s="155"/>
      <c r="C138" s="196" t="s">
        <v>236</v>
      </c>
      <c r="D138" s="197"/>
      <c r="E138" s="156">
        <v>82.94</v>
      </c>
      <c r="F138" s="157"/>
      <c r="G138" s="158"/>
      <c r="H138" s="159"/>
      <c r="I138" s="159"/>
      <c r="J138" s="159"/>
      <c r="K138" s="159"/>
      <c r="M138" s="122" t="s">
        <v>236</v>
      </c>
      <c r="O138" s="160"/>
      <c r="Q138" s="146"/>
    </row>
    <row r="139" spans="1:59" x14ac:dyDescent="0.2">
      <c r="A139" s="154"/>
      <c r="B139" s="155"/>
      <c r="C139" s="196" t="s">
        <v>237</v>
      </c>
      <c r="D139" s="197"/>
      <c r="E139" s="156">
        <v>70.885000000000005</v>
      </c>
      <c r="F139" s="157"/>
      <c r="G139" s="158"/>
      <c r="H139" s="159"/>
      <c r="I139" s="159"/>
      <c r="J139" s="159"/>
      <c r="K139" s="159"/>
      <c r="M139" s="122" t="s">
        <v>237</v>
      </c>
      <c r="O139" s="160"/>
      <c r="Q139" s="146"/>
    </row>
    <row r="140" spans="1:59" x14ac:dyDescent="0.2">
      <c r="A140" s="154"/>
      <c r="B140" s="155"/>
      <c r="C140" s="196"/>
      <c r="D140" s="197"/>
      <c r="E140" s="156">
        <v>0</v>
      </c>
      <c r="F140" s="157"/>
      <c r="G140" s="158"/>
      <c r="H140" s="159"/>
      <c r="I140" s="159"/>
      <c r="J140" s="159"/>
      <c r="K140" s="159"/>
      <c r="O140" s="160"/>
      <c r="Q140" s="146"/>
    </row>
    <row r="141" spans="1:59" x14ac:dyDescent="0.2">
      <c r="A141" s="154"/>
      <c r="B141" s="155"/>
      <c r="C141" s="196"/>
      <c r="D141" s="197"/>
      <c r="E141" s="156">
        <v>0</v>
      </c>
      <c r="F141" s="157"/>
      <c r="G141" s="158"/>
      <c r="H141" s="159"/>
      <c r="I141" s="159"/>
      <c r="J141" s="159"/>
      <c r="K141" s="159"/>
      <c r="O141" s="160"/>
      <c r="Q141" s="146"/>
    </row>
    <row r="142" spans="1:59" x14ac:dyDescent="0.2">
      <c r="A142" s="147">
        <v>30</v>
      </c>
      <c r="B142" s="148" t="s">
        <v>238</v>
      </c>
      <c r="C142" s="149" t="s">
        <v>239</v>
      </c>
      <c r="D142" s="150" t="s">
        <v>88</v>
      </c>
      <c r="E142" s="151">
        <v>10.767799999999999</v>
      </c>
      <c r="F142" s="151"/>
      <c r="G142" s="152">
        <f>E142*F142</f>
        <v>0</v>
      </c>
      <c r="H142" s="153">
        <v>0</v>
      </c>
      <c r="I142" s="153">
        <f>E142*H142</f>
        <v>0</v>
      </c>
      <c r="J142" s="153">
        <v>-2.2000000000000002</v>
      </c>
      <c r="K142" s="153">
        <f>E142*J142</f>
        <v>-23.689160000000001</v>
      </c>
      <c r="Q142" s="146">
        <v>2</v>
      </c>
      <c r="AA142" s="122">
        <v>12</v>
      </c>
      <c r="AB142" s="122">
        <v>0</v>
      </c>
      <c r="AC142" s="122">
        <v>30</v>
      </c>
      <c r="BB142" s="122">
        <v>1</v>
      </c>
      <c r="BC142" s="122">
        <f>IF(BB142=1,G142,0)</f>
        <v>0</v>
      </c>
      <c r="BD142" s="122">
        <f>IF(BB142=2,G142,0)</f>
        <v>0</v>
      </c>
      <c r="BE142" s="122">
        <f>IF(BB142=3,G142,0)</f>
        <v>0</v>
      </c>
      <c r="BF142" s="122">
        <f>IF(BB142=4,G142,0)</f>
        <v>0</v>
      </c>
      <c r="BG142" s="122">
        <f>IF(BB142=5,G142,0)</f>
        <v>0</v>
      </c>
    </row>
    <row r="143" spans="1:59" x14ac:dyDescent="0.2">
      <c r="A143" s="154"/>
      <c r="B143" s="155"/>
      <c r="C143" s="196" t="s">
        <v>240</v>
      </c>
      <c r="D143" s="197"/>
      <c r="E143" s="156">
        <v>5.8057999999999996</v>
      </c>
      <c r="F143" s="157"/>
      <c r="G143" s="158"/>
      <c r="H143" s="159"/>
      <c r="I143" s="159"/>
      <c r="J143" s="159"/>
      <c r="K143" s="159"/>
      <c r="M143" s="122" t="s">
        <v>240</v>
      </c>
      <c r="O143" s="160"/>
      <c r="Q143" s="146"/>
    </row>
    <row r="144" spans="1:59" x14ac:dyDescent="0.2">
      <c r="A144" s="154"/>
      <c r="B144" s="155"/>
      <c r="C144" s="196" t="s">
        <v>241</v>
      </c>
      <c r="D144" s="197"/>
      <c r="E144" s="156">
        <v>4.9619999999999997</v>
      </c>
      <c r="F144" s="157"/>
      <c r="G144" s="158"/>
      <c r="H144" s="159"/>
      <c r="I144" s="159"/>
      <c r="J144" s="159"/>
      <c r="K144" s="159"/>
      <c r="M144" s="122" t="s">
        <v>241</v>
      </c>
      <c r="O144" s="160"/>
      <c r="Q144" s="146"/>
    </row>
    <row r="145" spans="1:59" x14ac:dyDescent="0.2">
      <c r="A145" s="147">
        <v>31</v>
      </c>
      <c r="B145" s="148" t="s">
        <v>242</v>
      </c>
      <c r="C145" s="149" t="s">
        <v>243</v>
      </c>
      <c r="D145" s="150" t="s">
        <v>78</v>
      </c>
      <c r="E145" s="151">
        <v>656.83749999999998</v>
      </c>
      <c r="F145" s="151"/>
      <c r="G145" s="152">
        <f>E145*F145</f>
        <v>0</v>
      </c>
      <c r="H145" s="153">
        <v>0</v>
      </c>
      <c r="I145" s="153">
        <f>E145*H145</f>
        <v>0</v>
      </c>
      <c r="J145" s="153">
        <v>-4.5999999999999999E-2</v>
      </c>
      <c r="K145" s="153">
        <f>E145*J145</f>
        <v>-30.214524999999998</v>
      </c>
      <c r="Q145" s="146">
        <v>2</v>
      </c>
      <c r="AA145" s="122">
        <v>12</v>
      </c>
      <c r="AB145" s="122">
        <v>0</v>
      </c>
      <c r="AC145" s="122">
        <v>31</v>
      </c>
      <c r="BB145" s="122">
        <v>1</v>
      </c>
      <c r="BC145" s="122">
        <f>IF(BB145=1,G145,0)</f>
        <v>0</v>
      </c>
      <c r="BD145" s="122">
        <f>IF(BB145=2,G145,0)</f>
        <v>0</v>
      </c>
      <c r="BE145" s="122">
        <f>IF(BB145=3,G145,0)</f>
        <v>0</v>
      </c>
      <c r="BF145" s="122">
        <f>IF(BB145=4,G145,0)</f>
        <v>0</v>
      </c>
      <c r="BG145" s="122">
        <f>IF(BB145=5,G145,0)</f>
        <v>0</v>
      </c>
    </row>
    <row r="146" spans="1:59" x14ac:dyDescent="0.2">
      <c r="A146" s="154"/>
      <c r="B146" s="155"/>
      <c r="C146" s="196" t="s">
        <v>244</v>
      </c>
      <c r="D146" s="197"/>
      <c r="E146" s="156">
        <v>0</v>
      </c>
      <c r="F146" s="157"/>
      <c r="G146" s="158"/>
      <c r="H146" s="159"/>
      <c r="I146" s="159"/>
      <c r="J146" s="159"/>
      <c r="K146" s="159"/>
      <c r="M146" s="122" t="s">
        <v>244</v>
      </c>
      <c r="O146" s="160"/>
      <c r="Q146" s="146"/>
    </row>
    <row r="147" spans="1:59" x14ac:dyDescent="0.2">
      <c r="A147" s="154"/>
      <c r="B147" s="155"/>
      <c r="C147" s="196" t="s">
        <v>245</v>
      </c>
      <c r="D147" s="197"/>
      <c r="E147" s="156">
        <v>35.774999999999999</v>
      </c>
      <c r="F147" s="157"/>
      <c r="G147" s="158"/>
      <c r="H147" s="159"/>
      <c r="I147" s="159"/>
      <c r="J147" s="159"/>
      <c r="K147" s="159"/>
      <c r="M147" s="122" t="s">
        <v>245</v>
      </c>
      <c r="O147" s="160"/>
      <c r="Q147" s="146"/>
    </row>
    <row r="148" spans="1:59" x14ac:dyDescent="0.2">
      <c r="A148" s="154"/>
      <c r="B148" s="155"/>
      <c r="C148" s="196" t="s">
        <v>246</v>
      </c>
      <c r="D148" s="197"/>
      <c r="E148" s="156">
        <v>36.305</v>
      </c>
      <c r="F148" s="157"/>
      <c r="G148" s="158"/>
      <c r="H148" s="159"/>
      <c r="I148" s="159"/>
      <c r="J148" s="159"/>
      <c r="K148" s="159"/>
      <c r="M148" s="122" t="s">
        <v>246</v>
      </c>
      <c r="O148" s="160"/>
      <c r="Q148" s="146"/>
    </row>
    <row r="149" spans="1:59" x14ac:dyDescent="0.2">
      <c r="A149" s="154"/>
      <c r="B149" s="155"/>
      <c r="C149" s="196" t="s">
        <v>247</v>
      </c>
      <c r="D149" s="197"/>
      <c r="E149" s="156">
        <v>45.05</v>
      </c>
      <c r="F149" s="157"/>
      <c r="G149" s="158"/>
      <c r="H149" s="159"/>
      <c r="I149" s="159"/>
      <c r="J149" s="159"/>
      <c r="K149" s="159"/>
      <c r="M149" s="122" t="s">
        <v>247</v>
      </c>
      <c r="O149" s="160"/>
      <c r="Q149" s="146"/>
    </row>
    <row r="150" spans="1:59" x14ac:dyDescent="0.2">
      <c r="A150" s="154"/>
      <c r="B150" s="155"/>
      <c r="C150" s="196" t="s">
        <v>248</v>
      </c>
      <c r="D150" s="197"/>
      <c r="E150" s="156">
        <v>26.5</v>
      </c>
      <c r="F150" s="157"/>
      <c r="G150" s="158"/>
      <c r="H150" s="159"/>
      <c r="I150" s="159"/>
      <c r="J150" s="159"/>
      <c r="K150" s="159"/>
      <c r="M150" s="122" t="s">
        <v>248</v>
      </c>
      <c r="O150" s="160"/>
      <c r="Q150" s="146"/>
    </row>
    <row r="151" spans="1:59" x14ac:dyDescent="0.2">
      <c r="A151" s="154"/>
      <c r="B151" s="155"/>
      <c r="C151" s="196" t="s">
        <v>249</v>
      </c>
      <c r="D151" s="197"/>
      <c r="E151" s="156">
        <v>21.2</v>
      </c>
      <c r="F151" s="157"/>
      <c r="G151" s="158"/>
      <c r="H151" s="159"/>
      <c r="I151" s="159"/>
      <c r="J151" s="159"/>
      <c r="K151" s="159"/>
      <c r="M151" s="122" t="s">
        <v>249</v>
      </c>
      <c r="O151" s="160"/>
      <c r="Q151" s="146"/>
    </row>
    <row r="152" spans="1:59" x14ac:dyDescent="0.2">
      <c r="A152" s="154"/>
      <c r="B152" s="155"/>
      <c r="C152" s="196" t="s">
        <v>250</v>
      </c>
      <c r="D152" s="197"/>
      <c r="E152" s="156">
        <v>25.4</v>
      </c>
      <c r="F152" s="157"/>
      <c r="G152" s="158"/>
      <c r="H152" s="159"/>
      <c r="I152" s="159"/>
      <c r="J152" s="159"/>
      <c r="K152" s="159"/>
      <c r="M152" s="122" t="s">
        <v>250</v>
      </c>
      <c r="O152" s="160"/>
      <c r="Q152" s="146"/>
    </row>
    <row r="153" spans="1:59" x14ac:dyDescent="0.2">
      <c r="A153" s="154"/>
      <c r="B153" s="155"/>
      <c r="C153" s="196" t="s">
        <v>251</v>
      </c>
      <c r="D153" s="197"/>
      <c r="E153" s="156">
        <v>25.8</v>
      </c>
      <c r="F153" s="157"/>
      <c r="G153" s="158"/>
      <c r="H153" s="159"/>
      <c r="I153" s="159"/>
      <c r="J153" s="159"/>
      <c r="K153" s="159"/>
      <c r="M153" s="122" t="s">
        <v>251</v>
      </c>
      <c r="O153" s="160"/>
      <c r="Q153" s="146"/>
    </row>
    <row r="154" spans="1:59" x14ac:dyDescent="0.2">
      <c r="A154" s="154"/>
      <c r="B154" s="155"/>
      <c r="C154" s="196" t="s">
        <v>252</v>
      </c>
      <c r="D154" s="197"/>
      <c r="E154" s="156">
        <v>19.2</v>
      </c>
      <c r="F154" s="157"/>
      <c r="G154" s="158"/>
      <c r="H154" s="159"/>
      <c r="I154" s="159"/>
      <c r="J154" s="159"/>
      <c r="K154" s="159"/>
      <c r="M154" s="122" t="s">
        <v>252</v>
      </c>
      <c r="O154" s="160"/>
      <c r="Q154" s="146"/>
    </row>
    <row r="155" spans="1:59" x14ac:dyDescent="0.2">
      <c r="A155" s="154"/>
      <c r="B155" s="155"/>
      <c r="C155" s="196" t="s">
        <v>253</v>
      </c>
      <c r="D155" s="197"/>
      <c r="E155" s="156">
        <v>21</v>
      </c>
      <c r="F155" s="157"/>
      <c r="G155" s="158"/>
      <c r="H155" s="159"/>
      <c r="I155" s="159"/>
      <c r="J155" s="159"/>
      <c r="K155" s="159"/>
      <c r="M155" s="122" t="s">
        <v>253</v>
      </c>
      <c r="O155" s="160"/>
      <c r="Q155" s="146"/>
    </row>
    <row r="156" spans="1:59" x14ac:dyDescent="0.2">
      <c r="A156" s="154"/>
      <c r="B156" s="155"/>
      <c r="C156" s="196" t="s">
        <v>254</v>
      </c>
      <c r="D156" s="197"/>
      <c r="E156" s="156">
        <v>17</v>
      </c>
      <c r="F156" s="157"/>
      <c r="G156" s="158"/>
      <c r="H156" s="159"/>
      <c r="I156" s="159"/>
      <c r="J156" s="159"/>
      <c r="K156" s="159"/>
      <c r="M156" s="122" t="s">
        <v>254</v>
      </c>
      <c r="O156" s="160"/>
      <c r="Q156" s="146"/>
    </row>
    <row r="157" spans="1:59" x14ac:dyDescent="0.2">
      <c r="A157" s="154"/>
      <c r="B157" s="155"/>
      <c r="C157" s="196" t="s">
        <v>255</v>
      </c>
      <c r="D157" s="197"/>
      <c r="E157" s="156">
        <v>34</v>
      </c>
      <c r="F157" s="157"/>
      <c r="G157" s="158"/>
      <c r="H157" s="159"/>
      <c r="I157" s="159"/>
      <c r="J157" s="159"/>
      <c r="K157" s="159"/>
      <c r="M157" s="122" t="s">
        <v>255</v>
      </c>
      <c r="O157" s="160"/>
      <c r="Q157" s="146"/>
    </row>
    <row r="158" spans="1:59" x14ac:dyDescent="0.2">
      <c r="A158" s="154"/>
      <c r="B158" s="155"/>
      <c r="C158" s="196" t="s">
        <v>256</v>
      </c>
      <c r="D158" s="197"/>
      <c r="E158" s="156">
        <v>0</v>
      </c>
      <c r="F158" s="157"/>
      <c r="G158" s="158"/>
      <c r="H158" s="159"/>
      <c r="I158" s="159"/>
      <c r="J158" s="159"/>
      <c r="K158" s="159"/>
      <c r="M158" s="122" t="s">
        <v>256</v>
      </c>
      <c r="O158" s="160"/>
      <c r="Q158" s="146"/>
    </row>
    <row r="159" spans="1:59" x14ac:dyDescent="0.2">
      <c r="A159" s="154"/>
      <c r="B159" s="155"/>
      <c r="C159" s="196" t="s">
        <v>257</v>
      </c>
      <c r="D159" s="197"/>
      <c r="E159" s="156">
        <v>76.88</v>
      </c>
      <c r="F159" s="157"/>
      <c r="G159" s="158"/>
      <c r="H159" s="159"/>
      <c r="I159" s="159"/>
      <c r="J159" s="159"/>
      <c r="K159" s="159"/>
      <c r="M159" s="122" t="s">
        <v>257</v>
      </c>
      <c r="O159" s="160"/>
      <c r="Q159" s="146"/>
    </row>
    <row r="160" spans="1:59" x14ac:dyDescent="0.2">
      <c r="A160" s="154"/>
      <c r="B160" s="155"/>
      <c r="C160" s="196" t="s">
        <v>258</v>
      </c>
      <c r="D160" s="197"/>
      <c r="E160" s="156">
        <v>74.400000000000006</v>
      </c>
      <c r="F160" s="157"/>
      <c r="G160" s="158"/>
      <c r="H160" s="159"/>
      <c r="I160" s="159"/>
      <c r="J160" s="159"/>
      <c r="K160" s="159"/>
      <c r="M160" s="122" t="s">
        <v>258</v>
      </c>
      <c r="O160" s="160"/>
      <c r="Q160" s="146"/>
    </row>
    <row r="161" spans="1:59" x14ac:dyDescent="0.2">
      <c r="A161" s="154"/>
      <c r="B161" s="155"/>
      <c r="C161" s="196" t="s">
        <v>259</v>
      </c>
      <c r="D161" s="197"/>
      <c r="E161" s="156">
        <v>33.479999999999997</v>
      </c>
      <c r="F161" s="157"/>
      <c r="G161" s="158"/>
      <c r="H161" s="159"/>
      <c r="I161" s="159"/>
      <c r="J161" s="159"/>
      <c r="K161" s="159"/>
      <c r="M161" s="122" t="s">
        <v>259</v>
      </c>
      <c r="O161" s="160"/>
      <c r="Q161" s="146"/>
    </row>
    <row r="162" spans="1:59" x14ac:dyDescent="0.2">
      <c r="A162" s="154"/>
      <c r="B162" s="155"/>
      <c r="C162" s="196" t="s">
        <v>260</v>
      </c>
      <c r="D162" s="197"/>
      <c r="E162" s="156">
        <v>48.515000000000001</v>
      </c>
      <c r="F162" s="157"/>
      <c r="G162" s="158"/>
      <c r="H162" s="159"/>
      <c r="I162" s="159"/>
      <c r="J162" s="159"/>
      <c r="K162" s="159"/>
      <c r="M162" s="122" t="s">
        <v>260</v>
      </c>
      <c r="O162" s="160"/>
      <c r="Q162" s="146"/>
    </row>
    <row r="163" spans="1:59" x14ac:dyDescent="0.2">
      <c r="A163" s="154"/>
      <c r="B163" s="155"/>
      <c r="C163" s="196" t="s">
        <v>261</v>
      </c>
      <c r="D163" s="197"/>
      <c r="E163" s="156">
        <v>44.95</v>
      </c>
      <c r="F163" s="157"/>
      <c r="G163" s="158"/>
      <c r="H163" s="159"/>
      <c r="I163" s="159"/>
      <c r="J163" s="159"/>
      <c r="K163" s="159"/>
      <c r="M163" s="122" t="s">
        <v>261</v>
      </c>
      <c r="O163" s="160"/>
      <c r="Q163" s="146"/>
    </row>
    <row r="164" spans="1:59" x14ac:dyDescent="0.2">
      <c r="A164" s="154"/>
      <c r="B164" s="155"/>
      <c r="C164" s="196" t="s">
        <v>262</v>
      </c>
      <c r="D164" s="197"/>
      <c r="E164" s="156">
        <v>0</v>
      </c>
      <c r="F164" s="157"/>
      <c r="G164" s="158"/>
      <c r="H164" s="159"/>
      <c r="I164" s="159"/>
      <c r="J164" s="159"/>
      <c r="K164" s="159"/>
      <c r="M164" s="122" t="s">
        <v>262</v>
      </c>
      <c r="O164" s="160"/>
      <c r="Q164" s="146"/>
    </row>
    <row r="165" spans="1:59" x14ac:dyDescent="0.2">
      <c r="A165" s="154"/>
      <c r="B165" s="155"/>
      <c r="C165" s="196" t="s">
        <v>263</v>
      </c>
      <c r="D165" s="197"/>
      <c r="E165" s="156">
        <v>31.11</v>
      </c>
      <c r="F165" s="157"/>
      <c r="G165" s="158"/>
      <c r="H165" s="159"/>
      <c r="I165" s="159"/>
      <c r="J165" s="159"/>
      <c r="K165" s="159"/>
      <c r="M165" s="122" t="s">
        <v>263</v>
      </c>
      <c r="O165" s="160"/>
      <c r="Q165" s="146"/>
    </row>
    <row r="166" spans="1:59" x14ac:dyDescent="0.2">
      <c r="A166" s="154"/>
      <c r="B166" s="155"/>
      <c r="C166" s="196" t="s">
        <v>264</v>
      </c>
      <c r="D166" s="197"/>
      <c r="E166" s="156">
        <v>40.272500000000001</v>
      </c>
      <c r="F166" s="157"/>
      <c r="G166" s="158"/>
      <c r="H166" s="159"/>
      <c r="I166" s="159"/>
      <c r="J166" s="159"/>
      <c r="K166" s="159"/>
      <c r="M166" s="122" t="s">
        <v>264</v>
      </c>
      <c r="O166" s="160"/>
      <c r="Q166" s="146"/>
    </row>
    <row r="167" spans="1:59" x14ac:dyDescent="0.2">
      <c r="A167" s="147">
        <v>32</v>
      </c>
      <c r="B167" s="148" t="s">
        <v>265</v>
      </c>
      <c r="C167" s="149" t="s">
        <v>266</v>
      </c>
      <c r="D167" s="150" t="s">
        <v>78</v>
      </c>
      <c r="E167" s="151">
        <v>53.32</v>
      </c>
      <c r="F167" s="151"/>
      <c r="G167" s="152">
        <f>E167*F167</f>
        <v>0</v>
      </c>
      <c r="H167" s="153">
        <v>0</v>
      </c>
      <c r="I167" s="153">
        <f>E167*H167</f>
        <v>0</v>
      </c>
      <c r="J167" s="153">
        <v>-0.26100000000000001</v>
      </c>
      <c r="K167" s="153">
        <f>E167*J167</f>
        <v>-13.91652</v>
      </c>
      <c r="Q167" s="146">
        <v>2</v>
      </c>
      <c r="AA167" s="122">
        <v>12</v>
      </c>
      <c r="AB167" s="122">
        <v>0</v>
      </c>
      <c r="AC167" s="122">
        <v>32</v>
      </c>
      <c r="BB167" s="122">
        <v>1</v>
      </c>
      <c r="BC167" s="122">
        <f>IF(BB167=1,G167,0)</f>
        <v>0</v>
      </c>
      <c r="BD167" s="122">
        <f>IF(BB167=2,G167,0)</f>
        <v>0</v>
      </c>
      <c r="BE167" s="122">
        <f>IF(BB167=3,G167,0)</f>
        <v>0</v>
      </c>
      <c r="BF167" s="122">
        <f>IF(BB167=4,G167,0)</f>
        <v>0</v>
      </c>
      <c r="BG167" s="122">
        <f>IF(BB167=5,G167,0)</f>
        <v>0</v>
      </c>
    </row>
    <row r="168" spans="1:59" x14ac:dyDescent="0.2">
      <c r="A168" s="154"/>
      <c r="B168" s="155"/>
      <c r="C168" s="196" t="s">
        <v>267</v>
      </c>
      <c r="D168" s="197"/>
      <c r="E168" s="156">
        <v>27.9</v>
      </c>
      <c r="F168" s="157"/>
      <c r="G168" s="158"/>
      <c r="H168" s="159"/>
      <c r="I168" s="159"/>
      <c r="J168" s="159"/>
      <c r="K168" s="159"/>
      <c r="M168" s="122" t="s">
        <v>267</v>
      </c>
      <c r="O168" s="160"/>
      <c r="Q168" s="146"/>
    </row>
    <row r="169" spans="1:59" x14ac:dyDescent="0.2">
      <c r="A169" s="154"/>
      <c r="B169" s="155"/>
      <c r="C169" s="196" t="s">
        <v>268</v>
      </c>
      <c r="D169" s="197"/>
      <c r="E169" s="156">
        <v>25.42</v>
      </c>
      <c r="F169" s="157"/>
      <c r="G169" s="158"/>
      <c r="H169" s="159"/>
      <c r="I169" s="159"/>
      <c r="J169" s="159"/>
      <c r="K169" s="159"/>
      <c r="M169" s="122" t="s">
        <v>268</v>
      </c>
      <c r="O169" s="160"/>
      <c r="Q169" s="146"/>
    </row>
    <row r="170" spans="1:59" x14ac:dyDescent="0.2">
      <c r="A170" s="147">
        <v>33</v>
      </c>
      <c r="B170" s="148" t="s">
        <v>269</v>
      </c>
      <c r="C170" s="149" t="s">
        <v>270</v>
      </c>
      <c r="D170" s="150" t="s">
        <v>78</v>
      </c>
      <c r="E170" s="151">
        <v>8.7149999999999999</v>
      </c>
      <c r="F170" s="151"/>
      <c r="G170" s="152">
        <f>E170*F170</f>
        <v>0</v>
      </c>
      <c r="H170" s="153">
        <v>0</v>
      </c>
      <c r="I170" s="153">
        <f>E170*H170</f>
        <v>0</v>
      </c>
      <c r="J170" s="153">
        <v>-5.5E-2</v>
      </c>
      <c r="K170" s="153">
        <f>E170*J170</f>
        <v>-0.479325</v>
      </c>
      <c r="Q170" s="146">
        <v>2</v>
      </c>
      <c r="AA170" s="122">
        <v>12</v>
      </c>
      <c r="AB170" s="122">
        <v>0</v>
      </c>
      <c r="AC170" s="122">
        <v>33</v>
      </c>
      <c r="BB170" s="122">
        <v>1</v>
      </c>
      <c r="BC170" s="122">
        <f>IF(BB170=1,G170,0)</f>
        <v>0</v>
      </c>
      <c r="BD170" s="122">
        <f>IF(BB170=2,G170,0)</f>
        <v>0</v>
      </c>
      <c r="BE170" s="122">
        <f>IF(BB170=3,G170,0)</f>
        <v>0</v>
      </c>
      <c r="BF170" s="122">
        <f>IF(BB170=4,G170,0)</f>
        <v>0</v>
      </c>
      <c r="BG170" s="122">
        <f>IF(BB170=5,G170,0)</f>
        <v>0</v>
      </c>
    </row>
    <row r="171" spans="1:59" x14ac:dyDescent="0.2">
      <c r="A171" s="154"/>
      <c r="B171" s="155"/>
      <c r="C171" s="196" t="s">
        <v>271</v>
      </c>
      <c r="D171" s="197"/>
      <c r="E171" s="156">
        <v>8.7149999999999999</v>
      </c>
      <c r="F171" s="157"/>
      <c r="G171" s="158"/>
      <c r="H171" s="159"/>
      <c r="I171" s="159"/>
      <c r="J171" s="159"/>
      <c r="K171" s="159"/>
      <c r="M171" s="122" t="s">
        <v>271</v>
      </c>
      <c r="O171" s="160"/>
      <c r="Q171" s="146"/>
    </row>
    <row r="172" spans="1:59" x14ac:dyDescent="0.2">
      <c r="A172" s="147">
        <v>34</v>
      </c>
      <c r="B172" s="148" t="s">
        <v>272</v>
      </c>
      <c r="C172" s="149" t="s">
        <v>273</v>
      </c>
      <c r="D172" s="150" t="s">
        <v>88</v>
      </c>
      <c r="E172" s="151">
        <v>5.9850000000000003</v>
      </c>
      <c r="F172" s="151"/>
      <c r="G172" s="152">
        <f>E172*F172</f>
        <v>0</v>
      </c>
      <c r="H172" s="153">
        <v>2E-3</v>
      </c>
      <c r="I172" s="153">
        <f>E172*H172</f>
        <v>1.1970000000000001E-2</v>
      </c>
      <c r="J172" s="153">
        <v>-1.95</v>
      </c>
      <c r="K172" s="153">
        <f>E172*J172</f>
        <v>-11.67075</v>
      </c>
      <c r="Q172" s="146">
        <v>2</v>
      </c>
      <c r="AA172" s="122">
        <v>12</v>
      </c>
      <c r="AB172" s="122">
        <v>0</v>
      </c>
      <c r="AC172" s="122">
        <v>34</v>
      </c>
      <c r="BB172" s="122">
        <v>1</v>
      </c>
      <c r="BC172" s="122">
        <f>IF(BB172=1,G172,0)</f>
        <v>0</v>
      </c>
      <c r="BD172" s="122">
        <f>IF(BB172=2,G172,0)</f>
        <v>0</v>
      </c>
      <c r="BE172" s="122">
        <f>IF(BB172=3,G172,0)</f>
        <v>0</v>
      </c>
      <c r="BF172" s="122">
        <f>IF(BB172=4,G172,0)</f>
        <v>0</v>
      </c>
      <c r="BG172" s="122">
        <f>IF(BB172=5,G172,0)</f>
        <v>0</v>
      </c>
    </row>
    <row r="173" spans="1:59" x14ac:dyDescent="0.2">
      <c r="A173" s="154"/>
      <c r="B173" s="155"/>
      <c r="C173" s="196" t="s">
        <v>274</v>
      </c>
      <c r="D173" s="197"/>
      <c r="E173" s="156">
        <v>5.9850000000000003</v>
      </c>
      <c r="F173" s="157"/>
      <c r="G173" s="158"/>
      <c r="H173" s="159"/>
      <c r="I173" s="159"/>
      <c r="J173" s="159"/>
      <c r="K173" s="159"/>
      <c r="M173" s="122" t="s">
        <v>274</v>
      </c>
      <c r="O173" s="160"/>
      <c r="Q173" s="146"/>
    </row>
    <row r="174" spans="1:59" x14ac:dyDescent="0.2">
      <c r="A174" s="147">
        <v>35</v>
      </c>
      <c r="B174" s="148" t="s">
        <v>275</v>
      </c>
      <c r="C174" s="149" t="s">
        <v>276</v>
      </c>
      <c r="D174" s="150" t="s">
        <v>88</v>
      </c>
      <c r="E174" s="151">
        <v>11.9595</v>
      </c>
      <c r="F174" s="151"/>
      <c r="G174" s="152">
        <f>E174*F174</f>
        <v>0</v>
      </c>
      <c r="H174" s="153">
        <v>2E-3</v>
      </c>
      <c r="I174" s="153">
        <f>E174*H174</f>
        <v>2.3918999999999999E-2</v>
      </c>
      <c r="J174" s="153">
        <v>-1.95</v>
      </c>
      <c r="K174" s="153">
        <f>E174*J174</f>
        <v>-23.321024999999999</v>
      </c>
      <c r="Q174" s="146">
        <v>2</v>
      </c>
      <c r="AA174" s="122">
        <v>12</v>
      </c>
      <c r="AB174" s="122">
        <v>0</v>
      </c>
      <c r="AC174" s="122">
        <v>35</v>
      </c>
      <c r="BB174" s="122">
        <v>1</v>
      </c>
      <c r="BC174" s="122">
        <f>IF(BB174=1,G174,0)</f>
        <v>0</v>
      </c>
      <c r="BD174" s="122">
        <f>IF(BB174=2,G174,0)</f>
        <v>0</v>
      </c>
      <c r="BE174" s="122">
        <f>IF(BB174=3,G174,0)</f>
        <v>0</v>
      </c>
      <c r="BF174" s="122">
        <f>IF(BB174=4,G174,0)</f>
        <v>0</v>
      </c>
      <c r="BG174" s="122">
        <f>IF(BB174=5,G174,0)</f>
        <v>0</v>
      </c>
    </row>
    <row r="175" spans="1:59" x14ac:dyDescent="0.2">
      <c r="A175" s="154"/>
      <c r="B175" s="155"/>
      <c r="C175" s="196" t="s">
        <v>277</v>
      </c>
      <c r="D175" s="197"/>
      <c r="E175" s="156">
        <v>4.7774999999999999</v>
      </c>
      <c r="F175" s="157"/>
      <c r="G175" s="158"/>
      <c r="H175" s="159"/>
      <c r="I175" s="159"/>
      <c r="J175" s="159"/>
      <c r="K175" s="159"/>
      <c r="M175" s="122" t="s">
        <v>277</v>
      </c>
      <c r="O175" s="160"/>
      <c r="Q175" s="146"/>
    </row>
    <row r="176" spans="1:59" x14ac:dyDescent="0.2">
      <c r="A176" s="154"/>
      <c r="B176" s="155"/>
      <c r="C176" s="196" t="s">
        <v>278</v>
      </c>
      <c r="D176" s="197"/>
      <c r="E176" s="156">
        <v>7.1820000000000004</v>
      </c>
      <c r="F176" s="157"/>
      <c r="G176" s="158"/>
      <c r="H176" s="159"/>
      <c r="I176" s="159"/>
      <c r="J176" s="159"/>
      <c r="K176" s="159"/>
      <c r="M176" s="122" t="s">
        <v>278</v>
      </c>
      <c r="O176" s="160"/>
      <c r="Q176" s="146"/>
    </row>
    <row r="177" spans="1:59" ht="25.5" x14ac:dyDescent="0.2">
      <c r="A177" s="147">
        <v>36</v>
      </c>
      <c r="B177" s="148" t="s">
        <v>279</v>
      </c>
      <c r="C177" s="149" t="s">
        <v>280</v>
      </c>
      <c r="D177" s="150" t="s">
        <v>202</v>
      </c>
      <c r="E177" s="151">
        <v>35.6</v>
      </c>
      <c r="F177" s="151"/>
      <c r="G177" s="152">
        <f>E177*F177</f>
        <v>0</v>
      </c>
      <c r="H177" s="153">
        <v>0</v>
      </c>
      <c r="I177" s="153">
        <f>E177*H177</f>
        <v>0</v>
      </c>
      <c r="J177" s="153">
        <v>-8.1000000000000003E-2</v>
      </c>
      <c r="K177" s="153">
        <f>E177*J177</f>
        <v>-2.8836000000000004</v>
      </c>
      <c r="Q177" s="146">
        <v>2</v>
      </c>
      <c r="AA177" s="122">
        <v>12</v>
      </c>
      <c r="AB177" s="122">
        <v>0</v>
      </c>
      <c r="AC177" s="122">
        <v>36</v>
      </c>
      <c r="BB177" s="122">
        <v>1</v>
      </c>
      <c r="BC177" s="122">
        <f>IF(BB177=1,G177,0)</f>
        <v>0</v>
      </c>
      <c r="BD177" s="122">
        <f>IF(BB177=2,G177,0)</f>
        <v>0</v>
      </c>
      <c r="BE177" s="122">
        <f>IF(BB177=3,G177,0)</f>
        <v>0</v>
      </c>
      <c r="BF177" s="122">
        <f>IF(BB177=4,G177,0)</f>
        <v>0</v>
      </c>
      <c r="BG177" s="122">
        <f>IF(BB177=5,G177,0)</f>
        <v>0</v>
      </c>
    </row>
    <row r="178" spans="1:59" x14ac:dyDescent="0.2">
      <c r="A178" s="154"/>
      <c r="B178" s="155"/>
      <c r="C178" s="196" t="s">
        <v>281</v>
      </c>
      <c r="D178" s="197"/>
      <c r="E178" s="156">
        <v>35.6</v>
      </c>
      <c r="F178" s="157"/>
      <c r="G178" s="158"/>
      <c r="H178" s="159"/>
      <c r="I178" s="159"/>
      <c r="J178" s="159"/>
      <c r="K178" s="159"/>
      <c r="M178" s="122" t="s">
        <v>281</v>
      </c>
      <c r="O178" s="160"/>
      <c r="Q178" s="146"/>
    </row>
    <row r="179" spans="1:59" x14ac:dyDescent="0.2">
      <c r="A179" s="147">
        <v>37</v>
      </c>
      <c r="B179" s="148" t="s">
        <v>282</v>
      </c>
      <c r="C179" s="149" t="s">
        <v>283</v>
      </c>
      <c r="D179" s="150" t="s">
        <v>202</v>
      </c>
      <c r="E179" s="151">
        <v>12.4</v>
      </c>
      <c r="F179" s="151"/>
      <c r="G179" s="152">
        <f>E179*F179</f>
        <v>0</v>
      </c>
      <c r="H179" s="153">
        <v>0</v>
      </c>
      <c r="I179" s="153">
        <f>E179*H179</f>
        <v>0</v>
      </c>
      <c r="J179" s="153">
        <v>-8.9999999999999993E-3</v>
      </c>
      <c r="K179" s="153">
        <f>E179*J179</f>
        <v>-0.11159999999999999</v>
      </c>
      <c r="Q179" s="146">
        <v>2</v>
      </c>
      <c r="AA179" s="122">
        <v>12</v>
      </c>
      <c r="AB179" s="122">
        <v>0</v>
      </c>
      <c r="AC179" s="122">
        <v>37</v>
      </c>
      <c r="BB179" s="122">
        <v>1</v>
      </c>
      <c r="BC179" s="122">
        <f>IF(BB179=1,G179,0)</f>
        <v>0</v>
      </c>
      <c r="BD179" s="122">
        <f>IF(BB179=2,G179,0)</f>
        <v>0</v>
      </c>
      <c r="BE179" s="122">
        <f>IF(BB179=3,G179,0)</f>
        <v>0</v>
      </c>
      <c r="BF179" s="122">
        <f>IF(BB179=4,G179,0)</f>
        <v>0</v>
      </c>
      <c r="BG179" s="122">
        <f>IF(BB179=5,G179,0)</f>
        <v>0</v>
      </c>
    </row>
    <row r="180" spans="1:59" x14ac:dyDescent="0.2">
      <c r="A180" s="154"/>
      <c r="B180" s="155"/>
      <c r="C180" s="196" t="s">
        <v>284</v>
      </c>
      <c r="D180" s="197"/>
      <c r="E180" s="156">
        <v>12.4</v>
      </c>
      <c r="F180" s="157"/>
      <c r="G180" s="158"/>
      <c r="H180" s="159"/>
      <c r="I180" s="159"/>
      <c r="J180" s="159"/>
      <c r="K180" s="159"/>
      <c r="M180" s="122" t="s">
        <v>284</v>
      </c>
      <c r="O180" s="160"/>
      <c r="Q180" s="146"/>
    </row>
    <row r="181" spans="1:59" x14ac:dyDescent="0.2">
      <c r="A181" s="147">
        <v>38</v>
      </c>
      <c r="B181" s="148" t="s">
        <v>285</v>
      </c>
      <c r="C181" s="149" t="s">
        <v>286</v>
      </c>
      <c r="D181" s="150" t="s">
        <v>199</v>
      </c>
      <c r="E181" s="151">
        <v>104</v>
      </c>
      <c r="F181" s="151"/>
      <c r="G181" s="152">
        <f>E181*F181</f>
        <v>0</v>
      </c>
      <c r="H181" s="153">
        <v>0</v>
      </c>
      <c r="I181" s="153">
        <f>E181*H181</f>
        <v>0</v>
      </c>
      <c r="J181" s="153">
        <v>0</v>
      </c>
      <c r="K181" s="153">
        <f>E181*J181</f>
        <v>0</v>
      </c>
      <c r="Q181" s="146">
        <v>2</v>
      </c>
      <c r="AA181" s="122">
        <v>12</v>
      </c>
      <c r="AB181" s="122">
        <v>0</v>
      </c>
      <c r="AC181" s="122">
        <v>38</v>
      </c>
      <c r="BB181" s="122">
        <v>1</v>
      </c>
      <c r="BC181" s="122">
        <f>IF(BB181=1,G181,0)</f>
        <v>0</v>
      </c>
      <c r="BD181" s="122">
        <f>IF(BB181=2,G181,0)</f>
        <v>0</v>
      </c>
      <c r="BE181" s="122">
        <f>IF(BB181=3,G181,0)</f>
        <v>0</v>
      </c>
      <c r="BF181" s="122">
        <f>IF(BB181=4,G181,0)</f>
        <v>0</v>
      </c>
      <c r="BG181" s="122">
        <f>IF(BB181=5,G181,0)</f>
        <v>0</v>
      </c>
    </row>
    <row r="182" spans="1:59" x14ac:dyDescent="0.2">
      <c r="A182" s="154"/>
      <c r="B182" s="155"/>
      <c r="C182" s="196" t="s">
        <v>287</v>
      </c>
      <c r="D182" s="197"/>
      <c r="E182" s="156">
        <v>104</v>
      </c>
      <c r="F182" s="157"/>
      <c r="G182" s="158"/>
      <c r="H182" s="159"/>
      <c r="I182" s="159"/>
      <c r="J182" s="159"/>
      <c r="K182" s="159"/>
      <c r="M182" s="122" t="s">
        <v>287</v>
      </c>
      <c r="O182" s="160"/>
      <c r="Q182" s="146"/>
    </row>
    <row r="183" spans="1:59" x14ac:dyDescent="0.2">
      <c r="A183" s="147">
        <v>39</v>
      </c>
      <c r="B183" s="148" t="s">
        <v>288</v>
      </c>
      <c r="C183" s="149" t="s">
        <v>289</v>
      </c>
      <c r="D183" s="150" t="s">
        <v>78</v>
      </c>
      <c r="E183" s="151">
        <v>13</v>
      </c>
      <c r="F183" s="151"/>
      <c r="G183" s="152">
        <f>E183*F183</f>
        <v>0</v>
      </c>
      <c r="H183" s="153">
        <v>0</v>
      </c>
      <c r="I183" s="153">
        <f>E183*H183</f>
        <v>0</v>
      </c>
      <c r="J183" s="153">
        <v>-6.2E-2</v>
      </c>
      <c r="K183" s="153">
        <f>E183*J183</f>
        <v>-0.80600000000000005</v>
      </c>
      <c r="Q183" s="146">
        <v>2</v>
      </c>
      <c r="AA183" s="122">
        <v>12</v>
      </c>
      <c r="AB183" s="122">
        <v>0</v>
      </c>
      <c r="AC183" s="122">
        <v>39</v>
      </c>
      <c r="BB183" s="122">
        <v>1</v>
      </c>
      <c r="BC183" s="122">
        <f>IF(BB183=1,G183,0)</f>
        <v>0</v>
      </c>
      <c r="BD183" s="122">
        <f>IF(BB183=2,G183,0)</f>
        <v>0</v>
      </c>
      <c r="BE183" s="122">
        <f>IF(BB183=3,G183,0)</f>
        <v>0</v>
      </c>
      <c r="BF183" s="122">
        <f>IF(BB183=4,G183,0)</f>
        <v>0</v>
      </c>
      <c r="BG183" s="122">
        <f>IF(BB183=5,G183,0)</f>
        <v>0</v>
      </c>
    </row>
    <row r="184" spans="1:59" x14ac:dyDescent="0.2">
      <c r="A184" s="147">
        <v>40</v>
      </c>
      <c r="B184" s="148" t="s">
        <v>290</v>
      </c>
      <c r="C184" s="149" t="s">
        <v>291</v>
      </c>
      <c r="D184" s="150" t="s">
        <v>78</v>
      </c>
      <c r="E184" s="151">
        <v>12</v>
      </c>
      <c r="F184" s="151"/>
      <c r="G184" s="152">
        <f>E184*F184</f>
        <v>0</v>
      </c>
      <c r="H184" s="153">
        <v>0</v>
      </c>
      <c r="I184" s="153">
        <f>E184*H184</f>
        <v>0</v>
      </c>
      <c r="J184" s="153">
        <v>-8.7999999999999995E-2</v>
      </c>
      <c r="K184" s="153">
        <f>E184*J184</f>
        <v>-1.056</v>
      </c>
      <c r="Q184" s="146">
        <v>2</v>
      </c>
      <c r="AA184" s="122">
        <v>12</v>
      </c>
      <c r="AB184" s="122">
        <v>0</v>
      </c>
      <c r="AC184" s="122">
        <v>40</v>
      </c>
      <c r="BB184" s="122">
        <v>1</v>
      </c>
      <c r="BC184" s="122">
        <f>IF(BB184=1,G184,0)</f>
        <v>0</v>
      </c>
      <c r="BD184" s="122">
        <f>IF(BB184=2,G184,0)</f>
        <v>0</v>
      </c>
      <c r="BE184" s="122">
        <f>IF(BB184=3,G184,0)</f>
        <v>0</v>
      </c>
      <c r="BF184" s="122">
        <f>IF(BB184=4,G184,0)</f>
        <v>0</v>
      </c>
      <c r="BG184" s="122">
        <f>IF(BB184=5,G184,0)</f>
        <v>0</v>
      </c>
    </row>
    <row r="185" spans="1:59" x14ac:dyDescent="0.2">
      <c r="A185" s="147">
        <v>41</v>
      </c>
      <c r="B185" s="148" t="s">
        <v>292</v>
      </c>
      <c r="C185" s="149" t="s">
        <v>293</v>
      </c>
      <c r="D185" s="150" t="s">
        <v>78</v>
      </c>
      <c r="E185" s="151">
        <v>2</v>
      </c>
      <c r="F185" s="151"/>
      <c r="G185" s="152">
        <f>E185*F185</f>
        <v>0</v>
      </c>
      <c r="H185" s="153">
        <v>0</v>
      </c>
      <c r="I185" s="153">
        <f>E185*H185</f>
        <v>0</v>
      </c>
      <c r="J185" s="153">
        <v>-6.7000000000000004E-2</v>
      </c>
      <c r="K185" s="153">
        <f>E185*J185</f>
        <v>-0.13400000000000001</v>
      </c>
      <c r="Q185" s="146">
        <v>2</v>
      </c>
      <c r="AA185" s="122">
        <v>12</v>
      </c>
      <c r="AB185" s="122">
        <v>0</v>
      </c>
      <c r="AC185" s="122">
        <v>41</v>
      </c>
      <c r="BB185" s="122">
        <v>1</v>
      </c>
      <c r="BC185" s="122">
        <f>IF(BB185=1,G185,0)</f>
        <v>0</v>
      </c>
      <c r="BD185" s="122">
        <f>IF(BB185=2,G185,0)</f>
        <v>0</v>
      </c>
      <c r="BE185" s="122">
        <f>IF(BB185=3,G185,0)</f>
        <v>0</v>
      </c>
      <c r="BF185" s="122">
        <f>IF(BB185=4,G185,0)</f>
        <v>0</v>
      </c>
      <c r="BG185" s="122">
        <f>IF(BB185=5,G185,0)</f>
        <v>0</v>
      </c>
    </row>
    <row r="186" spans="1:59" x14ac:dyDescent="0.2">
      <c r="A186" s="147">
        <v>42</v>
      </c>
      <c r="B186" s="148" t="s">
        <v>294</v>
      </c>
      <c r="C186" s="149" t="s">
        <v>295</v>
      </c>
      <c r="D186" s="150" t="s">
        <v>78</v>
      </c>
      <c r="E186" s="151">
        <v>5.59</v>
      </c>
      <c r="F186" s="151"/>
      <c r="G186" s="152">
        <f>E186*F186</f>
        <v>0</v>
      </c>
      <c r="H186" s="153">
        <v>1E-3</v>
      </c>
      <c r="I186" s="153">
        <f>E186*H186</f>
        <v>5.5900000000000004E-3</v>
      </c>
      <c r="J186" s="153">
        <v>-6.6000000000000003E-2</v>
      </c>
      <c r="K186" s="153">
        <f>E186*J186</f>
        <v>-0.36893999999999999</v>
      </c>
      <c r="Q186" s="146">
        <v>2</v>
      </c>
      <c r="AA186" s="122">
        <v>12</v>
      </c>
      <c r="AB186" s="122">
        <v>0</v>
      </c>
      <c r="AC186" s="122">
        <v>42</v>
      </c>
      <c r="BB186" s="122">
        <v>1</v>
      </c>
      <c r="BC186" s="122">
        <f>IF(BB186=1,G186,0)</f>
        <v>0</v>
      </c>
      <c r="BD186" s="122">
        <f>IF(BB186=2,G186,0)</f>
        <v>0</v>
      </c>
      <c r="BE186" s="122">
        <f>IF(BB186=3,G186,0)</f>
        <v>0</v>
      </c>
      <c r="BF186" s="122">
        <f>IF(BB186=4,G186,0)</f>
        <v>0</v>
      </c>
      <c r="BG186" s="122">
        <f>IF(BB186=5,G186,0)</f>
        <v>0</v>
      </c>
    </row>
    <row r="187" spans="1:59" x14ac:dyDescent="0.2">
      <c r="A187" s="154"/>
      <c r="B187" s="155"/>
      <c r="C187" s="196" t="s">
        <v>296</v>
      </c>
      <c r="D187" s="197"/>
      <c r="E187" s="156">
        <v>5.59</v>
      </c>
      <c r="F187" s="157"/>
      <c r="G187" s="158"/>
      <c r="H187" s="159"/>
      <c r="I187" s="159"/>
      <c r="J187" s="159"/>
      <c r="K187" s="159"/>
      <c r="M187" s="122" t="s">
        <v>296</v>
      </c>
      <c r="O187" s="160"/>
      <c r="Q187" s="146"/>
    </row>
    <row r="188" spans="1:59" x14ac:dyDescent="0.2">
      <c r="A188" s="147">
        <v>43</v>
      </c>
      <c r="B188" s="148" t="s">
        <v>297</v>
      </c>
      <c r="C188" s="149" t="s">
        <v>298</v>
      </c>
      <c r="D188" s="150" t="s">
        <v>82</v>
      </c>
      <c r="E188" s="151">
        <v>56.805999999999997</v>
      </c>
      <c r="F188" s="151"/>
      <c r="G188" s="152">
        <f>E188*F188</f>
        <v>0</v>
      </c>
      <c r="H188" s="153">
        <v>0</v>
      </c>
      <c r="I188" s="153">
        <f>E188*H188</f>
        <v>0</v>
      </c>
      <c r="J188" s="153">
        <v>0</v>
      </c>
      <c r="K188" s="153">
        <f>E188*J188</f>
        <v>0</v>
      </c>
      <c r="Q188" s="146">
        <v>2</v>
      </c>
      <c r="AA188" s="122">
        <v>12</v>
      </c>
      <c r="AB188" s="122">
        <v>0</v>
      </c>
      <c r="AC188" s="122">
        <v>43</v>
      </c>
      <c r="BB188" s="122">
        <v>1</v>
      </c>
      <c r="BC188" s="122">
        <f>IF(BB188=1,G188,0)</f>
        <v>0</v>
      </c>
      <c r="BD188" s="122">
        <f>IF(BB188=2,G188,0)</f>
        <v>0</v>
      </c>
      <c r="BE188" s="122">
        <f>IF(BB188=3,G188,0)</f>
        <v>0</v>
      </c>
      <c r="BF188" s="122">
        <f>IF(BB188=4,G188,0)</f>
        <v>0</v>
      </c>
      <c r="BG188" s="122">
        <f>IF(BB188=5,G188,0)</f>
        <v>0</v>
      </c>
    </row>
    <row r="189" spans="1:59" x14ac:dyDescent="0.2">
      <c r="A189" s="154"/>
      <c r="B189" s="155"/>
      <c r="C189" s="196" t="s">
        <v>299</v>
      </c>
      <c r="D189" s="197"/>
      <c r="E189" s="156">
        <v>56.805999999999997</v>
      </c>
      <c r="F189" s="157"/>
      <c r="G189" s="158"/>
      <c r="H189" s="159"/>
      <c r="I189" s="159"/>
      <c r="J189" s="159"/>
      <c r="K189" s="159"/>
      <c r="M189" s="122" t="s">
        <v>299</v>
      </c>
      <c r="O189" s="160"/>
      <c r="Q189" s="146"/>
    </row>
    <row r="190" spans="1:59" x14ac:dyDescent="0.2">
      <c r="A190" s="147">
        <v>44</v>
      </c>
      <c r="B190" s="148" t="s">
        <v>300</v>
      </c>
      <c r="C190" s="149" t="s">
        <v>301</v>
      </c>
      <c r="D190" s="150" t="s">
        <v>70</v>
      </c>
      <c r="E190" s="151">
        <v>2</v>
      </c>
      <c r="F190" s="151"/>
      <c r="G190" s="152">
        <f>E190*F190</f>
        <v>0</v>
      </c>
      <c r="H190" s="153">
        <v>3.4500000000000003E-2</v>
      </c>
      <c r="I190" s="153">
        <f>E190*H190</f>
        <v>6.9000000000000006E-2</v>
      </c>
      <c r="J190" s="153">
        <v>0</v>
      </c>
      <c r="K190" s="153">
        <f>E190*J190</f>
        <v>0</v>
      </c>
      <c r="Q190" s="146">
        <v>2</v>
      </c>
      <c r="AA190" s="122">
        <v>12</v>
      </c>
      <c r="AB190" s="122">
        <v>0</v>
      </c>
      <c r="AC190" s="122">
        <v>44</v>
      </c>
      <c r="BB190" s="122">
        <v>1</v>
      </c>
      <c r="BC190" s="122">
        <f>IF(BB190=1,G190,0)</f>
        <v>0</v>
      </c>
      <c r="BD190" s="122">
        <f>IF(BB190=2,G190,0)</f>
        <v>0</v>
      </c>
      <c r="BE190" s="122">
        <f>IF(BB190=3,G190,0)</f>
        <v>0</v>
      </c>
      <c r="BF190" s="122">
        <f>IF(BB190=4,G190,0)</f>
        <v>0</v>
      </c>
      <c r="BG190" s="122">
        <f>IF(BB190=5,G190,0)</f>
        <v>0</v>
      </c>
    </row>
    <row r="191" spans="1:59" x14ac:dyDescent="0.2">
      <c r="A191" s="147">
        <v>45</v>
      </c>
      <c r="B191" s="148" t="s">
        <v>302</v>
      </c>
      <c r="C191" s="149" t="s">
        <v>303</v>
      </c>
      <c r="D191" s="150" t="s">
        <v>82</v>
      </c>
      <c r="E191" s="151">
        <v>209.1772</v>
      </c>
      <c r="F191" s="151"/>
      <c r="G191" s="152">
        <f>E191*F191</f>
        <v>0</v>
      </c>
      <c r="H191" s="153">
        <v>0</v>
      </c>
      <c r="I191" s="153">
        <f>E191*H191</f>
        <v>0</v>
      </c>
      <c r="J191" s="153">
        <v>0</v>
      </c>
      <c r="K191" s="153">
        <f>E191*J191</f>
        <v>0</v>
      </c>
      <c r="Q191" s="146">
        <v>2</v>
      </c>
      <c r="AA191" s="122">
        <v>12</v>
      </c>
      <c r="AB191" s="122">
        <v>0</v>
      </c>
      <c r="AC191" s="122">
        <v>45</v>
      </c>
      <c r="BB191" s="122">
        <v>1</v>
      </c>
      <c r="BC191" s="122">
        <f>IF(BB191=1,G191,0)</f>
        <v>0</v>
      </c>
      <c r="BD191" s="122">
        <f>IF(BB191=2,G191,0)</f>
        <v>0</v>
      </c>
      <c r="BE191" s="122">
        <f>IF(BB191=3,G191,0)</f>
        <v>0</v>
      </c>
      <c r="BF191" s="122">
        <f>IF(BB191=4,G191,0)</f>
        <v>0</v>
      </c>
      <c r="BG191" s="122">
        <f>IF(BB191=5,G191,0)</f>
        <v>0</v>
      </c>
    </row>
    <row r="192" spans="1:59" x14ac:dyDescent="0.2">
      <c r="A192" s="154"/>
      <c r="B192" s="155"/>
      <c r="C192" s="196" t="s">
        <v>304</v>
      </c>
      <c r="D192" s="197"/>
      <c r="E192" s="156">
        <v>174.78299999999999</v>
      </c>
      <c r="F192" s="157"/>
      <c r="G192" s="158"/>
      <c r="H192" s="159"/>
      <c r="I192" s="159"/>
      <c r="J192" s="159"/>
      <c r="K192" s="159"/>
      <c r="M192" s="122" t="s">
        <v>304</v>
      </c>
      <c r="O192" s="160"/>
      <c r="Q192" s="146"/>
    </row>
    <row r="193" spans="1:59" x14ac:dyDescent="0.2">
      <c r="A193" s="154"/>
      <c r="B193" s="155"/>
      <c r="C193" s="196" t="s">
        <v>305</v>
      </c>
      <c r="D193" s="197"/>
      <c r="E193" s="156">
        <v>28.936</v>
      </c>
      <c r="F193" s="157"/>
      <c r="G193" s="158"/>
      <c r="H193" s="159"/>
      <c r="I193" s="159"/>
      <c r="J193" s="159"/>
      <c r="K193" s="159"/>
      <c r="M193" s="122" t="s">
        <v>305</v>
      </c>
      <c r="O193" s="160"/>
      <c r="Q193" s="146"/>
    </row>
    <row r="194" spans="1:59" x14ac:dyDescent="0.2">
      <c r="A194" s="154"/>
      <c r="B194" s="155"/>
      <c r="C194" s="196" t="s">
        <v>306</v>
      </c>
      <c r="D194" s="197"/>
      <c r="E194" s="156">
        <v>5.4581999999999997</v>
      </c>
      <c r="F194" s="157"/>
      <c r="G194" s="158"/>
      <c r="H194" s="159"/>
      <c r="I194" s="159"/>
      <c r="J194" s="159"/>
      <c r="K194" s="159"/>
      <c r="M194" s="122" t="s">
        <v>306</v>
      </c>
      <c r="O194" s="160"/>
      <c r="Q194" s="146"/>
    </row>
    <row r="195" spans="1:59" x14ac:dyDescent="0.2">
      <c r="A195" s="147">
        <v>46</v>
      </c>
      <c r="B195" s="148" t="s">
        <v>307</v>
      </c>
      <c r="C195" s="149" t="s">
        <v>308</v>
      </c>
      <c r="D195" s="150" t="s">
        <v>82</v>
      </c>
      <c r="E195" s="151">
        <v>209.1772</v>
      </c>
      <c r="F195" s="151"/>
      <c r="G195" s="152">
        <f>E195*F195</f>
        <v>0</v>
      </c>
      <c r="H195" s="153">
        <v>0</v>
      </c>
      <c r="I195" s="153">
        <f>E195*H195</f>
        <v>0</v>
      </c>
      <c r="J195" s="153">
        <v>0</v>
      </c>
      <c r="K195" s="153">
        <f>E195*J195</f>
        <v>0</v>
      </c>
      <c r="Q195" s="146">
        <v>2</v>
      </c>
      <c r="AA195" s="122">
        <v>12</v>
      </c>
      <c r="AB195" s="122">
        <v>0</v>
      </c>
      <c r="AC195" s="122">
        <v>46</v>
      </c>
      <c r="BB195" s="122">
        <v>1</v>
      </c>
      <c r="BC195" s="122">
        <f>IF(BB195=1,G195,0)</f>
        <v>0</v>
      </c>
      <c r="BD195" s="122">
        <f>IF(BB195=2,G195,0)</f>
        <v>0</v>
      </c>
      <c r="BE195" s="122">
        <f>IF(BB195=3,G195,0)</f>
        <v>0</v>
      </c>
      <c r="BF195" s="122">
        <f>IF(BB195=4,G195,0)</f>
        <v>0</v>
      </c>
      <c r="BG195" s="122">
        <f>IF(BB195=5,G195,0)</f>
        <v>0</v>
      </c>
    </row>
    <row r="196" spans="1:59" x14ac:dyDescent="0.2">
      <c r="A196" s="147">
        <v>47</v>
      </c>
      <c r="B196" s="148" t="s">
        <v>309</v>
      </c>
      <c r="C196" s="149" t="s">
        <v>310</v>
      </c>
      <c r="D196" s="150" t="s">
        <v>82</v>
      </c>
      <c r="E196" s="151">
        <v>209.1772</v>
      </c>
      <c r="F196" s="151"/>
      <c r="G196" s="152">
        <f>E196*F196</f>
        <v>0</v>
      </c>
      <c r="H196" s="153">
        <v>0</v>
      </c>
      <c r="I196" s="153">
        <f>E196*H196</f>
        <v>0</v>
      </c>
      <c r="J196" s="153">
        <v>0</v>
      </c>
      <c r="K196" s="153">
        <f>E196*J196</f>
        <v>0</v>
      </c>
      <c r="Q196" s="146">
        <v>2</v>
      </c>
      <c r="AA196" s="122">
        <v>12</v>
      </c>
      <c r="AB196" s="122">
        <v>0</v>
      </c>
      <c r="AC196" s="122">
        <v>47</v>
      </c>
      <c r="BB196" s="122">
        <v>1</v>
      </c>
      <c r="BC196" s="122">
        <f>IF(BB196=1,G196,0)</f>
        <v>0</v>
      </c>
      <c r="BD196" s="122">
        <f>IF(BB196=2,G196,0)</f>
        <v>0</v>
      </c>
      <c r="BE196" s="122">
        <f>IF(BB196=3,G196,0)</f>
        <v>0</v>
      </c>
      <c r="BF196" s="122">
        <f>IF(BB196=4,G196,0)</f>
        <v>0</v>
      </c>
      <c r="BG196" s="122">
        <f>IF(BB196=5,G196,0)</f>
        <v>0</v>
      </c>
    </row>
    <row r="197" spans="1:59" x14ac:dyDescent="0.2">
      <c r="A197" s="161"/>
      <c r="B197" s="162" t="s">
        <v>71</v>
      </c>
      <c r="C197" s="163" t="str">
        <f>CONCATENATE(B130," ",C130)</f>
        <v>96 Bourání konstrukcí</v>
      </c>
      <c r="D197" s="161"/>
      <c r="E197" s="164"/>
      <c r="F197" s="164"/>
      <c r="G197" s="165">
        <f>SUM(G130:G196)</f>
        <v>0</v>
      </c>
      <c r="H197" s="166"/>
      <c r="I197" s="167">
        <f>SUM(I130:I196)</f>
        <v>0.11047900000000001</v>
      </c>
      <c r="J197" s="166"/>
      <c r="K197" s="167">
        <f>SUM(K130:K196)</f>
        <v>-203.836825</v>
      </c>
      <c r="Q197" s="146">
        <v>4</v>
      </c>
      <c r="BC197" s="168">
        <f>SUM(BC130:BC196)</f>
        <v>0</v>
      </c>
      <c r="BD197" s="168">
        <f>SUM(BD130:BD196)</f>
        <v>0</v>
      </c>
      <c r="BE197" s="168">
        <f>SUM(BE130:BE196)</f>
        <v>0</v>
      </c>
      <c r="BF197" s="168">
        <f>SUM(BF130:BF196)</f>
        <v>0</v>
      </c>
      <c r="BG197" s="168">
        <f>SUM(BG130:BG196)</f>
        <v>0</v>
      </c>
    </row>
    <row r="198" spans="1:59" x14ac:dyDescent="0.2">
      <c r="A198" s="139" t="s">
        <v>69</v>
      </c>
      <c r="B198" s="140" t="s">
        <v>311</v>
      </c>
      <c r="C198" s="141" t="s">
        <v>312</v>
      </c>
      <c r="D198" s="142"/>
      <c r="E198" s="143"/>
      <c r="F198" s="143"/>
      <c r="G198" s="144"/>
      <c r="H198" s="145"/>
      <c r="I198" s="145"/>
      <c r="J198" s="145"/>
      <c r="K198" s="145"/>
      <c r="Q198" s="146">
        <v>1</v>
      </c>
    </row>
    <row r="199" spans="1:59" x14ac:dyDescent="0.2">
      <c r="A199" s="147">
        <v>48</v>
      </c>
      <c r="B199" s="148" t="s">
        <v>313</v>
      </c>
      <c r="C199" s="149" t="s">
        <v>314</v>
      </c>
      <c r="D199" s="150" t="s">
        <v>82</v>
      </c>
      <c r="E199" s="151">
        <v>302.81</v>
      </c>
      <c r="F199" s="151"/>
      <c r="G199" s="152">
        <f>E199*F199</f>
        <v>0</v>
      </c>
      <c r="H199" s="153">
        <v>0</v>
      </c>
      <c r="I199" s="153">
        <f>E199*H199</f>
        <v>0</v>
      </c>
      <c r="J199" s="153">
        <v>0</v>
      </c>
      <c r="K199" s="153">
        <f>E199*J199</f>
        <v>0</v>
      </c>
      <c r="Q199" s="146">
        <v>2</v>
      </c>
      <c r="AA199" s="122">
        <v>12</v>
      </c>
      <c r="AB199" s="122">
        <v>0</v>
      </c>
      <c r="AC199" s="122">
        <v>48</v>
      </c>
      <c r="BB199" s="122">
        <v>1</v>
      </c>
      <c r="BC199" s="122">
        <f>IF(BB199=1,G199,0)</f>
        <v>0</v>
      </c>
      <c r="BD199" s="122">
        <f>IF(BB199=2,G199,0)</f>
        <v>0</v>
      </c>
      <c r="BE199" s="122">
        <f>IF(BB199=3,G199,0)</f>
        <v>0</v>
      </c>
      <c r="BF199" s="122">
        <f>IF(BB199=4,G199,0)</f>
        <v>0</v>
      </c>
      <c r="BG199" s="122">
        <f>IF(BB199=5,G199,0)</f>
        <v>0</v>
      </c>
    </row>
    <row r="200" spans="1:59" x14ac:dyDescent="0.2">
      <c r="A200" s="154"/>
      <c r="B200" s="155"/>
      <c r="C200" s="196" t="s">
        <v>315</v>
      </c>
      <c r="D200" s="197"/>
      <c r="E200" s="156">
        <v>302.81</v>
      </c>
      <c r="F200" s="157"/>
      <c r="G200" s="158"/>
      <c r="H200" s="159"/>
      <c r="I200" s="159"/>
      <c r="J200" s="159"/>
      <c r="K200" s="159"/>
      <c r="M200" s="122" t="s">
        <v>315</v>
      </c>
      <c r="O200" s="160"/>
      <c r="Q200" s="146"/>
    </row>
    <row r="201" spans="1:59" x14ac:dyDescent="0.2">
      <c r="A201" s="161"/>
      <c r="B201" s="162" t="s">
        <v>71</v>
      </c>
      <c r="C201" s="163" t="str">
        <f>CONCATENATE(B198," ",C198)</f>
        <v>99 Staveništní přesun hmot</v>
      </c>
      <c r="D201" s="161"/>
      <c r="E201" s="164"/>
      <c r="F201" s="164"/>
      <c r="G201" s="165">
        <f>SUM(G198:G200)</f>
        <v>0</v>
      </c>
      <c r="H201" s="166"/>
      <c r="I201" s="167">
        <f>SUM(I198:I200)</f>
        <v>0</v>
      </c>
      <c r="J201" s="166"/>
      <c r="K201" s="167">
        <f>SUM(K198:K200)</f>
        <v>0</v>
      </c>
      <c r="Q201" s="146">
        <v>4</v>
      </c>
      <c r="BC201" s="168">
        <f>SUM(BC198:BC200)</f>
        <v>0</v>
      </c>
      <c r="BD201" s="168">
        <f>SUM(BD198:BD200)</f>
        <v>0</v>
      </c>
      <c r="BE201" s="168">
        <f>SUM(BE198:BE200)</f>
        <v>0</v>
      </c>
      <c r="BF201" s="168">
        <f>SUM(BF198:BF200)</f>
        <v>0</v>
      </c>
      <c r="BG201" s="168">
        <f>SUM(BG198:BG200)</f>
        <v>0</v>
      </c>
    </row>
    <row r="202" spans="1:59" x14ac:dyDescent="0.2">
      <c r="A202" s="139" t="s">
        <v>69</v>
      </c>
      <c r="B202" s="140" t="s">
        <v>316</v>
      </c>
      <c r="C202" s="141" t="s">
        <v>317</v>
      </c>
      <c r="D202" s="142"/>
      <c r="E202" s="143"/>
      <c r="F202" s="143"/>
      <c r="G202" s="144"/>
      <c r="H202" s="145"/>
      <c r="I202" s="145"/>
      <c r="J202" s="145"/>
      <c r="K202" s="145"/>
      <c r="Q202" s="146">
        <v>1</v>
      </c>
    </row>
    <row r="203" spans="1:59" x14ac:dyDescent="0.2">
      <c r="A203" s="147">
        <v>49</v>
      </c>
      <c r="B203" s="148" t="s">
        <v>318</v>
      </c>
      <c r="C203" s="149" t="s">
        <v>319</v>
      </c>
      <c r="D203" s="150" t="s">
        <v>78</v>
      </c>
      <c r="E203" s="151">
        <v>149.63999999999999</v>
      </c>
      <c r="F203" s="151"/>
      <c r="G203" s="152">
        <f>E203*F203</f>
        <v>0</v>
      </c>
      <c r="H203" s="153">
        <v>0</v>
      </c>
      <c r="I203" s="153">
        <f>E203*H203</f>
        <v>0</v>
      </c>
      <c r="J203" s="153">
        <v>0</v>
      </c>
      <c r="K203" s="153">
        <f>E203*J203</f>
        <v>0</v>
      </c>
      <c r="Q203" s="146">
        <v>2</v>
      </c>
      <c r="AA203" s="122">
        <v>12</v>
      </c>
      <c r="AB203" s="122">
        <v>0</v>
      </c>
      <c r="AC203" s="122">
        <v>49</v>
      </c>
      <c r="BB203" s="122">
        <v>2</v>
      </c>
      <c r="BC203" s="122">
        <f>IF(BB203=1,G203,0)</f>
        <v>0</v>
      </c>
      <c r="BD203" s="122">
        <f>IF(BB203=2,G203,0)</f>
        <v>0</v>
      </c>
      <c r="BE203" s="122">
        <f>IF(BB203=3,G203,0)</f>
        <v>0</v>
      </c>
      <c r="BF203" s="122">
        <f>IF(BB203=4,G203,0)</f>
        <v>0</v>
      </c>
      <c r="BG203" s="122">
        <f>IF(BB203=5,G203,0)</f>
        <v>0</v>
      </c>
    </row>
    <row r="204" spans="1:59" x14ac:dyDescent="0.2">
      <c r="A204" s="154"/>
      <c r="B204" s="155"/>
      <c r="C204" s="196" t="s">
        <v>320</v>
      </c>
      <c r="D204" s="197"/>
      <c r="E204" s="156">
        <v>149.63999999999999</v>
      </c>
      <c r="F204" s="157"/>
      <c r="G204" s="158"/>
      <c r="H204" s="159"/>
      <c r="I204" s="159"/>
      <c r="J204" s="159"/>
      <c r="K204" s="159"/>
      <c r="M204" s="122" t="s">
        <v>320</v>
      </c>
      <c r="O204" s="160"/>
      <c r="Q204" s="146"/>
    </row>
    <row r="205" spans="1:59" x14ac:dyDescent="0.2">
      <c r="A205" s="147">
        <v>50</v>
      </c>
      <c r="B205" s="148" t="s">
        <v>321</v>
      </c>
      <c r="C205" s="149" t="s">
        <v>322</v>
      </c>
      <c r="D205" s="150" t="s">
        <v>78</v>
      </c>
      <c r="E205" s="151">
        <v>149.63999999999999</v>
      </c>
      <c r="F205" s="151"/>
      <c r="G205" s="152">
        <f>E205*F205</f>
        <v>0</v>
      </c>
      <c r="H205" s="153">
        <v>1.2700000000000001E-3</v>
      </c>
      <c r="I205" s="153">
        <f>E205*H205</f>
        <v>0.19004279999999998</v>
      </c>
      <c r="J205" s="153">
        <v>0</v>
      </c>
      <c r="K205" s="153">
        <f>E205*J205</f>
        <v>0</v>
      </c>
      <c r="Q205" s="146">
        <v>2</v>
      </c>
      <c r="AA205" s="122">
        <v>12</v>
      </c>
      <c r="AB205" s="122">
        <v>1</v>
      </c>
      <c r="AC205" s="122">
        <v>50</v>
      </c>
      <c r="BB205" s="122">
        <v>2</v>
      </c>
      <c r="BC205" s="122">
        <f>IF(BB205=1,G205,0)</f>
        <v>0</v>
      </c>
      <c r="BD205" s="122">
        <f>IF(BB205=2,G205,0)</f>
        <v>0</v>
      </c>
      <c r="BE205" s="122">
        <f>IF(BB205=3,G205,0)</f>
        <v>0</v>
      </c>
      <c r="BF205" s="122">
        <f>IF(BB205=4,G205,0)</f>
        <v>0</v>
      </c>
      <c r="BG205" s="122">
        <f>IF(BB205=5,G205,0)</f>
        <v>0</v>
      </c>
    </row>
    <row r="206" spans="1:59" x14ac:dyDescent="0.2">
      <c r="A206" s="154"/>
      <c r="B206" s="155"/>
      <c r="C206" s="196" t="s">
        <v>323</v>
      </c>
      <c r="D206" s="197"/>
      <c r="E206" s="156">
        <v>149.63999999999999</v>
      </c>
      <c r="F206" s="157"/>
      <c r="G206" s="158"/>
      <c r="H206" s="159"/>
      <c r="I206" s="159"/>
      <c r="J206" s="159"/>
      <c r="K206" s="159"/>
      <c r="M206" s="122" t="s">
        <v>323</v>
      </c>
      <c r="O206" s="160"/>
      <c r="Q206" s="146"/>
    </row>
    <row r="207" spans="1:59" x14ac:dyDescent="0.2">
      <c r="A207" s="147">
        <v>51</v>
      </c>
      <c r="B207" s="148" t="s">
        <v>324</v>
      </c>
      <c r="C207" s="149" t="s">
        <v>325</v>
      </c>
      <c r="D207" s="150" t="s">
        <v>78</v>
      </c>
      <c r="E207" s="151">
        <v>24.9</v>
      </c>
      <c r="F207" s="151"/>
      <c r="G207" s="152">
        <f>E207*F207</f>
        <v>0</v>
      </c>
      <c r="H207" s="153">
        <v>1.7000000000000001E-4</v>
      </c>
      <c r="I207" s="153">
        <f>E207*H207</f>
        <v>4.2329999999999998E-3</v>
      </c>
      <c r="J207" s="153">
        <v>0</v>
      </c>
      <c r="K207" s="153">
        <f>E207*J207</f>
        <v>0</v>
      </c>
      <c r="Q207" s="146">
        <v>2</v>
      </c>
      <c r="AA207" s="122">
        <v>12</v>
      </c>
      <c r="AB207" s="122">
        <v>0</v>
      </c>
      <c r="AC207" s="122">
        <v>51</v>
      </c>
      <c r="BB207" s="122">
        <v>2</v>
      </c>
      <c r="BC207" s="122">
        <f>IF(BB207=1,G207,0)</f>
        <v>0</v>
      </c>
      <c r="BD207" s="122">
        <f>IF(BB207=2,G207,0)</f>
        <v>0</v>
      </c>
      <c r="BE207" s="122">
        <f>IF(BB207=3,G207,0)</f>
        <v>0</v>
      </c>
      <c r="BF207" s="122">
        <f>IF(BB207=4,G207,0)</f>
        <v>0</v>
      </c>
      <c r="BG207" s="122">
        <f>IF(BB207=5,G207,0)</f>
        <v>0</v>
      </c>
    </row>
    <row r="208" spans="1:59" ht="25.5" x14ac:dyDescent="0.2">
      <c r="A208" s="147">
        <v>52</v>
      </c>
      <c r="B208" s="148" t="s">
        <v>326</v>
      </c>
      <c r="C208" s="149" t="s">
        <v>327</v>
      </c>
      <c r="D208" s="150" t="s">
        <v>78</v>
      </c>
      <c r="E208" s="151">
        <v>27.39</v>
      </c>
      <c r="F208" s="151"/>
      <c r="G208" s="152">
        <f>E208*F208</f>
        <v>0</v>
      </c>
      <c r="H208" s="153">
        <v>6.6E-4</v>
      </c>
      <c r="I208" s="153">
        <f>E208*H208</f>
        <v>1.80774E-2</v>
      </c>
      <c r="J208" s="153">
        <v>0</v>
      </c>
      <c r="K208" s="153">
        <f>E208*J208</f>
        <v>0</v>
      </c>
      <c r="Q208" s="146">
        <v>2</v>
      </c>
      <c r="AA208" s="122">
        <v>12</v>
      </c>
      <c r="AB208" s="122">
        <v>1</v>
      </c>
      <c r="AC208" s="122">
        <v>52</v>
      </c>
      <c r="BB208" s="122">
        <v>2</v>
      </c>
      <c r="BC208" s="122">
        <f>IF(BB208=1,G208,0)</f>
        <v>0</v>
      </c>
      <c r="BD208" s="122">
        <f>IF(BB208=2,G208,0)</f>
        <v>0</v>
      </c>
      <c r="BE208" s="122">
        <f>IF(BB208=3,G208,0)</f>
        <v>0</v>
      </c>
      <c r="BF208" s="122">
        <f>IF(BB208=4,G208,0)</f>
        <v>0</v>
      </c>
      <c r="BG208" s="122">
        <f>IF(BB208=5,G208,0)</f>
        <v>0</v>
      </c>
    </row>
    <row r="209" spans="1:59" x14ac:dyDescent="0.2">
      <c r="A209" s="154"/>
      <c r="B209" s="155"/>
      <c r="C209" s="196" t="s">
        <v>328</v>
      </c>
      <c r="D209" s="197"/>
      <c r="E209" s="156">
        <v>27.39</v>
      </c>
      <c r="F209" s="157"/>
      <c r="G209" s="158"/>
      <c r="H209" s="159"/>
      <c r="I209" s="159"/>
      <c r="J209" s="159"/>
      <c r="K209" s="159"/>
      <c r="M209" s="122" t="s">
        <v>328</v>
      </c>
      <c r="O209" s="160"/>
      <c r="Q209" s="146"/>
    </row>
    <row r="210" spans="1:59" x14ac:dyDescent="0.2">
      <c r="A210" s="147">
        <v>53</v>
      </c>
      <c r="B210" s="148" t="s">
        <v>329</v>
      </c>
      <c r="C210" s="149" t="s">
        <v>330</v>
      </c>
      <c r="D210" s="150" t="s">
        <v>82</v>
      </c>
      <c r="E210" s="151">
        <v>0.21240000000000001</v>
      </c>
      <c r="F210" s="151"/>
      <c r="G210" s="152">
        <f>E210*F210</f>
        <v>0</v>
      </c>
      <c r="H210" s="153">
        <v>0</v>
      </c>
      <c r="I210" s="153">
        <f>E210*H210</f>
        <v>0</v>
      </c>
      <c r="J210" s="153">
        <v>0</v>
      </c>
      <c r="K210" s="153">
        <f>E210*J210</f>
        <v>0</v>
      </c>
      <c r="Q210" s="146">
        <v>2</v>
      </c>
      <c r="AA210" s="122">
        <v>12</v>
      </c>
      <c r="AB210" s="122">
        <v>0</v>
      </c>
      <c r="AC210" s="122">
        <v>53</v>
      </c>
      <c r="BB210" s="122">
        <v>2</v>
      </c>
      <c r="BC210" s="122">
        <f>IF(BB210=1,G210,0)</f>
        <v>0</v>
      </c>
      <c r="BD210" s="122">
        <f>IF(BB210=2,G210,0)</f>
        <v>0</v>
      </c>
      <c r="BE210" s="122">
        <f>IF(BB210=3,G210,0)</f>
        <v>0</v>
      </c>
      <c r="BF210" s="122">
        <f>IF(BB210=4,G210,0)</f>
        <v>0</v>
      </c>
      <c r="BG210" s="122">
        <f>IF(BB210=5,G210,0)</f>
        <v>0</v>
      </c>
    </row>
    <row r="211" spans="1:59" x14ac:dyDescent="0.2">
      <c r="A211" s="161"/>
      <c r="B211" s="162" t="s">
        <v>71</v>
      </c>
      <c r="C211" s="163" t="str">
        <f>CONCATENATE(B202," ",C202)</f>
        <v>711 Izolace proti vodě</v>
      </c>
      <c r="D211" s="161"/>
      <c r="E211" s="164"/>
      <c r="F211" s="164"/>
      <c r="G211" s="165">
        <f>SUM(G202:G210)</f>
        <v>0</v>
      </c>
      <c r="H211" s="166"/>
      <c r="I211" s="167">
        <f>SUM(I202:I210)</f>
        <v>0.21235319999999996</v>
      </c>
      <c r="J211" s="166"/>
      <c r="K211" s="167">
        <f>SUM(K202:K210)</f>
        <v>0</v>
      </c>
      <c r="Q211" s="146">
        <v>4</v>
      </c>
      <c r="BC211" s="168">
        <f>SUM(BC202:BC210)</f>
        <v>0</v>
      </c>
      <c r="BD211" s="168">
        <f>SUM(BD202:BD210)</f>
        <v>0</v>
      </c>
      <c r="BE211" s="168">
        <f>SUM(BE202:BE210)</f>
        <v>0</v>
      </c>
      <c r="BF211" s="168">
        <f>SUM(BF202:BF210)</f>
        <v>0</v>
      </c>
      <c r="BG211" s="168">
        <f>SUM(BG202:BG210)</f>
        <v>0</v>
      </c>
    </row>
    <row r="212" spans="1:59" x14ac:dyDescent="0.2">
      <c r="A212" s="139" t="s">
        <v>69</v>
      </c>
      <c r="B212" s="140" t="s">
        <v>331</v>
      </c>
      <c r="C212" s="141" t="s">
        <v>332</v>
      </c>
      <c r="D212" s="142"/>
      <c r="E212" s="143"/>
      <c r="F212" s="143"/>
      <c r="G212" s="144"/>
      <c r="H212" s="145"/>
      <c r="I212" s="145"/>
      <c r="J212" s="145"/>
      <c r="K212" s="145"/>
      <c r="Q212" s="146">
        <v>1</v>
      </c>
    </row>
    <row r="213" spans="1:59" x14ac:dyDescent="0.2">
      <c r="A213" s="147">
        <v>54</v>
      </c>
      <c r="B213" s="148" t="s">
        <v>333</v>
      </c>
      <c r="C213" s="149" t="s">
        <v>334</v>
      </c>
      <c r="D213" s="150" t="s">
        <v>78</v>
      </c>
      <c r="E213" s="151">
        <v>465.11750000000001</v>
      </c>
      <c r="F213" s="151"/>
      <c r="G213" s="152">
        <f>E213*F213</f>
        <v>0</v>
      </c>
      <c r="H213" s="153">
        <v>3.0000000000000001E-5</v>
      </c>
      <c r="I213" s="153">
        <f>E213*H213</f>
        <v>1.3953525000000001E-2</v>
      </c>
      <c r="J213" s="153">
        <v>0</v>
      </c>
      <c r="K213" s="153">
        <f>E213*J213</f>
        <v>0</v>
      </c>
      <c r="Q213" s="146">
        <v>2</v>
      </c>
      <c r="AA213" s="122">
        <v>12</v>
      </c>
      <c r="AB213" s="122">
        <v>0</v>
      </c>
      <c r="AC213" s="122">
        <v>54</v>
      </c>
      <c r="BB213" s="122">
        <v>2</v>
      </c>
      <c r="BC213" s="122">
        <f>IF(BB213=1,G213,0)</f>
        <v>0</v>
      </c>
      <c r="BD213" s="122">
        <f>IF(BB213=2,G213,0)</f>
        <v>0</v>
      </c>
      <c r="BE213" s="122">
        <f>IF(BB213=3,G213,0)</f>
        <v>0</v>
      </c>
      <c r="BF213" s="122">
        <f>IF(BB213=4,G213,0)</f>
        <v>0</v>
      </c>
      <c r="BG213" s="122">
        <f>IF(BB213=5,G213,0)</f>
        <v>0</v>
      </c>
    </row>
    <row r="214" spans="1:59" x14ac:dyDescent="0.2">
      <c r="A214" s="154"/>
      <c r="B214" s="155"/>
      <c r="C214" s="196" t="s">
        <v>335</v>
      </c>
      <c r="D214" s="197"/>
      <c r="E214" s="156">
        <v>299.5025</v>
      </c>
      <c r="F214" s="157"/>
      <c r="G214" s="158"/>
      <c r="H214" s="159"/>
      <c r="I214" s="159"/>
      <c r="J214" s="159"/>
      <c r="K214" s="159"/>
      <c r="M214" s="122" t="s">
        <v>335</v>
      </c>
      <c r="O214" s="160"/>
      <c r="Q214" s="146"/>
    </row>
    <row r="215" spans="1:59" x14ac:dyDescent="0.2">
      <c r="A215" s="154"/>
      <c r="B215" s="155"/>
      <c r="C215" s="196" t="s">
        <v>336</v>
      </c>
      <c r="D215" s="197"/>
      <c r="E215" s="156">
        <v>165.61500000000001</v>
      </c>
      <c r="F215" s="157"/>
      <c r="G215" s="158"/>
      <c r="H215" s="159"/>
      <c r="I215" s="159"/>
      <c r="J215" s="159"/>
      <c r="K215" s="159"/>
      <c r="M215" s="122" t="s">
        <v>336</v>
      </c>
      <c r="O215" s="160"/>
      <c r="Q215" s="146"/>
    </row>
    <row r="216" spans="1:59" x14ac:dyDescent="0.2">
      <c r="A216" s="147">
        <v>55</v>
      </c>
      <c r="B216" s="148" t="s">
        <v>337</v>
      </c>
      <c r="C216" s="149" t="s">
        <v>338</v>
      </c>
      <c r="D216" s="150" t="s">
        <v>78</v>
      </c>
      <c r="E216" s="151">
        <v>308.48759999999999</v>
      </c>
      <c r="F216" s="151"/>
      <c r="G216" s="152">
        <f>E216*F216</f>
        <v>0</v>
      </c>
      <c r="H216" s="153">
        <v>8.8000000000000003E-4</v>
      </c>
      <c r="I216" s="153">
        <f>E216*H216</f>
        <v>0.27146908800000003</v>
      </c>
      <c r="J216" s="153">
        <v>0</v>
      </c>
      <c r="K216" s="153">
        <f>E216*J216</f>
        <v>0</v>
      </c>
      <c r="Q216" s="146">
        <v>2</v>
      </c>
      <c r="AA216" s="122">
        <v>12</v>
      </c>
      <c r="AB216" s="122">
        <v>1</v>
      </c>
      <c r="AC216" s="122">
        <v>55</v>
      </c>
      <c r="BB216" s="122">
        <v>2</v>
      </c>
      <c r="BC216" s="122">
        <f>IF(BB216=1,G216,0)</f>
        <v>0</v>
      </c>
      <c r="BD216" s="122">
        <f>IF(BB216=2,G216,0)</f>
        <v>0</v>
      </c>
      <c r="BE216" s="122">
        <f>IF(BB216=3,G216,0)</f>
        <v>0</v>
      </c>
      <c r="BF216" s="122">
        <f>IF(BB216=4,G216,0)</f>
        <v>0</v>
      </c>
      <c r="BG216" s="122">
        <f>IF(BB216=5,G216,0)</f>
        <v>0</v>
      </c>
    </row>
    <row r="217" spans="1:59" x14ac:dyDescent="0.2">
      <c r="A217" s="154"/>
      <c r="B217" s="155"/>
      <c r="C217" s="196" t="s">
        <v>339</v>
      </c>
      <c r="D217" s="197"/>
      <c r="E217" s="156">
        <v>308.48759999999999</v>
      </c>
      <c r="F217" s="157"/>
      <c r="G217" s="158"/>
      <c r="H217" s="159"/>
      <c r="I217" s="159"/>
      <c r="J217" s="159"/>
      <c r="K217" s="159"/>
      <c r="M217" s="122" t="s">
        <v>339</v>
      </c>
      <c r="O217" s="160"/>
      <c r="Q217" s="146"/>
    </row>
    <row r="218" spans="1:59" x14ac:dyDescent="0.2">
      <c r="A218" s="147">
        <v>56</v>
      </c>
      <c r="B218" s="148" t="s">
        <v>340</v>
      </c>
      <c r="C218" s="149" t="s">
        <v>341</v>
      </c>
      <c r="D218" s="150" t="s">
        <v>78</v>
      </c>
      <c r="E218" s="151">
        <v>341.15660000000003</v>
      </c>
      <c r="F218" s="151"/>
      <c r="G218" s="152">
        <f>E218*F218</f>
        <v>0</v>
      </c>
      <c r="H218" s="153">
        <v>1.4E-3</v>
      </c>
      <c r="I218" s="153">
        <f>E218*H218</f>
        <v>0.47761924000000006</v>
      </c>
      <c r="J218" s="153">
        <v>0</v>
      </c>
      <c r="K218" s="153">
        <f>E218*J218</f>
        <v>0</v>
      </c>
      <c r="Q218" s="146">
        <v>2</v>
      </c>
      <c r="AA218" s="122">
        <v>12</v>
      </c>
      <c r="AB218" s="122">
        <v>1</v>
      </c>
      <c r="AC218" s="122">
        <v>56</v>
      </c>
      <c r="BB218" s="122">
        <v>2</v>
      </c>
      <c r="BC218" s="122">
        <f>IF(BB218=1,G218,0)</f>
        <v>0</v>
      </c>
      <c r="BD218" s="122">
        <f>IF(BB218=2,G218,0)</f>
        <v>0</v>
      </c>
      <c r="BE218" s="122">
        <f>IF(BB218=3,G218,0)</f>
        <v>0</v>
      </c>
      <c r="BF218" s="122">
        <f>IF(BB218=4,G218,0)</f>
        <v>0</v>
      </c>
      <c r="BG218" s="122">
        <f>IF(BB218=5,G218,0)</f>
        <v>0</v>
      </c>
    </row>
    <row r="219" spans="1:59" x14ac:dyDescent="0.2">
      <c r="A219" s="154"/>
      <c r="B219" s="155"/>
      <c r="C219" s="196" t="s">
        <v>342</v>
      </c>
      <c r="D219" s="197"/>
      <c r="E219" s="156">
        <v>341.15660000000003</v>
      </c>
      <c r="F219" s="157"/>
      <c r="G219" s="158"/>
      <c r="H219" s="159"/>
      <c r="I219" s="159"/>
      <c r="J219" s="159"/>
      <c r="K219" s="159"/>
      <c r="M219" s="122" t="s">
        <v>342</v>
      </c>
      <c r="O219" s="160"/>
      <c r="Q219" s="146"/>
    </row>
    <row r="220" spans="1:59" x14ac:dyDescent="0.2">
      <c r="A220" s="147">
        <v>57</v>
      </c>
      <c r="B220" s="148" t="s">
        <v>343</v>
      </c>
      <c r="C220" s="149" t="s">
        <v>344</v>
      </c>
      <c r="D220" s="150" t="s">
        <v>82</v>
      </c>
      <c r="E220" s="151">
        <v>0.76300000000000001</v>
      </c>
      <c r="F220" s="151"/>
      <c r="G220" s="152">
        <f>E220*F220</f>
        <v>0</v>
      </c>
      <c r="H220" s="153">
        <v>0</v>
      </c>
      <c r="I220" s="153">
        <f>E220*H220</f>
        <v>0</v>
      </c>
      <c r="J220" s="153">
        <v>0</v>
      </c>
      <c r="K220" s="153">
        <f>E220*J220</f>
        <v>0</v>
      </c>
      <c r="Q220" s="146">
        <v>2</v>
      </c>
      <c r="AA220" s="122">
        <v>12</v>
      </c>
      <c r="AB220" s="122">
        <v>0</v>
      </c>
      <c r="AC220" s="122">
        <v>57</v>
      </c>
      <c r="BB220" s="122">
        <v>2</v>
      </c>
      <c r="BC220" s="122">
        <f>IF(BB220=1,G220,0)</f>
        <v>0</v>
      </c>
      <c r="BD220" s="122">
        <f>IF(BB220=2,G220,0)</f>
        <v>0</v>
      </c>
      <c r="BE220" s="122">
        <f>IF(BB220=3,G220,0)</f>
        <v>0</v>
      </c>
      <c r="BF220" s="122">
        <f>IF(BB220=4,G220,0)</f>
        <v>0</v>
      </c>
      <c r="BG220" s="122">
        <f>IF(BB220=5,G220,0)</f>
        <v>0</v>
      </c>
    </row>
    <row r="221" spans="1:59" x14ac:dyDescent="0.2">
      <c r="A221" s="161"/>
      <c r="B221" s="162" t="s">
        <v>71</v>
      </c>
      <c r="C221" s="163" t="str">
        <f>CONCATENATE(B212," ",C212)</f>
        <v>713 Izolace tepelné</v>
      </c>
      <c r="D221" s="161"/>
      <c r="E221" s="164"/>
      <c r="F221" s="164"/>
      <c r="G221" s="165">
        <f>SUM(G212:G220)</f>
        <v>0</v>
      </c>
      <c r="H221" s="166"/>
      <c r="I221" s="167">
        <f>SUM(I212:I220)</f>
        <v>0.76304185300000005</v>
      </c>
      <c r="J221" s="166"/>
      <c r="K221" s="167">
        <f>SUM(K212:K220)</f>
        <v>0</v>
      </c>
      <c r="Q221" s="146">
        <v>4</v>
      </c>
      <c r="BC221" s="168">
        <f>SUM(BC212:BC220)</f>
        <v>0</v>
      </c>
      <c r="BD221" s="168">
        <f>SUM(BD212:BD220)</f>
        <v>0</v>
      </c>
      <c r="BE221" s="168">
        <f>SUM(BE212:BE220)</f>
        <v>0</v>
      </c>
      <c r="BF221" s="168">
        <f>SUM(BF212:BF220)</f>
        <v>0</v>
      </c>
      <c r="BG221" s="168">
        <f>SUM(BG212:BG220)</f>
        <v>0</v>
      </c>
    </row>
    <row r="222" spans="1:59" x14ac:dyDescent="0.2">
      <c r="A222" s="139" t="s">
        <v>69</v>
      </c>
      <c r="B222" s="140" t="s">
        <v>345</v>
      </c>
      <c r="C222" s="141" t="s">
        <v>346</v>
      </c>
      <c r="D222" s="142"/>
      <c r="E222" s="143"/>
      <c r="F222" s="143"/>
      <c r="G222" s="144"/>
      <c r="H222" s="145"/>
      <c r="I222" s="145"/>
      <c r="J222" s="145"/>
      <c r="K222" s="145"/>
      <c r="Q222" s="146">
        <v>1</v>
      </c>
    </row>
    <row r="223" spans="1:59" x14ac:dyDescent="0.2">
      <c r="A223" s="147">
        <v>58</v>
      </c>
      <c r="B223" s="148" t="s">
        <v>347</v>
      </c>
      <c r="C223" s="149" t="s">
        <v>346</v>
      </c>
      <c r="D223" s="150" t="s">
        <v>348</v>
      </c>
      <c r="E223" s="151">
        <v>1</v>
      </c>
      <c r="F223" s="151"/>
      <c r="G223" s="152">
        <f>E223*F223</f>
        <v>0</v>
      </c>
      <c r="H223" s="153">
        <v>0</v>
      </c>
      <c r="I223" s="153">
        <f>E223*H223</f>
        <v>0</v>
      </c>
      <c r="J223" s="153">
        <v>0</v>
      </c>
      <c r="K223" s="153">
        <f>E223*J223</f>
        <v>0</v>
      </c>
      <c r="Q223" s="146">
        <v>2</v>
      </c>
      <c r="AA223" s="122">
        <v>12</v>
      </c>
      <c r="AB223" s="122">
        <v>0</v>
      </c>
      <c r="AC223" s="122">
        <v>58</v>
      </c>
      <c r="BB223" s="122">
        <v>2</v>
      </c>
      <c r="BC223" s="122">
        <f>IF(BB223=1,G223,0)</f>
        <v>0</v>
      </c>
      <c r="BD223" s="122">
        <f>IF(BB223=2,G223,0)</f>
        <v>0</v>
      </c>
      <c r="BE223" s="122">
        <f>IF(BB223=3,G223,0)</f>
        <v>0</v>
      </c>
      <c r="BF223" s="122">
        <f>IF(BB223=4,G223,0)</f>
        <v>0</v>
      </c>
      <c r="BG223" s="122">
        <f>IF(BB223=5,G223,0)</f>
        <v>0</v>
      </c>
    </row>
    <row r="224" spans="1:59" x14ac:dyDescent="0.2">
      <c r="A224" s="161"/>
      <c r="B224" s="162" t="s">
        <v>71</v>
      </c>
      <c r="C224" s="163" t="str">
        <f>CONCATENATE(B222," ",C222)</f>
        <v>721 Vnitřní kanalizace</v>
      </c>
      <c r="D224" s="161"/>
      <c r="E224" s="164"/>
      <c r="F224" s="164"/>
      <c r="G224" s="165">
        <f>SUM(G222:G223)</f>
        <v>0</v>
      </c>
      <c r="H224" s="166"/>
      <c r="I224" s="167">
        <f>SUM(I222:I223)</f>
        <v>0</v>
      </c>
      <c r="J224" s="166"/>
      <c r="K224" s="167">
        <f>SUM(K222:K223)</f>
        <v>0</v>
      </c>
      <c r="Q224" s="146">
        <v>4</v>
      </c>
      <c r="BC224" s="168">
        <f>SUM(BC222:BC223)</f>
        <v>0</v>
      </c>
      <c r="BD224" s="168">
        <f>SUM(BD222:BD223)</f>
        <v>0</v>
      </c>
      <c r="BE224" s="168">
        <f>SUM(BE222:BE223)</f>
        <v>0</v>
      </c>
      <c r="BF224" s="168">
        <f>SUM(BF222:BF223)</f>
        <v>0</v>
      </c>
      <c r="BG224" s="168">
        <f>SUM(BG222:BG223)</f>
        <v>0</v>
      </c>
    </row>
    <row r="225" spans="1:59" x14ac:dyDescent="0.2">
      <c r="A225" s="139" t="s">
        <v>69</v>
      </c>
      <c r="B225" s="140" t="s">
        <v>349</v>
      </c>
      <c r="C225" s="141" t="s">
        <v>350</v>
      </c>
      <c r="D225" s="142"/>
      <c r="E225" s="143"/>
      <c r="F225" s="143"/>
      <c r="G225" s="144"/>
      <c r="H225" s="145"/>
      <c r="I225" s="145"/>
      <c r="J225" s="145"/>
      <c r="K225" s="145"/>
      <c r="Q225" s="146">
        <v>1</v>
      </c>
    </row>
    <row r="226" spans="1:59" x14ac:dyDescent="0.2">
      <c r="A226" s="147">
        <v>59</v>
      </c>
      <c r="B226" s="148" t="s">
        <v>351</v>
      </c>
      <c r="C226" s="149" t="s">
        <v>352</v>
      </c>
      <c r="D226" s="150" t="s">
        <v>348</v>
      </c>
      <c r="E226" s="151">
        <v>1</v>
      </c>
      <c r="F226" s="151"/>
      <c r="G226" s="152">
        <f>E226*F226</f>
        <v>0</v>
      </c>
      <c r="H226" s="153">
        <v>0</v>
      </c>
      <c r="I226" s="153">
        <f>E226*H226</f>
        <v>0</v>
      </c>
      <c r="J226" s="153">
        <v>0</v>
      </c>
      <c r="K226" s="153">
        <f>E226*J226</f>
        <v>0</v>
      </c>
      <c r="Q226" s="146">
        <v>2</v>
      </c>
      <c r="AA226" s="122">
        <v>12</v>
      </c>
      <c r="AB226" s="122">
        <v>0</v>
      </c>
      <c r="AC226" s="122">
        <v>59</v>
      </c>
      <c r="BB226" s="122">
        <v>2</v>
      </c>
      <c r="BC226" s="122">
        <f>IF(BB226=1,G226,0)</f>
        <v>0</v>
      </c>
      <c r="BD226" s="122">
        <f>IF(BB226=2,G226,0)</f>
        <v>0</v>
      </c>
      <c r="BE226" s="122">
        <f>IF(BB226=3,G226,0)</f>
        <v>0</v>
      </c>
      <c r="BF226" s="122">
        <f>IF(BB226=4,G226,0)</f>
        <v>0</v>
      </c>
      <c r="BG226" s="122">
        <f>IF(BB226=5,G226,0)</f>
        <v>0</v>
      </c>
    </row>
    <row r="227" spans="1:59" x14ac:dyDescent="0.2">
      <c r="A227" s="161"/>
      <c r="B227" s="162" t="s">
        <v>71</v>
      </c>
      <c r="C227" s="163" t="str">
        <f>CONCATENATE(B225," ",C225)</f>
        <v>722 Vnitřní vodovod</v>
      </c>
      <c r="D227" s="161"/>
      <c r="E227" s="164"/>
      <c r="F227" s="164"/>
      <c r="G227" s="165">
        <f>SUM(G225:G226)</f>
        <v>0</v>
      </c>
      <c r="H227" s="166"/>
      <c r="I227" s="167">
        <f>SUM(I225:I226)</f>
        <v>0</v>
      </c>
      <c r="J227" s="166"/>
      <c r="K227" s="167">
        <f>SUM(K225:K226)</f>
        <v>0</v>
      </c>
      <c r="Q227" s="146">
        <v>4</v>
      </c>
      <c r="BC227" s="168">
        <f>SUM(BC225:BC226)</f>
        <v>0</v>
      </c>
      <c r="BD227" s="168">
        <f>SUM(BD225:BD226)</f>
        <v>0</v>
      </c>
      <c r="BE227" s="168">
        <f>SUM(BE225:BE226)</f>
        <v>0</v>
      </c>
      <c r="BF227" s="168">
        <f>SUM(BF225:BF226)</f>
        <v>0</v>
      </c>
      <c r="BG227" s="168">
        <f>SUM(BG225:BG226)</f>
        <v>0</v>
      </c>
    </row>
    <row r="228" spans="1:59" x14ac:dyDescent="0.2">
      <c r="A228" s="139" t="s">
        <v>69</v>
      </c>
      <c r="B228" s="140" t="s">
        <v>353</v>
      </c>
      <c r="C228" s="141" t="s">
        <v>354</v>
      </c>
      <c r="D228" s="142"/>
      <c r="E228" s="143"/>
      <c r="F228" s="143"/>
      <c r="G228" s="144"/>
      <c r="H228" s="145"/>
      <c r="I228" s="145"/>
      <c r="J228" s="145"/>
      <c r="K228" s="145"/>
      <c r="Q228" s="146">
        <v>1</v>
      </c>
    </row>
    <row r="229" spans="1:59" x14ac:dyDescent="0.2">
      <c r="A229" s="147">
        <v>60</v>
      </c>
      <c r="B229" s="148" t="s">
        <v>355</v>
      </c>
      <c r="C229" s="149" t="s">
        <v>354</v>
      </c>
      <c r="D229" s="150" t="s">
        <v>348</v>
      </c>
      <c r="E229" s="151">
        <v>1</v>
      </c>
      <c r="F229" s="151"/>
      <c r="G229" s="152">
        <f>E229*F229</f>
        <v>0</v>
      </c>
      <c r="H229" s="153">
        <v>0</v>
      </c>
      <c r="I229" s="153">
        <f>E229*H229</f>
        <v>0</v>
      </c>
      <c r="J229" s="153">
        <v>0</v>
      </c>
      <c r="K229" s="153">
        <f>E229*J229</f>
        <v>0</v>
      </c>
      <c r="Q229" s="146">
        <v>2</v>
      </c>
      <c r="AA229" s="122">
        <v>12</v>
      </c>
      <c r="AB229" s="122">
        <v>0</v>
      </c>
      <c r="AC229" s="122">
        <v>60</v>
      </c>
      <c r="BB229" s="122">
        <v>2</v>
      </c>
      <c r="BC229" s="122">
        <f>IF(BB229=1,G229,0)</f>
        <v>0</v>
      </c>
      <c r="BD229" s="122">
        <f>IF(BB229=2,G229,0)</f>
        <v>0</v>
      </c>
      <c r="BE229" s="122">
        <f>IF(BB229=3,G229,0)</f>
        <v>0</v>
      </c>
      <c r="BF229" s="122">
        <f>IF(BB229=4,G229,0)</f>
        <v>0</v>
      </c>
      <c r="BG229" s="122">
        <f>IF(BB229=5,G229,0)</f>
        <v>0</v>
      </c>
    </row>
    <row r="230" spans="1:59" x14ac:dyDescent="0.2">
      <c r="A230" s="161"/>
      <c r="B230" s="162" t="s">
        <v>71</v>
      </c>
      <c r="C230" s="163" t="str">
        <f>CONCATENATE(B228," ",C228)</f>
        <v>723 Vnitřní plynovod</v>
      </c>
      <c r="D230" s="161"/>
      <c r="E230" s="164"/>
      <c r="F230" s="164"/>
      <c r="G230" s="165">
        <f>SUM(G228:G229)</f>
        <v>0</v>
      </c>
      <c r="H230" s="166"/>
      <c r="I230" s="167">
        <f>SUM(I228:I229)</f>
        <v>0</v>
      </c>
      <c r="J230" s="166"/>
      <c r="K230" s="167">
        <f>SUM(K228:K229)</f>
        <v>0</v>
      </c>
      <c r="Q230" s="146">
        <v>4</v>
      </c>
      <c r="BC230" s="168">
        <f>SUM(BC228:BC229)</f>
        <v>0</v>
      </c>
      <c r="BD230" s="168">
        <f>SUM(BD228:BD229)</f>
        <v>0</v>
      </c>
      <c r="BE230" s="168">
        <f>SUM(BE228:BE229)</f>
        <v>0</v>
      </c>
      <c r="BF230" s="168">
        <f>SUM(BF228:BF229)</f>
        <v>0</v>
      </c>
      <c r="BG230" s="168">
        <f>SUM(BG228:BG229)</f>
        <v>0</v>
      </c>
    </row>
    <row r="231" spans="1:59" x14ac:dyDescent="0.2">
      <c r="A231" s="139" t="s">
        <v>69</v>
      </c>
      <c r="B231" s="140" t="s">
        <v>356</v>
      </c>
      <c r="C231" s="141" t="s">
        <v>357</v>
      </c>
      <c r="D231" s="142"/>
      <c r="E231" s="143"/>
      <c r="F231" s="143"/>
      <c r="G231" s="144"/>
      <c r="H231" s="145"/>
      <c r="I231" s="145"/>
      <c r="J231" s="145"/>
      <c r="K231" s="145"/>
      <c r="Q231" s="146">
        <v>1</v>
      </c>
    </row>
    <row r="232" spans="1:59" x14ac:dyDescent="0.2">
      <c r="A232" s="147">
        <v>61</v>
      </c>
      <c r="B232" s="148" t="s">
        <v>358</v>
      </c>
      <c r="C232" s="149" t="s">
        <v>357</v>
      </c>
      <c r="D232" s="150" t="s">
        <v>348</v>
      </c>
      <c r="E232" s="151">
        <v>1</v>
      </c>
      <c r="F232" s="151"/>
      <c r="G232" s="152">
        <f>E232*F232</f>
        <v>0</v>
      </c>
      <c r="H232" s="153">
        <v>0</v>
      </c>
      <c r="I232" s="153">
        <f>E232*H232</f>
        <v>0</v>
      </c>
      <c r="J232" s="153">
        <v>0</v>
      </c>
      <c r="K232" s="153">
        <f>E232*J232</f>
        <v>0</v>
      </c>
      <c r="Q232" s="146">
        <v>2</v>
      </c>
      <c r="AA232" s="122">
        <v>12</v>
      </c>
      <c r="AB232" s="122">
        <v>0</v>
      </c>
      <c r="AC232" s="122">
        <v>61</v>
      </c>
      <c r="BB232" s="122">
        <v>2</v>
      </c>
      <c r="BC232" s="122">
        <f>IF(BB232=1,G232,0)</f>
        <v>0</v>
      </c>
      <c r="BD232" s="122">
        <f>IF(BB232=2,G232,0)</f>
        <v>0</v>
      </c>
      <c r="BE232" s="122">
        <f>IF(BB232=3,G232,0)</f>
        <v>0</v>
      </c>
      <c r="BF232" s="122">
        <f>IF(BB232=4,G232,0)</f>
        <v>0</v>
      </c>
      <c r="BG232" s="122">
        <f>IF(BB232=5,G232,0)</f>
        <v>0</v>
      </c>
    </row>
    <row r="233" spans="1:59" x14ac:dyDescent="0.2">
      <c r="A233" s="161"/>
      <c r="B233" s="162" t="s">
        <v>71</v>
      </c>
      <c r="C233" s="163" t="str">
        <f>CONCATENATE(B231," ",C231)</f>
        <v>730 Ústřední vytápění</v>
      </c>
      <c r="D233" s="161"/>
      <c r="E233" s="164"/>
      <c r="F233" s="164"/>
      <c r="G233" s="165">
        <f>SUM(G231:G232)</f>
        <v>0</v>
      </c>
      <c r="H233" s="166"/>
      <c r="I233" s="167">
        <f>SUM(I231:I232)</f>
        <v>0</v>
      </c>
      <c r="J233" s="166"/>
      <c r="K233" s="167">
        <f>SUM(K231:K232)</f>
        <v>0</v>
      </c>
      <c r="Q233" s="146">
        <v>4</v>
      </c>
      <c r="BC233" s="168">
        <f>SUM(BC231:BC232)</f>
        <v>0</v>
      </c>
      <c r="BD233" s="168">
        <f>SUM(BD231:BD232)</f>
        <v>0</v>
      </c>
      <c r="BE233" s="168">
        <f>SUM(BE231:BE232)</f>
        <v>0</v>
      </c>
      <c r="BF233" s="168">
        <f>SUM(BF231:BF232)</f>
        <v>0</v>
      </c>
      <c r="BG233" s="168">
        <f>SUM(BG231:BG232)</f>
        <v>0</v>
      </c>
    </row>
    <row r="234" spans="1:59" x14ac:dyDescent="0.2">
      <c r="A234" s="139" t="s">
        <v>69</v>
      </c>
      <c r="B234" s="140" t="s">
        <v>359</v>
      </c>
      <c r="C234" s="141" t="s">
        <v>360</v>
      </c>
      <c r="D234" s="142"/>
      <c r="E234" s="143"/>
      <c r="F234" s="143"/>
      <c r="G234" s="144"/>
      <c r="H234" s="145"/>
      <c r="I234" s="145"/>
      <c r="J234" s="145"/>
      <c r="K234" s="145"/>
      <c r="Q234" s="146">
        <v>1</v>
      </c>
    </row>
    <row r="235" spans="1:59" x14ac:dyDescent="0.2">
      <c r="A235" s="147">
        <v>62</v>
      </c>
      <c r="B235" s="148" t="s">
        <v>361</v>
      </c>
      <c r="C235" s="149" t="s">
        <v>362</v>
      </c>
      <c r="D235" s="150" t="s">
        <v>78</v>
      </c>
      <c r="E235" s="151">
        <v>233.24</v>
      </c>
      <c r="F235" s="151"/>
      <c r="G235" s="152">
        <f>E235*F235</f>
        <v>0</v>
      </c>
      <c r="H235" s="153">
        <v>0</v>
      </c>
      <c r="I235" s="153">
        <f>E235*H235</f>
        <v>0</v>
      </c>
      <c r="J235" s="153">
        <v>-1.4999999999999999E-2</v>
      </c>
      <c r="K235" s="153">
        <f>E235*J235</f>
        <v>-3.4986000000000002</v>
      </c>
      <c r="Q235" s="146">
        <v>2</v>
      </c>
      <c r="AA235" s="122">
        <v>12</v>
      </c>
      <c r="AB235" s="122">
        <v>0</v>
      </c>
      <c r="AC235" s="122">
        <v>62</v>
      </c>
      <c r="BB235" s="122">
        <v>2</v>
      </c>
      <c r="BC235" s="122">
        <f>IF(BB235=1,G235,0)</f>
        <v>0</v>
      </c>
      <c r="BD235" s="122">
        <f>IF(BB235=2,G235,0)</f>
        <v>0</v>
      </c>
      <c r="BE235" s="122">
        <f>IF(BB235=3,G235,0)</f>
        <v>0</v>
      </c>
      <c r="BF235" s="122">
        <f>IF(BB235=4,G235,0)</f>
        <v>0</v>
      </c>
      <c r="BG235" s="122">
        <f>IF(BB235=5,G235,0)</f>
        <v>0</v>
      </c>
    </row>
    <row r="236" spans="1:59" x14ac:dyDescent="0.2">
      <c r="A236" s="147">
        <v>63</v>
      </c>
      <c r="B236" s="148" t="s">
        <v>363</v>
      </c>
      <c r="C236" s="149" t="s">
        <v>364</v>
      </c>
      <c r="D236" s="150" t="s">
        <v>78</v>
      </c>
      <c r="E236" s="151">
        <v>233.24</v>
      </c>
      <c r="F236" s="151"/>
      <c r="G236" s="152">
        <f>E236*F236</f>
        <v>0</v>
      </c>
      <c r="H236" s="153">
        <v>0</v>
      </c>
      <c r="I236" s="153">
        <f>E236*H236</f>
        <v>0</v>
      </c>
      <c r="J236" s="153">
        <v>0</v>
      </c>
      <c r="K236" s="153">
        <f>E236*J236</f>
        <v>0</v>
      </c>
      <c r="Q236" s="146">
        <v>2</v>
      </c>
      <c r="AA236" s="122">
        <v>12</v>
      </c>
      <c r="AB236" s="122">
        <v>0</v>
      </c>
      <c r="AC236" s="122">
        <v>63</v>
      </c>
      <c r="BB236" s="122">
        <v>2</v>
      </c>
      <c r="BC236" s="122">
        <f>IF(BB236=1,G236,0)</f>
        <v>0</v>
      </c>
      <c r="BD236" s="122">
        <f>IF(BB236=2,G236,0)</f>
        <v>0</v>
      </c>
      <c r="BE236" s="122">
        <f>IF(BB236=3,G236,0)</f>
        <v>0</v>
      </c>
      <c r="BF236" s="122">
        <f>IF(BB236=4,G236,0)</f>
        <v>0</v>
      </c>
      <c r="BG236" s="122">
        <f>IF(BB236=5,G236,0)</f>
        <v>0</v>
      </c>
    </row>
    <row r="237" spans="1:59" x14ac:dyDescent="0.2">
      <c r="A237" s="147">
        <v>64</v>
      </c>
      <c r="B237" s="148" t="s">
        <v>365</v>
      </c>
      <c r="C237" s="149" t="s">
        <v>366</v>
      </c>
      <c r="D237" s="150" t="s">
        <v>78</v>
      </c>
      <c r="E237" s="151">
        <v>165.61500000000001</v>
      </c>
      <c r="F237" s="151"/>
      <c r="G237" s="152">
        <f>E237*F237</f>
        <v>0</v>
      </c>
      <c r="H237" s="153">
        <v>0</v>
      </c>
      <c r="I237" s="153">
        <f>E237*H237</f>
        <v>0</v>
      </c>
      <c r="J237" s="153">
        <v>0</v>
      </c>
      <c r="K237" s="153">
        <f>E237*J237</f>
        <v>0</v>
      </c>
      <c r="Q237" s="146">
        <v>2</v>
      </c>
      <c r="AA237" s="122">
        <v>12</v>
      </c>
      <c r="AB237" s="122">
        <v>0</v>
      </c>
      <c r="AC237" s="122">
        <v>64</v>
      </c>
      <c r="BB237" s="122">
        <v>2</v>
      </c>
      <c r="BC237" s="122">
        <f>IF(BB237=1,G237,0)</f>
        <v>0</v>
      </c>
      <c r="BD237" s="122">
        <f>IF(BB237=2,G237,0)</f>
        <v>0</v>
      </c>
      <c r="BE237" s="122">
        <f>IF(BB237=3,G237,0)</f>
        <v>0</v>
      </c>
      <c r="BF237" s="122">
        <f>IF(BB237=4,G237,0)</f>
        <v>0</v>
      </c>
      <c r="BG237" s="122">
        <f>IF(BB237=5,G237,0)</f>
        <v>0</v>
      </c>
    </row>
    <row r="238" spans="1:59" x14ac:dyDescent="0.2">
      <c r="A238" s="154"/>
      <c r="B238" s="155"/>
      <c r="C238" s="196" t="s">
        <v>336</v>
      </c>
      <c r="D238" s="197"/>
      <c r="E238" s="156">
        <v>165.61500000000001</v>
      </c>
      <c r="F238" s="157"/>
      <c r="G238" s="158"/>
      <c r="H238" s="159"/>
      <c r="I238" s="159"/>
      <c r="J238" s="159"/>
      <c r="K238" s="159"/>
      <c r="M238" s="122" t="s">
        <v>336</v>
      </c>
      <c r="O238" s="160"/>
      <c r="Q238" s="146"/>
    </row>
    <row r="239" spans="1:59" x14ac:dyDescent="0.2">
      <c r="A239" s="147">
        <v>65</v>
      </c>
      <c r="B239" s="148" t="s">
        <v>367</v>
      </c>
      <c r="C239" s="149" t="s">
        <v>368</v>
      </c>
      <c r="D239" s="150" t="s">
        <v>78</v>
      </c>
      <c r="E239" s="151">
        <v>256.2</v>
      </c>
      <c r="F239" s="151"/>
      <c r="G239" s="152">
        <f>E239*F239</f>
        <v>0</v>
      </c>
      <c r="H239" s="153">
        <v>0</v>
      </c>
      <c r="I239" s="153">
        <f>E239*H239</f>
        <v>0</v>
      </c>
      <c r="J239" s="153">
        <v>0</v>
      </c>
      <c r="K239" s="153">
        <f>E239*J239</f>
        <v>0</v>
      </c>
      <c r="Q239" s="146">
        <v>2</v>
      </c>
      <c r="AA239" s="122">
        <v>12</v>
      </c>
      <c r="AB239" s="122">
        <v>0</v>
      </c>
      <c r="AC239" s="122">
        <v>65</v>
      </c>
      <c r="BB239" s="122">
        <v>2</v>
      </c>
      <c r="BC239" s="122">
        <f>IF(BB239=1,G239,0)</f>
        <v>0</v>
      </c>
      <c r="BD239" s="122">
        <f>IF(BB239=2,G239,0)</f>
        <v>0</v>
      </c>
      <c r="BE239" s="122">
        <f>IF(BB239=3,G239,0)</f>
        <v>0</v>
      </c>
      <c r="BF239" s="122">
        <f>IF(BB239=4,G239,0)</f>
        <v>0</v>
      </c>
      <c r="BG239" s="122">
        <f>IF(BB239=5,G239,0)</f>
        <v>0</v>
      </c>
    </row>
    <row r="240" spans="1:59" x14ac:dyDescent="0.2">
      <c r="A240" s="154"/>
      <c r="B240" s="155"/>
      <c r="C240" s="196" t="s">
        <v>369</v>
      </c>
      <c r="D240" s="197"/>
      <c r="E240" s="156">
        <v>256.2</v>
      </c>
      <c r="F240" s="157"/>
      <c r="G240" s="158"/>
      <c r="H240" s="159"/>
      <c r="I240" s="159"/>
      <c r="J240" s="159"/>
      <c r="K240" s="159"/>
      <c r="M240" s="122" t="s">
        <v>369</v>
      </c>
      <c r="O240" s="160"/>
      <c r="Q240" s="146"/>
    </row>
    <row r="241" spans="1:59" x14ac:dyDescent="0.2">
      <c r="A241" s="147">
        <v>66</v>
      </c>
      <c r="B241" s="148" t="s">
        <v>370</v>
      </c>
      <c r="C241" s="149" t="s">
        <v>371</v>
      </c>
      <c r="D241" s="150" t="s">
        <v>78</v>
      </c>
      <c r="E241" s="151">
        <v>175.55189999999999</v>
      </c>
      <c r="F241" s="151"/>
      <c r="G241" s="152">
        <f>E241*F241</f>
        <v>0</v>
      </c>
      <c r="H241" s="153">
        <v>1.2999999999999999E-2</v>
      </c>
      <c r="I241" s="153">
        <f>E241*H241</f>
        <v>2.2821746999999997</v>
      </c>
      <c r="J241" s="153">
        <v>0</v>
      </c>
      <c r="K241" s="153">
        <f>E241*J241</f>
        <v>0</v>
      </c>
      <c r="Q241" s="146">
        <v>2</v>
      </c>
      <c r="AA241" s="122">
        <v>12</v>
      </c>
      <c r="AB241" s="122">
        <v>1</v>
      </c>
      <c r="AC241" s="122">
        <v>66</v>
      </c>
      <c r="BB241" s="122">
        <v>2</v>
      </c>
      <c r="BC241" s="122">
        <f>IF(BB241=1,G241,0)</f>
        <v>0</v>
      </c>
      <c r="BD241" s="122">
        <f>IF(BB241=2,G241,0)</f>
        <v>0</v>
      </c>
      <c r="BE241" s="122">
        <f>IF(BB241=3,G241,0)</f>
        <v>0</v>
      </c>
      <c r="BF241" s="122">
        <f>IF(BB241=4,G241,0)</f>
        <v>0</v>
      </c>
      <c r="BG241" s="122">
        <f>IF(BB241=5,G241,0)</f>
        <v>0</v>
      </c>
    </row>
    <row r="242" spans="1:59" x14ac:dyDescent="0.2">
      <c r="A242" s="154"/>
      <c r="B242" s="155"/>
      <c r="C242" s="196" t="s">
        <v>372</v>
      </c>
      <c r="D242" s="197"/>
      <c r="E242" s="156">
        <v>175.55189999999999</v>
      </c>
      <c r="F242" s="157"/>
      <c r="G242" s="158"/>
      <c r="H242" s="159"/>
      <c r="I242" s="159"/>
      <c r="J242" s="159"/>
      <c r="K242" s="159"/>
      <c r="M242" s="122" t="s">
        <v>372</v>
      </c>
      <c r="O242" s="160"/>
      <c r="Q242" s="146"/>
    </row>
    <row r="243" spans="1:59" x14ac:dyDescent="0.2">
      <c r="A243" s="147">
        <v>67</v>
      </c>
      <c r="B243" s="148" t="s">
        <v>373</v>
      </c>
      <c r="C243" s="149" t="s">
        <v>374</v>
      </c>
      <c r="D243" s="150" t="s">
        <v>88</v>
      </c>
      <c r="E243" s="151">
        <v>6.4141000000000004</v>
      </c>
      <c r="F243" s="151"/>
      <c r="G243" s="152">
        <f>E243*F243</f>
        <v>0</v>
      </c>
      <c r="H243" s="153">
        <v>0.55000000000000004</v>
      </c>
      <c r="I243" s="153">
        <f>E243*H243</f>
        <v>3.5277550000000004</v>
      </c>
      <c r="J243" s="153">
        <v>0</v>
      </c>
      <c r="K243" s="153">
        <f>E243*J243</f>
        <v>0</v>
      </c>
      <c r="Q243" s="146">
        <v>2</v>
      </c>
      <c r="AA243" s="122">
        <v>12</v>
      </c>
      <c r="AB243" s="122">
        <v>1</v>
      </c>
      <c r="AC243" s="122">
        <v>67</v>
      </c>
      <c r="BB243" s="122">
        <v>2</v>
      </c>
      <c r="BC243" s="122">
        <f>IF(BB243=1,G243,0)</f>
        <v>0</v>
      </c>
      <c r="BD243" s="122">
        <f>IF(BB243=2,G243,0)</f>
        <v>0</v>
      </c>
      <c r="BE243" s="122">
        <f>IF(BB243=3,G243,0)</f>
        <v>0</v>
      </c>
      <c r="BF243" s="122">
        <f>IF(BB243=4,G243,0)</f>
        <v>0</v>
      </c>
      <c r="BG243" s="122">
        <f>IF(BB243=5,G243,0)</f>
        <v>0</v>
      </c>
    </row>
    <row r="244" spans="1:59" x14ac:dyDescent="0.2">
      <c r="A244" s="154"/>
      <c r="B244" s="155"/>
      <c r="C244" s="196" t="s">
        <v>375</v>
      </c>
      <c r="D244" s="197"/>
      <c r="E244" s="156">
        <v>6.4141000000000004</v>
      </c>
      <c r="F244" s="157"/>
      <c r="G244" s="158"/>
      <c r="H244" s="159"/>
      <c r="I244" s="159"/>
      <c r="J244" s="159"/>
      <c r="K244" s="159"/>
      <c r="M244" s="122" t="s">
        <v>375</v>
      </c>
      <c r="O244" s="160"/>
      <c r="Q244" s="146"/>
    </row>
    <row r="245" spans="1:59" x14ac:dyDescent="0.2">
      <c r="A245" s="147">
        <v>68</v>
      </c>
      <c r="B245" s="148" t="s">
        <v>376</v>
      </c>
      <c r="C245" s="149" t="s">
        <v>377</v>
      </c>
      <c r="D245" s="150" t="s">
        <v>88</v>
      </c>
      <c r="E245" s="151">
        <v>1.9553</v>
      </c>
      <c r="F245" s="151"/>
      <c r="G245" s="152">
        <f>E245*F245</f>
        <v>0</v>
      </c>
      <c r="H245" s="153">
        <v>0.55000000000000004</v>
      </c>
      <c r="I245" s="153">
        <f>E245*H245</f>
        <v>1.075415</v>
      </c>
      <c r="J245" s="153">
        <v>0</v>
      </c>
      <c r="K245" s="153">
        <f>E245*J245</f>
        <v>0</v>
      </c>
      <c r="Q245" s="146">
        <v>2</v>
      </c>
      <c r="AA245" s="122">
        <v>12</v>
      </c>
      <c r="AB245" s="122">
        <v>1</v>
      </c>
      <c r="AC245" s="122">
        <v>68</v>
      </c>
      <c r="BB245" s="122">
        <v>2</v>
      </c>
      <c r="BC245" s="122">
        <f>IF(BB245=1,G245,0)</f>
        <v>0</v>
      </c>
      <c r="BD245" s="122">
        <f>IF(BB245=2,G245,0)</f>
        <v>0</v>
      </c>
      <c r="BE245" s="122">
        <f>IF(BB245=3,G245,0)</f>
        <v>0</v>
      </c>
      <c r="BF245" s="122">
        <f>IF(BB245=4,G245,0)</f>
        <v>0</v>
      </c>
      <c r="BG245" s="122">
        <f>IF(BB245=5,G245,0)</f>
        <v>0</v>
      </c>
    </row>
    <row r="246" spans="1:59" x14ac:dyDescent="0.2">
      <c r="A246" s="154"/>
      <c r="B246" s="155"/>
      <c r="C246" s="196" t="s">
        <v>378</v>
      </c>
      <c r="D246" s="197"/>
      <c r="E246" s="156">
        <v>1.9553</v>
      </c>
      <c r="F246" s="157"/>
      <c r="G246" s="158"/>
      <c r="H246" s="159"/>
      <c r="I246" s="159"/>
      <c r="J246" s="159"/>
      <c r="K246" s="159"/>
      <c r="M246" s="122" t="s">
        <v>378</v>
      </c>
      <c r="O246" s="160"/>
      <c r="Q246" s="146"/>
    </row>
    <row r="247" spans="1:59" x14ac:dyDescent="0.2">
      <c r="A247" s="147">
        <v>69</v>
      </c>
      <c r="B247" s="148" t="s">
        <v>379</v>
      </c>
      <c r="C247" s="149" t="s">
        <v>380</v>
      </c>
      <c r="D247" s="150" t="s">
        <v>82</v>
      </c>
      <c r="E247" s="151">
        <v>6.7789999999999999</v>
      </c>
      <c r="F247" s="151"/>
      <c r="G247" s="152">
        <f>E247*F247</f>
        <v>0</v>
      </c>
      <c r="H247" s="153">
        <v>0</v>
      </c>
      <c r="I247" s="153">
        <f>E247*H247</f>
        <v>0</v>
      </c>
      <c r="J247" s="153">
        <v>0</v>
      </c>
      <c r="K247" s="153">
        <f>E247*J247</f>
        <v>0</v>
      </c>
      <c r="Q247" s="146">
        <v>2</v>
      </c>
      <c r="AA247" s="122">
        <v>12</v>
      </c>
      <c r="AB247" s="122">
        <v>0</v>
      </c>
      <c r="AC247" s="122">
        <v>69</v>
      </c>
      <c r="BB247" s="122">
        <v>2</v>
      </c>
      <c r="BC247" s="122">
        <f>IF(BB247=1,G247,0)</f>
        <v>0</v>
      </c>
      <c r="BD247" s="122">
        <f>IF(BB247=2,G247,0)</f>
        <v>0</v>
      </c>
      <c r="BE247" s="122">
        <f>IF(BB247=3,G247,0)</f>
        <v>0</v>
      </c>
      <c r="BF247" s="122">
        <f>IF(BB247=4,G247,0)</f>
        <v>0</v>
      </c>
      <c r="BG247" s="122">
        <f>IF(BB247=5,G247,0)</f>
        <v>0</v>
      </c>
    </row>
    <row r="248" spans="1:59" x14ac:dyDescent="0.2">
      <c r="A248" s="161"/>
      <c r="B248" s="162" t="s">
        <v>71</v>
      </c>
      <c r="C248" s="163" t="str">
        <f>CONCATENATE(B234," ",C234)</f>
        <v>762 Konstrukce tesařské</v>
      </c>
      <c r="D248" s="161"/>
      <c r="E248" s="164"/>
      <c r="F248" s="164"/>
      <c r="G248" s="165">
        <f>SUM(G234:G247)</f>
        <v>0</v>
      </c>
      <c r="H248" s="166"/>
      <c r="I248" s="167">
        <f>SUM(I234:I247)</f>
        <v>6.8853446999999992</v>
      </c>
      <c r="J248" s="166"/>
      <c r="K248" s="167">
        <f>SUM(K234:K247)</f>
        <v>-3.4986000000000002</v>
      </c>
      <c r="Q248" s="146">
        <v>4</v>
      </c>
      <c r="BC248" s="168">
        <f>SUM(BC234:BC247)</f>
        <v>0</v>
      </c>
      <c r="BD248" s="168">
        <f>SUM(BD234:BD247)</f>
        <v>0</v>
      </c>
      <c r="BE248" s="168">
        <f>SUM(BE234:BE247)</f>
        <v>0</v>
      </c>
      <c r="BF248" s="168">
        <f>SUM(BF234:BF247)</f>
        <v>0</v>
      </c>
      <c r="BG248" s="168">
        <f>SUM(BG234:BG247)</f>
        <v>0</v>
      </c>
    </row>
    <row r="249" spans="1:59" x14ac:dyDescent="0.2">
      <c r="A249" s="139" t="s">
        <v>69</v>
      </c>
      <c r="B249" s="140" t="s">
        <v>381</v>
      </c>
      <c r="C249" s="141" t="s">
        <v>382</v>
      </c>
      <c r="D249" s="142"/>
      <c r="E249" s="143"/>
      <c r="F249" s="143"/>
      <c r="G249" s="144"/>
      <c r="H249" s="145"/>
      <c r="I249" s="145"/>
      <c r="J249" s="145"/>
      <c r="K249" s="145"/>
      <c r="Q249" s="146">
        <v>1</v>
      </c>
    </row>
    <row r="250" spans="1:59" x14ac:dyDescent="0.2">
      <c r="A250" s="147">
        <v>70</v>
      </c>
      <c r="B250" s="148" t="s">
        <v>383</v>
      </c>
      <c r="C250" s="149" t="s">
        <v>384</v>
      </c>
      <c r="D250" s="150" t="s">
        <v>78</v>
      </c>
      <c r="E250" s="151">
        <v>233.24</v>
      </c>
      <c r="F250" s="151"/>
      <c r="G250" s="152">
        <f>E250*F250</f>
        <v>0</v>
      </c>
      <c r="H250" s="153">
        <v>0</v>
      </c>
      <c r="I250" s="153">
        <f>E250*H250</f>
        <v>0</v>
      </c>
      <c r="J250" s="153">
        <v>-7.3200000000000001E-3</v>
      </c>
      <c r="K250" s="153">
        <f>E250*J250</f>
        <v>-1.7073168000000001</v>
      </c>
      <c r="Q250" s="146">
        <v>2</v>
      </c>
      <c r="AA250" s="122">
        <v>12</v>
      </c>
      <c r="AB250" s="122">
        <v>0</v>
      </c>
      <c r="AC250" s="122">
        <v>70</v>
      </c>
      <c r="BB250" s="122">
        <v>2</v>
      </c>
      <c r="BC250" s="122">
        <f>IF(BB250=1,G250,0)</f>
        <v>0</v>
      </c>
      <c r="BD250" s="122">
        <f>IF(BB250=2,G250,0)</f>
        <v>0</v>
      </c>
      <c r="BE250" s="122">
        <f>IF(BB250=3,G250,0)</f>
        <v>0</v>
      </c>
      <c r="BF250" s="122">
        <f>IF(BB250=4,G250,0)</f>
        <v>0</v>
      </c>
      <c r="BG250" s="122">
        <f>IF(BB250=5,G250,0)</f>
        <v>0</v>
      </c>
    </row>
    <row r="251" spans="1:59" x14ac:dyDescent="0.2">
      <c r="A251" s="154"/>
      <c r="B251" s="155"/>
      <c r="C251" s="196" t="s">
        <v>385</v>
      </c>
      <c r="D251" s="197"/>
      <c r="E251" s="156">
        <v>233.24</v>
      </c>
      <c r="F251" s="157"/>
      <c r="G251" s="158"/>
      <c r="H251" s="159"/>
      <c r="I251" s="159"/>
      <c r="J251" s="159"/>
      <c r="K251" s="159"/>
      <c r="M251" s="122" t="s">
        <v>385</v>
      </c>
      <c r="O251" s="160"/>
      <c r="Q251" s="146"/>
    </row>
    <row r="252" spans="1:59" x14ac:dyDescent="0.2">
      <c r="A252" s="147">
        <v>71</v>
      </c>
      <c r="B252" s="148" t="s">
        <v>386</v>
      </c>
      <c r="C252" s="149" t="s">
        <v>387</v>
      </c>
      <c r="D252" s="150" t="s">
        <v>202</v>
      </c>
      <c r="E252" s="151">
        <v>39.200000000000003</v>
      </c>
      <c r="F252" s="151"/>
      <c r="G252" s="152">
        <f>E252*F252</f>
        <v>0</v>
      </c>
      <c r="H252" s="153">
        <v>0</v>
      </c>
      <c r="I252" s="153">
        <f>E252*H252</f>
        <v>0</v>
      </c>
      <c r="J252" s="153">
        <v>-3.3600000000000001E-3</v>
      </c>
      <c r="K252" s="153">
        <f>E252*J252</f>
        <v>-0.13171200000000002</v>
      </c>
      <c r="Q252" s="146">
        <v>2</v>
      </c>
      <c r="AA252" s="122">
        <v>12</v>
      </c>
      <c r="AB252" s="122">
        <v>0</v>
      </c>
      <c r="AC252" s="122">
        <v>71</v>
      </c>
      <c r="BB252" s="122">
        <v>2</v>
      </c>
      <c r="BC252" s="122">
        <f>IF(BB252=1,G252,0)</f>
        <v>0</v>
      </c>
      <c r="BD252" s="122">
        <f>IF(BB252=2,G252,0)</f>
        <v>0</v>
      </c>
      <c r="BE252" s="122">
        <f>IF(BB252=3,G252,0)</f>
        <v>0</v>
      </c>
      <c r="BF252" s="122">
        <f>IF(BB252=4,G252,0)</f>
        <v>0</v>
      </c>
      <c r="BG252" s="122">
        <f>IF(BB252=5,G252,0)</f>
        <v>0</v>
      </c>
    </row>
    <row r="253" spans="1:59" x14ac:dyDescent="0.2">
      <c r="A253" s="154"/>
      <c r="B253" s="155"/>
      <c r="C253" s="196" t="s">
        <v>388</v>
      </c>
      <c r="D253" s="197"/>
      <c r="E253" s="156">
        <v>39.200000000000003</v>
      </c>
      <c r="F253" s="157"/>
      <c r="G253" s="158"/>
      <c r="H253" s="159"/>
      <c r="I253" s="159"/>
      <c r="J253" s="159"/>
      <c r="K253" s="159"/>
      <c r="M253" s="122" t="s">
        <v>388</v>
      </c>
      <c r="O253" s="160"/>
      <c r="Q253" s="146"/>
    </row>
    <row r="254" spans="1:59" x14ac:dyDescent="0.2">
      <c r="A254" s="147">
        <v>72</v>
      </c>
      <c r="B254" s="148" t="s">
        <v>389</v>
      </c>
      <c r="C254" s="149" t="s">
        <v>390</v>
      </c>
      <c r="D254" s="150" t="s">
        <v>199</v>
      </c>
      <c r="E254" s="151">
        <v>42</v>
      </c>
      <c r="F254" s="151"/>
      <c r="G254" s="152">
        <f>E254*F254</f>
        <v>0</v>
      </c>
      <c r="H254" s="153">
        <v>0</v>
      </c>
      <c r="I254" s="153">
        <f>E254*H254</f>
        <v>0</v>
      </c>
      <c r="J254" s="153">
        <v>-6.8999999999999997E-4</v>
      </c>
      <c r="K254" s="153">
        <f>E254*J254</f>
        <v>-2.8979999999999999E-2</v>
      </c>
      <c r="Q254" s="146">
        <v>2</v>
      </c>
      <c r="AA254" s="122">
        <v>12</v>
      </c>
      <c r="AB254" s="122">
        <v>0</v>
      </c>
      <c r="AC254" s="122">
        <v>72</v>
      </c>
      <c r="BB254" s="122">
        <v>2</v>
      </c>
      <c r="BC254" s="122">
        <f>IF(BB254=1,G254,0)</f>
        <v>0</v>
      </c>
      <c r="BD254" s="122">
        <f>IF(BB254=2,G254,0)</f>
        <v>0</v>
      </c>
      <c r="BE254" s="122">
        <f>IF(BB254=3,G254,0)</f>
        <v>0</v>
      </c>
      <c r="BF254" s="122">
        <f>IF(BB254=4,G254,0)</f>
        <v>0</v>
      </c>
      <c r="BG254" s="122">
        <f>IF(BB254=5,G254,0)</f>
        <v>0</v>
      </c>
    </row>
    <row r="255" spans="1:59" x14ac:dyDescent="0.2">
      <c r="A255" s="147">
        <v>73</v>
      </c>
      <c r="B255" s="148" t="s">
        <v>391</v>
      </c>
      <c r="C255" s="149" t="s">
        <v>392</v>
      </c>
      <c r="D255" s="150" t="s">
        <v>202</v>
      </c>
      <c r="E255" s="151">
        <v>11.7</v>
      </c>
      <c r="F255" s="151"/>
      <c r="G255" s="152">
        <f>E255*F255</f>
        <v>0</v>
      </c>
      <c r="H255" s="153">
        <v>0</v>
      </c>
      <c r="I255" s="153">
        <f>E255*H255</f>
        <v>0</v>
      </c>
      <c r="J255" s="153">
        <v>-1.3500000000000001E-3</v>
      </c>
      <c r="K255" s="153">
        <f>E255*J255</f>
        <v>-1.5795E-2</v>
      </c>
      <c r="Q255" s="146">
        <v>2</v>
      </c>
      <c r="AA255" s="122">
        <v>12</v>
      </c>
      <c r="AB255" s="122">
        <v>0</v>
      </c>
      <c r="AC255" s="122">
        <v>73</v>
      </c>
      <c r="BB255" s="122">
        <v>2</v>
      </c>
      <c r="BC255" s="122">
        <f>IF(BB255=1,G255,0)</f>
        <v>0</v>
      </c>
      <c r="BD255" s="122">
        <f>IF(BB255=2,G255,0)</f>
        <v>0</v>
      </c>
      <c r="BE255" s="122">
        <f>IF(BB255=3,G255,0)</f>
        <v>0</v>
      </c>
      <c r="BF255" s="122">
        <f>IF(BB255=4,G255,0)</f>
        <v>0</v>
      </c>
      <c r="BG255" s="122">
        <f>IF(BB255=5,G255,0)</f>
        <v>0</v>
      </c>
    </row>
    <row r="256" spans="1:59" x14ac:dyDescent="0.2">
      <c r="A256" s="154"/>
      <c r="B256" s="155"/>
      <c r="C256" s="196" t="s">
        <v>393</v>
      </c>
      <c r="D256" s="197"/>
      <c r="E256" s="156">
        <v>11.7</v>
      </c>
      <c r="F256" s="157"/>
      <c r="G256" s="158"/>
      <c r="H256" s="159"/>
      <c r="I256" s="159"/>
      <c r="J256" s="159"/>
      <c r="K256" s="159"/>
      <c r="M256" s="122" t="s">
        <v>393</v>
      </c>
      <c r="O256" s="160"/>
      <c r="Q256" s="146"/>
    </row>
    <row r="257" spans="1:59" x14ac:dyDescent="0.2">
      <c r="A257" s="147">
        <v>74</v>
      </c>
      <c r="B257" s="148" t="s">
        <v>394</v>
      </c>
      <c r="C257" s="149" t="s">
        <v>395</v>
      </c>
      <c r="D257" s="150" t="s">
        <v>202</v>
      </c>
      <c r="E257" s="151">
        <v>25.5</v>
      </c>
      <c r="F257" s="151"/>
      <c r="G257" s="152">
        <f>E257*F257</f>
        <v>0</v>
      </c>
      <c r="H257" s="153">
        <v>0</v>
      </c>
      <c r="I257" s="153">
        <f>E257*H257</f>
        <v>0</v>
      </c>
      <c r="J257" s="153">
        <v>-2.8500000000000001E-3</v>
      </c>
      <c r="K257" s="153">
        <f>E257*J257</f>
        <v>-7.2675000000000003E-2</v>
      </c>
      <c r="Q257" s="146">
        <v>2</v>
      </c>
      <c r="AA257" s="122">
        <v>12</v>
      </c>
      <c r="AB257" s="122">
        <v>0</v>
      </c>
      <c r="AC257" s="122">
        <v>74</v>
      </c>
      <c r="BB257" s="122">
        <v>2</v>
      </c>
      <c r="BC257" s="122">
        <f>IF(BB257=1,G257,0)</f>
        <v>0</v>
      </c>
      <c r="BD257" s="122">
        <f>IF(BB257=2,G257,0)</f>
        <v>0</v>
      </c>
      <c r="BE257" s="122">
        <f>IF(BB257=3,G257,0)</f>
        <v>0</v>
      </c>
      <c r="BF257" s="122">
        <f>IF(BB257=4,G257,0)</f>
        <v>0</v>
      </c>
      <c r="BG257" s="122">
        <f>IF(BB257=5,G257,0)</f>
        <v>0</v>
      </c>
    </row>
    <row r="258" spans="1:59" x14ac:dyDescent="0.2">
      <c r="A258" s="154"/>
      <c r="B258" s="155"/>
      <c r="C258" s="196" t="s">
        <v>396</v>
      </c>
      <c r="D258" s="197"/>
      <c r="E258" s="156">
        <v>25.5</v>
      </c>
      <c r="F258" s="157"/>
      <c r="G258" s="158"/>
      <c r="H258" s="159"/>
      <c r="I258" s="159"/>
      <c r="J258" s="159"/>
      <c r="K258" s="159"/>
      <c r="M258" s="122" t="s">
        <v>396</v>
      </c>
      <c r="O258" s="160"/>
      <c r="Q258" s="146"/>
    </row>
    <row r="259" spans="1:59" x14ac:dyDescent="0.2">
      <c r="A259" s="147">
        <v>75</v>
      </c>
      <c r="B259" s="148" t="s">
        <v>397</v>
      </c>
      <c r="C259" s="149" t="s">
        <v>398</v>
      </c>
      <c r="D259" s="150" t="s">
        <v>199</v>
      </c>
      <c r="E259" s="151">
        <v>8</v>
      </c>
      <c r="F259" s="151"/>
      <c r="G259" s="152">
        <f>E259*F259</f>
        <v>0</v>
      </c>
      <c r="H259" s="153">
        <v>0</v>
      </c>
      <c r="I259" s="153">
        <f>E259*H259</f>
        <v>0</v>
      </c>
      <c r="J259" s="153">
        <v>-6.8999999999999997E-4</v>
      </c>
      <c r="K259" s="153">
        <f>E259*J259</f>
        <v>-5.5199999999999997E-3</v>
      </c>
      <c r="Q259" s="146">
        <v>2</v>
      </c>
      <c r="AA259" s="122">
        <v>12</v>
      </c>
      <c r="AB259" s="122">
        <v>0</v>
      </c>
      <c r="AC259" s="122">
        <v>75</v>
      </c>
      <c r="BB259" s="122">
        <v>2</v>
      </c>
      <c r="BC259" s="122">
        <f>IF(BB259=1,G259,0)</f>
        <v>0</v>
      </c>
      <c r="BD259" s="122">
        <f>IF(BB259=2,G259,0)</f>
        <v>0</v>
      </c>
      <c r="BE259" s="122">
        <f>IF(BB259=3,G259,0)</f>
        <v>0</v>
      </c>
      <c r="BF259" s="122">
        <f>IF(BB259=4,G259,0)</f>
        <v>0</v>
      </c>
      <c r="BG259" s="122">
        <f>IF(BB259=5,G259,0)</f>
        <v>0</v>
      </c>
    </row>
    <row r="260" spans="1:59" x14ac:dyDescent="0.2">
      <c r="A260" s="147">
        <v>76</v>
      </c>
      <c r="B260" s="148" t="s">
        <v>399</v>
      </c>
      <c r="C260" s="149" t="s">
        <v>400</v>
      </c>
      <c r="D260" s="150" t="s">
        <v>78</v>
      </c>
      <c r="E260" s="151">
        <v>233.24</v>
      </c>
      <c r="F260" s="151"/>
      <c r="G260" s="152">
        <f>E260*F260</f>
        <v>0</v>
      </c>
      <c r="H260" s="153">
        <v>5.4999999999999997E-3</v>
      </c>
      <c r="I260" s="153">
        <f>E260*H260</f>
        <v>1.2828200000000001</v>
      </c>
      <c r="J260" s="153">
        <v>0</v>
      </c>
      <c r="K260" s="153">
        <f>E260*J260</f>
        <v>0</v>
      </c>
      <c r="Q260" s="146">
        <v>2</v>
      </c>
      <c r="AA260" s="122">
        <v>12</v>
      </c>
      <c r="AB260" s="122">
        <v>0</v>
      </c>
      <c r="AC260" s="122">
        <v>76</v>
      </c>
      <c r="BB260" s="122">
        <v>2</v>
      </c>
      <c r="BC260" s="122">
        <f>IF(BB260=1,G260,0)</f>
        <v>0</v>
      </c>
      <c r="BD260" s="122">
        <f>IF(BB260=2,G260,0)</f>
        <v>0</v>
      </c>
      <c r="BE260" s="122">
        <f>IF(BB260=3,G260,0)</f>
        <v>0</v>
      </c>
      <c r="BF260" s="122">
        <f>IF(BB260=4,G260,0)</f>
        <v>0</v>
      </c>
      <c r="BG260" s="122">
        <f>IF(BB260=5,G260,0)</f>
        <v>0</v>
      </c>
    </row>
    <row r="261" spans="1:59" x14ac:dyDescent="0.2">
      <c r="A261" s="154"/>
      <c r="B261" s="155"/>
      <c r="C261" s="196" t="s">
        <v>385</v>
      </c>
      <c r="D261" s="197"/>
      <c r="E261" s="156">
        <v>233.24</v>
      </c>
      <c r="F261" s="157"/>
      <c r="G261" s="158"/>
      <c r="H261" s="159"/>
      <c r="I261" s="159"/>
      <c r="J261" s="159"/>
      <c r="K261" s="159"/>
      <c r="M261" s="122" t="s">
        <v>385</v>
      </c>
      <c r="O261" s="160"/>
      <c r="Q261" s="146"/>
    </row>
    <row r="262" spans="1:59" x14ac:dyDescent="0.2">
      <c r="A262" s="147">
        <v>77</v>
      </c>
      <c r="B262" s="148" t="s">
        <v>401</v>
      </c>
      <c r="C262" s="149" t="s">
        <v>402</v>
      </c>
      <c r="D262" s="150" t="s">
        <v>202</v>
      </c>
      <c r="E262" s="151">
        <v>19.3</v>
      </c>
      <c r="F262" s="151"/>
      <c r="G262" s="152">
        <f t="shared" ref="G262:G268" si="0">E262*F262</f>
        <v>0</v>
      </c>
      <c r="H262" s="153">
        <v>1.5E-3</v>
      </c>
      <c r="I262" s="153">
        <f t="shared" ref="I262:I268" si="1">E262*H262</f>
        <v>2.895E-2</v>
      </c>
      <c r="J262" s="153">
        <v>0</v>
      </c>
      <c r="K262" s="153">
        <f t="shared" ref="K262:K268" si="2">E262*J262</f>
        <v>0</v>
      </c>
      <c r="Q262" s="146">
        <v>2</v>
      </c>
      <c r="AA262" s="122">
        <v>12</v>
      </c>
      <c r="AB262" s="122">
        <v>0</v>
      </c>
      <c r="AC262" s="122">
        <v>77</v>
      </c>
      <c r="BB262" s="122">
        <v>2</v>
      </c>
      <c r="BC262" s="122">
        <f t="shared" ref="BC262:BC268" si="3">IF(BB262=1,G262,0)</f>
        <v>0</v>
      </c>
      <c r="BD262" s="122">
        <f t="shared" ref="BD262:BD268" si="4">IF(BB262=2,G262,0)</f>
        <v>0</v>
      </c>
      <c r="BE262" s="122">
        <f t="shared" ref="BE262:BE268" si="5">IF(BB262=3,G262,0)</f>
        <v>0</v>
      </c>
      <c r="BF262" s="122">
        <f t="shared" ref="BF262:BF268" si="6">IF(BB262=4,G262,0)</f>
        <v>0</v>
      </c>
      <c r="BG262" s="122">
        <f t="shared" ref="BG262:BG268" si="7">IF(BB262=5,G262,0)</f>
        <v>0</v>
      </c>
    </row>
    <row r="263" spans="1:59" x14ac:dyDescent="0.2">
      <c r="A263" s="147">
        <v>78</v>
      </c>
      <c r="B263" s="148" t="s">
        <v>403</v>
      </c>
      <c r="C263" s="149" t="s">
        <v>404</v>
      </c>
      <c r="D263" s="150" t="s">
        <v>78</v>
      </c>
      <c r="E263" s="151">
        <v>233.24</v>
      </c>
      <c r="F263" s="151"/>
      <c r="G263" s="152">
        <f t="shared" si="0"/>
        <v>0</v>
      </c>
      <c r="H263" s="153">
        <v>1.4999999999999999E-4</v>
      </c>
      <c r="I263" s="153">
        <f t="shared" si="1"/>
        <v>3.4985999999999996E-2</v>
      </c>
      <c r="J263" s="153">
        <v>0</v>
      </c>
      <c r="K263" s="153">
        <f t="shared" si="2"/>
        <v>0</v>
      </c>
      <c r="Q263" s="146">
        <v>2</v>
      </c>
      <c r="AA263" s="122">
        <v>12</v>
      </c>
      <c r="AB263" s="122">
        <v>0</v>
      </c>
      <c r="AC263" s="122">
        <v>78</v>
      </c>
      <c r="BB263" s="122">
        <v>2</v>
      </c>
      <c r="BC263" s="122">
        <f t="shared" si="3"/>
        <v>0</v>
      </c>
      <c r="BD263" s="122">
        <f t="shared" si="4"/>
        <v>0</v>
      </c>
      <c r="BE263" s="122">
        <f t="shared" si="5"/>
        <v>0</v>
      </c>
      <c r="BF263" s="122">
        <f t="shared" si="6"/>
        <v>0</v>
      </c>
      <c r="BG263" s="122">
        <f t="shared" si="7"/>
        <v>0</v>
      </c>
    </row>
    <row r="264" spans="1:59" x14ac:dyDescent="0.2">
      <c r="A264" s="147">
        <v>79</v>
      </c>
      <c r="B264" s="148" t="s">
        <v>405</v>
      </c>
      <c r="C264" s="149" t="s">
        <v>406</v>
      </c>
      <c r="D264" s="150" t="s">
        <v>199</v>
      </c>
      <c r="E264" s="151">
        <v>42</v>
      </c>
      <c r="F264" s="151"/>
      <c r="G264" s="152">
        <f t="shared" si="0"/>
        <v>0</v>
      </c>
      <c r="H264" s="153">
        <v>5.0000000000000002E-5</v>
      </c>
      <c r="I264" s="153">
        <f t="shared" si="1"/>
        <v>2.1000000000000003E-3</v>
      </c>
      <c r="J264" s="153">
        <v>0</v>
      </c>
      <c r="K264" s="153">
        <f t="shared" si="2"/>
        <v>0</v>
      </c>
      <c r="Q264" s="146">
        <v>2</v>
      </c>
      <c r="AA264" s="122">
        <v>12</v>
      </c>
      <c r="AB264" s="122">
        <v>0</v>
      </c>
      <c r="AC264" s="122">
        <v>79</v>
      </c>
      <c r="BB264" s="122">
        <v>2</v>
      </c>
      <c r="BC264" s="122">
        <f t="shared" si="3"/>
        <v>0</v>
      </c>
      <c r="BD264" s="122">
        <f t="shared" si="4"/>
        <v>0</v>
      </c>
      <c r="BE264" s="122">
        <f t="shared" si="5"/>
        <v>0</v>
      </c>
      <c r="BF264" s="122">
        <f t="shared" si="6"/>
        <v>0</v>
      </c>
      <c r="BG264" s="122">
        <f t="shared" si="7"/>
        <v>0</v>
      </c>
    </row>
    <row r="265" spans="1:59" x14ac:dyDescent="0.2">
      <c r="A265" s="147">
        <v>80</v>
      </c>
      <c r="B265" s="148" t="s">
        <v>407</v>
      </c>
      <c r="C265" s="149" t="s">
        <v>408</v>
      </c>
      <c r="D265" s="150" t="s">
        <v>199</v>
      </c>
      <c r="E265" s="151">
        <v>42</v>
      </c>
      <c r="F265" s="151"/>
      <c r="G265" s="152">
        <f t="shared" si="0"/>
        <v>0</v>
      </c>
      <c r="H265" s="153">
        <v>1E-4</v>
      </c>
      <c r="I265" s="153">
        <f t="shared" si="1"/>
        <v>4.2000000000000006E-3</v>
      </c>
      <c r="J265" s="153">
        <v>0</v>
      </c>
      <c r="K265" s="153">
        <f t="shared" si="2"/>
        <v>0</v>
      </c>
      <c r="Q265" s="146">
        <v>2</v>
      </c>
      <c r="AA265" s="122">
        <v>12</v>
      </c>
      <c r="AB265" s="122">
        <v>0</v>
      </c>
      <c r="AC265" s="122">
        <v>80</v>
      </c>
      <c r="BB265" s="122">
        <v>2</v>
      </c>
      <c r="BC265" s="122">
        <f t="shared" si="3"/>
        <v>0</v>
      </c>
      <c r="BD265" s="122">
        <f t="shared" si="4"/>
        <v>0</v>
      </c>
      <c r="BE265" s="122">
        <f t="shared" si="5"/>
        <v>0</v>
      </c>
      <c r="BF265" s="122">
        <f t="shared" si="6"/>
        <v>0</v>
      </c>
      <c r="BG265" s="122">
        <f t="shared" si="7"/>
        <v>0</v>
      </c>
    </row>
    <row r="266" spans="1:59" x14ac:dyDescent="0.2">
      <c r="A266" s="147">
        <v>81</v>
      </c>
      <c r="B266" s="148" t="s">
        <v>409</v>
      </c>
      <c r="C266" s="149" t="s">
        <v>410</v>
      </c>
      <c r="D266" s="150" t="s">
        <v>202</v>
      </c>
      <c r="E266" s="151">
        <v>39.200000000000003</v>
      </c>
      <c r="F266" s="151"/>
      <c r="G266" s="152">
        <f t="shared" si="0"/>
        <v>0</v>
      </c>
      <c r="H266" s="153">
        <v>2.0500000000000002E-3</v>
      </c>
      <c r="I266" s="153">
        <f t="shared" si="1"/>
        <v>8.0360000000000015E-2</v>
      </c>
      <c r="J266" s="153">
        <v>0</v>
      </c>
      <c r="K266" s="153">
        <f t="shared" si="2"/>
        <v>0</v>
      </c>
      <c r="Q266" s="146">
        <v>2</v>
      </c>
      <c r="AA266" s="122">
        <v>12</v>
      </c>
      <c r="AB266" s="122">
        <v>0</v>
      </c>
      <c r="AC266" s="122">
        <v>81</v>
      </c>
      <c r="BB266" s="122">
        <v>2</v>
      </c>
      <c r="BC266" s="122">
        <f t="shared" si="3"/>
        <v>0</v>
      </c>
      <c r="BD266" s="122">
        <f t="shared" si="4"/>
        <v>0</v>
      </c>
      <c r="BE266" s="122">
        <f t="shared" si="5"/>
        <v>0</v>
      </c>
      <c r="BF266" s="122">
        <f t="shared" si="6"/>
        <v>0</v>
      </c>
      <c r="BG266" s="122">
        <f t="shared" si="7"/>
        <v>0</v>
      </c>
    </row>
    <row r="267" spans="1:59" x14ac:dyDescent="0.2">
      <c r="A267" s="147">
        <v>82</v>
      </c>
      <c r="B267" s="148" t="s">
        <v>411</v>
      </c>
      <c r="C267" s="149" t="s">
        <v>412</v>
      </c>
      <c r="D267" s="150" t="s">
        <v>202</v>
      </c>
      <c r="E267" s="151">
        <v>25.5</v>
      </c>
      <c r="F267" s="151"/>
      <c r="G267" s="152">
        <f t="shared" si="0"/>
        <v>0</v>
      </c>
      <c r="H267" s="153">
        <v>3.1199999999999999E-3</v>
      </c>
      <c r="I267" s="153">
        <f t="shared" si="1"/>
        <v>7.9559999999999992E-2</v>
      </c>
      <c r="J267" s="153">
        <v>0</v>
      </c>
      <c r="K267" s="153">
        <f t="shared" si="2"/>
        <v>0</v>
      </c>
      <c r="Q267" s="146">
        <v>2</v>
      </c>
      <c r="AA267" s="122">
        <v>12</v>
      </c>
      <c r="AB267" s="122">
        <v>0</v>
      </c>
      <c r="AC267" s="122">
        <v>82</v>
      </c>
      <c r="BB267" s="122">
        <v>2</v>
      </c>
      <c r="BC267" s="122">
        <f t="shared" si="3"/>
        <v>0</v>
      </c>
      <c r="BD267" s="122">
        <f t="shared" si="4"/>
        <v>0</v>
      </c>
      <c r="BE267" s="122">
        <f t="shared" si="5"/>
        <v>0</v>
      </c>
      <c r="BF267" s="122">
        <f t="shared" si="6"/>
        <v>0</v>
      </c>
      <c r="BG267" s="122">
        <f t="shared" si="7"/>
        <v>0</v>
      </c>
    </row>
    <row r="268" spans="1:59" x14ac:dyDescent="0.2">
      <c r="A268" s="147">
        <v>83</v>
      </c>
      <c r="B268" s="148" t="s">
        <v>413</v>
      </c>
      <c r="C268" s="149" t="s">
        <v>414</v>
      </c>
      <c r="D268" s="150" t="s">
        <v>202</v>
      </c>
      <c r="E268" s="151">
        <v>15.3</v>
      </c>
      <c r="F268" s="151"/>
      <c r="G268" s="152">
        <f t="shared" si="0"/>
        <v>0</v>
      </c>
      <c r="H268" s="153">
        <v>2.6900000000000001E-3</v>
      </c>
      <c r="I268" s="153">
        <f t="shared" si="1"/>
        <v>4.1157000000000006E-2</v>
      </c>
      <c r="J268" s="153">
        <v>0</v>
      </c>
      <c r="K268" s="153">
        <f t="shared" si="2"/>
        <v>0</v>
      </c>
      <c r="Q268" s="146">
        <v>2</v>
      </c>
      <c r="AA268" s="122">
        <v>12</v>
      </c>
      <c r="AB268" s="122">
        <v>0</v>
      </c>
      <c r="AC268" s="122">
        <v>83</v>
      </c>
      <c r="BB268" s="122">
        <v>2</v>
      </c>
      <c r="BC268" s="122">
        <f t="shared" si="3"/>
        <v>0</v>
      </c>
      <c r="BD268" s="122">
        <f t="shared" si="4"/>
        <v>0</v>
      </c>
      <c r="BE268" s="122">
        <f t="shared" si="5"/>
        <v>0</v>
      </c>
      <c r="BF268" s="122">
        <f t="shared" si="6"/>
        <v>0</v>
      </c>
      <c r="BG268" s="122">
        <f t="shared" si="7"/>
        <v>0</v>
      </c>
    </row>
    <row r="269" spans="1:59" x14ac:dyDescent="0.2">
      <c r="A269" s="154"/>
      <c r="B269" s="155"/>
      <c r="C269" s="196" t="s">
        <v>203</v>
      </c>
      <c r="D269" s="197"/>
      <c r="E269" s="156">
        <v>15.3</v>
      </c>
      <c r="F269" s="157"/>
      <c r="G269" s="158"/>
      <c r="H269" s="159"/>
      <c r="I269" s="159"/>
      <c r="J269" s="159"/>
      <c r="K269" s="159"/>
      <c r="M269" s="122" t="s">
        <v>203</v>
      </c>
      <c r="O269" s="160"/>
      <c r="Q269" s="146"/>
    </row>
    <row r="270" spans="1:59" x14ac:dyDescent="0.2">
      <c r="A270" s="147">
        <v>84</v>
      </c>
      <c r="B270" s="148" t="s">
        <v>415</v>
      </c>
      <c r="C270" s="149" t="s">
        <v>416</v>
      </c>
      <c r="D270" s="150" t="s">
        <v>82</v>
      </c>
      <c r="E270" s="151">
        <v>1.5541400000000001</v>
      </c>
      <c r="F270" s="151"/>
      <c r="G270" s="152">
        <f>E270*F270</f>
        <v>0</v>
      </c>
      <c r="H270" s="153">
        <v>0</v>
      </c>
      <c r="I270" s="153">
        <f>E270*H270</f>
        <v>0</v>
      </c>
      <c r="J270" s="153">
        <v>0</v>
      </c>
      <c r="K270" s="153">
        <f>E270*J270</f>
        <v>0</v>
      </c>
      <c r="Q270" s="146">
        <v>2</v>
      </c>
      <c r="AA270" s="122">
        <v>12</v>
      </c>
      <c r="AB270" s="122">
        <v>0</v>
      </c>
      <c r="AC270" s="122">
        <v>84</v>
      </c>
      <c r="BB270" s="122">
        <v>2</v>
      </c>
      <c r="BC270" s="122">
        <f>IF(BB270=1,G270,0)</f>
        <v>0</v>
      </c>
      <c r="BD270" s="122">
        <f>IF(BB270=2,G270,0)</f>
        <v>0</v>
      </c>
      <c r="BE270" s="122">
        <f>IF(BB270=3,G270,0)</f>
        <v>0</v>
      </c>
      <c r="BF270" s="122">
        <f>IF(BB270=4,G270,0)</f>
        <v>0</v>
      </c>
      <c r="BG270" s="122">
        <f>IF(BB270=5,G270,0)</f>
        <v>0</v>
      </c>
    </row>
    <row r="271" spans="1:59" x14ac:dyDescent="0.2">
      <c r="A271" s="161"/>
      <c r="B271" s="162" t="s">
        <v>71</v>
      </c>
      <c r="C271" s="163" t="str">
        <f>CONCATENATE(B249," ",C249)</f>
        <v>764 Konstrukce klempířské</v>
      </c>
      <c r="D271" s="161"/>
      <c r="E271" s="164"/>
      <c r="F271" s="164"/>
      <c r="G271" s="165">
        <f>SUM(G249:G270)</f>
        <v>0</v>
      </c>
      <c r="H271" s="166"/>
      <c r="I271" s="167">
        <f>SUM(I249:I270)</f>
        <v>1.5541330000000002</v>
      </c>
      <c r="J271" s="166"/>
      <c r="K271" s="167">
        <f>SUM(K249:K270)</f>
        <v>-1.9619988000000002</v>
      </c>
      <c r="Q271" s="146">
        <v>4</v>
      </c>
      <c r="BC271" s="168">
        <f>SUM(BC249:BC270)</f>
        <v>0</v>
      </c>
      <c r="BD271" s="168">
        <f>SUM(BD249:BD270)</f>
        <v>0</v>
      </c>
      <c r="BE271" s="168">
        <f>SUM(BE249:BE270)</f>
        <v>0</v>
      </c>
      <c r="BF271" s="168">
        <f>SUM(BF249:BF270)</f>
        <v>0</v>
      </c>
      <c r="BG271" s="168">
        <f>SUM(BG249:BG270)</f>
        <v>0</v>
      </c>
    </row>
    <row r="272" spans="1:59" x14ac:dyDescent="0.2">
      <c r="A272" s="139" t="s">
        <v>69</v>
      </c>
      <c r="B272" s="140" t="s">
        <v>417</v>
      </c>
      <c r="C272" s="141" t="s">
        <v>418</v>
      </c>
      <c r="D272" s="142"/>
      <c r="E272" s="143"/>
      <c r="F272" s="143"/>
      <c r="G272" s="144"/>
      <c r="H272" s="145"/>
      <c r="I272" s="145"/>
      <c r="J272" s="145"/>
      <c r="K272" s="145"/>
      <c r="Q272" s="146">
        <v>1</v>
      </c>
    </row>
    <row r="273" spans="1:59" x14ac:dyDescent="0.2">
      <c r="A273" s="147">
        <v>85</v>
      </c>
      <c r="B273" s="148" t="s">
        <v>419</v>
      </c>
      <c r="C273" s="149" t="s">
        <v>420</v>
      </c>
      <c r="D273" s="150" t="s">
        <v>199</v>
      </c>
      <c r="E273" s="151">
        <v>15</v>
      </c>
      <c r="F273" s="151"/>
      <c r="G273" s="152">
        <f t="shared" ref="G273:G280" si="8">E273*F273</f>
        <v>0</v>
      </c>
      <c r="H273" s="153">
        <v>0</v>
      </c>
      <c r="I273" s="153">
        <f t="shared" ref="I273:I280" si="9">E273*H273</f>
        <v>0</v>
      </c>
      <c r="J273" s="153">
        <v>0</v>
      </c>
      <c r="K273" s="153">
        <f t="shared" ref="K273:K280" si="10">E273*J273</f>
        <v>0</v>
      </c>
      <c r="Q273" s="146">
        <v>2</v>
      </c>
      <c r="AA273" s="122">
        <v>12</v>
      </c>
      <c r="AB273" s="122">
        <v>0</v>
      </c>
      <c r="AC273" s="122">
        <v>85</v>
      </c>
      <c r="BB273" s="122">
        <v>2</v>
      </c>
      <c r="BC273" s="122">
        <f t="shared" ref="BC273:BC280" si="11">IF(BB273=1,G273,0)</f>
        <v>0</v>
      </c>
      <c r="BD273" s="122">
        <f t="shared" ref="BD273:BD280" si="12">IF(BB273=2,G273,0)</f>
        <v>0</v>
      </c>
      <c r="BE273" s="122">
        <f t="shared" ref="BE273:BE280" si="13">IF(BB273=3,G273,0)</f>
        <v>0</v>
      </c>
      <c r="BF273" s="122">
        <f t="shared" ref="BF273:BF280" si="14">IF(BB273=4,G273,0)</f>
        <v>0</v>
      </c>
      <c r="BG273" s="122">
        <f t="shared" ref="BG273:BG280" si="15">IF(BB273=5,G273,0)</f>
        <v>0</v>
      </c>
    </row>
    <row r="274" spans="1:59" x14ac:dyDescent="0.2">
      <c r="A274" s="147">
        <v>86</v>
      </c>
      <c r="B274" s="148" t="s">
        <v>421</v>
      </c>
      <c r="C274" s="149" t="s">
        <v>422</v>
      </c>
      <c r="D274" s="150" t="s">
        <v>199</v>
      </c>
      <c r="E274" s="151">
        <v>5</v>
      </c>
      <c r="F274" s="151"/>
      <c r="G274" s="152">
        <f t="shared" si="8"/>
        <v>0</v>
      </c>
      <c r="H274" s="153">
        <v>1.7999999999999999E-2</v>
      </c>
      <c r="I274" s="153">
        <f t="shared" si="9"/>
        <v>0.09</v>
      </c>
      <c r="J274" s="153">
        <v>0</v>
      </c>
      <c r="K274" s="153">
        <f t="shared" si="10"/>
        <v>0</v>
      </c>
      <c r="Q274" s="146">
        <v>2</v>
      </c>
      <c r="AA274" s="122">
        <v>12</v>
      </c>
      <c r="AB274" s="122">
        <v>1</v>
      </c>
      <c r="AC274" s="122">
        <v>86</v>
      </c>
      <c r="BB274" s="122">
        <v>2</v>
      </c>
      <c r="BC274" s="122">
        <f t="shared" si="11"/>
        <v>0</v>
      </c>
      <c r="BD274" s="122">
        <f t="shared" si="12"/>
        <v>0</v>
      </c>
      <c r="BE274" s="122">
        <f t="shared" si="13"/>
        <v>0</v>
      </c>
      <c r="BF274" s="122">
        <f t="shared" si="14"/>
        <v>0</v>
      </c>
      <c r="BG274" s="122">
        <f t="shared" si="15"/>
        <v>0</v>
      </c>
    </row>
    <row r="275" spans="1:59" x14ac:dyDescent="0.2">
      <c r="A275" s="147">
        <v>87</v>
      </c>
      <c r="B275" s="148" t="s">
        <v>423</v>
      </c>
      <c r="C275" s="149" t="s">
        <v>424</v>
      </c>
      <c r="D275" s="150" t="s">
        <v>199</v>
      </c>
      <c r="E275" s="151">
        <v>10</v>
      </c>
      <c r="F275" s="151"/>
      <c r="G275" s="152">
        <f t="shared" si="8"/>
        <v>0</v>
      </c>
      <c r="H275" s="153">
        <v>0.02</v>
      </c>
      <c r="I275" s="153">
        <f t="shared" si="9"/>
        <v>0.2</v>
      </c>
      <c r="J275" s="153">
        <v>0</v>
      </c>
      <c r="K275" s="153">
        <f t="shared" si="10"/>
        <v>0</v>
      </c>
      <c r="Q275" s="146">
        <v>2</v>
      </c>
      <c r="AA275" s="122">
        <v>12</v>
      </c>
      <c r="AB275" s="122">
        <v>1</v>
      </c>
      <c r="AC275" s="122">
        <v>87</v>
      </c>
      <c r="BB275" s="122">
        <v>2</v>
      </c>
      <c r="BC275" s="122">
        <f t="shared" si="11"/>
        <v>0</v>
      </c>
      <c r="BD275" s="122">
        <f t="shared" si="12"/>
        <v>0</v>
      </c>
      <c r="BE275" s="122">
        <f t="shared" si="13"/>
        <v>0</v>
      </c>
      <c r="BF275" s="122">
        <f t="shared" si="14"/>
        <v>0</v>
      </c>
      <c r="BG275" s="122">
        <f t="shared" si="15"/>
        <v>0</v>
      </c>
    </row>
    <row r="276" spans="1:59" x14ac:dyDescent="0.2">
      <c r="A276" s="147">
        <v>88</v>
      </c>
      <c r="B276" s="148" t="s">
        <v>425</v>
      </c>
      <c r="C276" s="149" t="s">
        <v>426</v>
      </c>
      <c r="D276" s="150" t="s">
        <v>199</v>
      </c>
      <c r="E276" s="151">
        <v>1</v>
      </c>
      <c r="F276" s="151"/>
      <c r="G276" s="152">
        <f t="shared" si="8"/>
        <v>0</v>
      </c>
      <c r="H276" s="153">
        <v>1.14E-3</v>
      </c>
      <c r="I276" s="153">
        <f t="shared" si="9"/>
        <v>1.14E-3</v>
      </c>
      <c r="J276" s="153">
        <v>0</v>
      </c>
      <c r="K276" s="153">
        <f t="shared" si="10"/>
        <v>0</v>
      </c>
      <c r="Q276" s="146">
        <v>2</v>
      </c>
      <c r="AA276" s="122">
        <v>12</v>
      </c>
      <c r="AB276" s="122">
        <v>0</v>
      </c>
      <c r="AC276" s="122">
        <v>88</v>
      </c>
      <c r="BB276" s="122">
        <v>2</v>
      </c>
      <c r="BC276" s="122">
        <f t="shared" si="11"/>
        <v>0</v>
      </c>
      <c r="BD276" s="122">
        <f t="shared" si="12"/>
        <v>0</v>
      </c>
      <c r="BE276" s="122">
        <f t="shared" si="13"/>
        <v>0</v>
      </c>
      <c r="BF276" s="122">
        <f t="shared" si="14"/>
        <v>0</v>
      </c>
      <c r="BG276" s="122">
        <f t="shared" si="15"/>
        <v>0</v>
      </c>
    </row>
    <row r="277" spans="1:59" x14ac:dyDescent="0.2">
      <c r="A277" s="147">
        <v>89</v>
      </c>
      <c r="B277" s="148" t="s">
        <v>427</v>
      </c>
      <c r="C277" s="149" t="s">
        <v>428</v>
      </c>
      <c r="D277" s="150" t="s">
        <v>199</v>
      </c>
      <c r="E277" s="151">
        <v>3</v>
      </c>
      <c r="F277" s="151"/>
      <c r="G277" s="152">
        <f t="shared" si="8"/>
        <v>0</v>
      </c>
      <c r="H277" s="153">
        <v>1.2199999999999999E-3</v>
      </c>
      <c r="I277" s="153">
        <f t="shared" si="9"/>
        <v>3.6600000000000001E-3</v>
      </c>
      <c r="J277" s="153">
        <v>0</v>
      </c>
      <c r="K277" s="153">
        <f t="shared" si="10"/>
        <v>0</v>
      </c>
      <c r="Q277" s="146">
        <v>2</v>
      </c>
      <c r="AA277" s="122">
        <v>12</v>
      </c>
      <c r="AB277" s="122">
        <v>0</v>
      </c>
      <c r="AC277" s="122">
        <v>89</v>
      </c>
      <c r="BB277" s="122">
        <v>2</v>
      </c>
      <c r="BC277" s="122">
        <f t="shared" si="11"/>
        <v>0</v>
      </c>
      <c r="BD277" s="122">
        <f t="shared" si="12"/>
        <v>0</v>
      </c>
      <c r="BE277" s="122">
        <f t="shared" si="13"/>
        <v>0</v>
      </c>
      <c r="BF277" s="122">
        <f t="shared" si="14"/>
        <v>0</v>
      </c>
      <c r="BG277" s="122">
        <f t="shared" si="15"/>
        <v>0</v>
      </c>
    </row>
    <row r="278" spans="1:59" x14ac:dyDescent="0.2">
      <c r="A278" s="147">
        <v>90</v>
      </c>
      <c r="B278" s="148" t="s">
        <v>429</v>
      </c>
      <c r="C278" s="149" t="s">
        <v>430</v>
      </c>
      <c r="D278" s="150" t="s">
        <v>199</v>
      </c>
      <c r="E278" s="151">
        <v>1</v>
      </c>
      <c r="F278" s="151"/>
      <c r="G278" s="152">
        <f t="shared" si="8"/>
        <v>0</v>
      </c>
      <c r="H278" s="153">
        <v>1.8700000000000001E-2</v>
      </c>
      <c r="I278" s="153">
        <f t="shared" si="9"/>
        <v>1.8700000000000001E-2</v>
      </c>
      <c r="J278" s="153">
        <v>0</v>
      </c>
      <c r="K278" s="153">
        <f t="shared" si="10"/>
        <v>0</v>
      </c>
      <c r="Q278" s="146">
        <v>2</v>
      </c>
      <c r="AA278" s="122">
        <v>12</v>
      </c>
      <c r="AB278" s="122">
        <v>1</v>
      </c>
      <c r="AC278" s="122">
        <v>90</v>
      </c>
      <c r="BB278" s="122">
        <v>2</v>
      </c>
      <c r="BC278" s="122">
        <f t="shared" si="11"/>
        <v>0</v>
      </c>
      <c r="BD278" s="122">
        <f t="shared" si="12"/>
        <v>0</v>
      </c>
      <c r="BE278" s="122">
        <f t="shared" si="13"/>
        <v>0</v>
      </c>
      <c r="BF278" s="122">
        <f t="shared" si="14"/>
        <v>0</v>
      </c>
      <c r="BG278" s="122">
        <f t="shared" si="15"/>
        <v>0</v>
      </c>
    </row>
    <row r="279" spans="1:59" x14ac:dyDescent="0.2">
      <c r="A279" s="147">
        <v>91</v>
      </c>
      <c r="B279" s="148" t="s">
        <v>431</v>
      </c>
      <c r="C279" s="149" t="s">
        <v>432</v>
      </c>
      <c r="D279" s="150" t="s">
        <v>199</v>
      </c>
      <c r="E279" s="151">
        <v>3</v>
      </c>
      <c r="F279" s="151"/>
      <c r="G279" s="152">
        <f t="shared" si="8"/>
        <v>0</v>
      </c>
      <c r="H279" s="153">
        <v>3.2300000000000002E-2</v>
      </c>
      <c r="I279" s="153">
        <f t="shared" si="9"/>
        <v>9.6900000000000014E-2</v>
      </c>
      <c r="J279" s="153">
        <v>0</v>
      </c>
      <c r="K279" s="153">
        <f t="shared" si="10"/>
        <v>0</v>
      </c>
      <c r="Q279" s="146">
        <v>2</v>
      </c>
      <c r="AA279" s="122">
        <v>12</v>
      </c>
      <c r="AB279" s="122">
        <v>1</v>
      </c>
      <c r="AC279" s="122">
        <v>91</v>
      </c>
      <c r="BB279" s="122">
        <v>2</v>
      </c>
      <c r="BC279" s="122">
        <f t="shared" si="11"/>
        <v>0</v>
      </c>
      <c r="BD279" s="122">
        <f t="shared" si="12"/>
        <v>0</v>
      </c>
      <c r="BE279" s="122">
        <f t="shared" si="13"/>
        <v>0</v>
      </c>
      <c r="BF279" s="122">
        <f t="shared" si="14"/>
        <v>0</v>
      </c>
      <c r="BG279" s="122">
        <f t="shared" si="15"/>
        <v>0</v>
      </c>
    </row>
    <row r="280" spans="1:59" x14ac:dyDescent="0.2">
      <c r="A280" s="147">
        <v>92</v>
      </c>
      <c r="B280" s="148" t="s">
        <v>433</v>
      </c>
      <c r="C280" s="149" t="s">
        <v>434</v>
      </c>
      <c r="D280" s="150" t="s">
        <v>82</v>
      </c>
      <c r="E280" s="151">
        <v>0.41039999999999999</v>
      </c>
      <c r="F280" s="151"/>
      <c r="G280" s="152">
        <f t="shared" si="8"/>
        <v>0</v>
      </c>
      <c r="H280" s="153">
        <v>0</v>
      </c>
      <c r="I280" s="153">
        <f t="shared" si="9"/>
        <v>0</v>
      </c>
      <c r="J280" s="153">
        <v>0</v>
      </c>
      <c r="K280" s="153">
        <f t="shared" si="10"/>
        <v>0</v>
      </c>
      <c r="Q280" s="146">
        <v>2</v>
      </c>
      <c r="AA280" s="122">
        <v>12</v>
      </c>
      <c r="AB280" s="122">
        <v>0</v>
      </c>
      <c r="AC280" s="122">
        <v>92</v>
      </c>
      <c r="BB280" s="122">
        <v>2</v>
      </c>
      <c r="BC280" s="122">
        <f t="shared" si="11"/>
        <v>0</v>
      </c>
      <c r="BD280" s="122">
        <f t="shared" si="12"/>
        <v>0</v>
      </c>
      <c r="BE280" s="122">
        <f t="shared" si="13"/>
        <v>0</v>
      </c>
      <c r="BF280" s="122">
        <f t="shared" si="14"/>
        <v>0</v>
      </c>
      <c r="BG280" s="122">
        <f t="shared" si="15"/>
        <v>0</v>
      </c>
    </row>
    <row r="281" spans="1:59" x14ac:dyDescent="0.2">
      <c r="A281" s="161"/>
      <c r="B281" s="162" t="s">
        <v>71</v>
      </c>
      <c r="C281" s="163" t="str">
        <f>CONCATENATE(B272," ",C272)</f>
        <v>766 Konstrukce truhlářské</v>
      </c>
      <c r="D281" s="161"/>
      <c r="E281" s="164"/>
      <c r="F281" s="164"/>
      <c r="G281" s="165">
        <f>SUM(G272:G280)</f>
        <v>0</v>
      </c>
      <c r="H281" s="166"/>
      <c r="I281" s="167">
        <f>SUM(I272:I280)</f>
        <v>0.41039999999999999</v>
      </c>
      <c r="J281" s="166"/>
      <c r="K281" s="167">
        <f>SUM(K272:K280)</f>
        <v>0</v>
      </c>
      <c r="Q281" s="146">
        <v>4</v>
      </c>
      <c r="BC281" s="168">
        <f>SUM(BC272:BC280)</f>
        <v>0</v>
      </c>
      <c r="BD281" s="168">
        <f>SUM(BD272:BD280)</f>
        <v>0</v>
      </c>
      <c r="BE281" s="168">
        <f>SUM(BE272:BE280)</f>
        <v>0</v>
      </c>
      <c r="BF281" s="168">
        <f>SUM(BF272:BF280)</f>
        <v>0</v>
      </c>
      <c r="BG281" s="168">
        <f>SUM(BG272:BG280)</f>
        <v>0</v>
      </c>
    </row>
    <row r="282" spans="1:59" x14ac:dyDescent="0.2">
      <c r="A282" s="139" t="s">
        <v>69</v>
      </c>
      <c r="B282" s="140" t="s">
        <v>435</v>
      </c>
      <c r="C282" s="141" t="s">
        <v>436</v>
      </c>
      <c r="D282" s="142"/>
      <c r="E282" s="143"/>
      <c r="F282" s="143"/>
      <c r="G282" s="144"/>
      <c r="H282" s="145"/>
      <c r="I282" s="145"/>
      <c r="J282" s="145"/>
      <c r="K282" s="145"/>
      <c r="Q282" s="146">
        <v>1</v>
      </c>
    </row>
    <row r="283" spans="1:59" x14ac:dyDescent="0.2">
      <c r="A283" s="147">
        <v>93</v>
      </c>
      <c r="B283" s="148" t="s">
        <v>437</v>
      </c>
      <c r="C283" s="149" t="s">
        <v>438</v>
      </c>
      <c r="D283" s="150" t="s">
        <v>439</v>
      </c>
      <c r="E283" s="151">
        <v>330</v>
      </c>
      <c r="F283" s="151"/>
      <c r="G283" s="152">
        <f>E283*F283</f>
        <v>0</v>
      </c>
      <c r="H283" s="153">
        <v>6.0000000000000002E-5</v>
      </c>
      <c r="I283" s="153">
        <f>E283*H283</f>
        <v>1.9800000000000002E-2</v>
      </c>
      <c r="J283" s="153">
        <v>0</v>
      </c>
      <c r="K283" s="153">
        <f>E283*J283</f>
        <v>0</v>
      </c>
      <c r="Q283" s="146">
        <v>2</v>
      </c>
      <c r="AA283" s="122">
        <v>12</v>
      </c>
      <c r="AB283" s="122">
        <v>0</v>
      </c>
      <c r="AC283" s="122">
        <v>93</v>
      </c>
      <c r="BB283" s="122">
        <v>2</v>
      </c>
      <c r="BC283" s="122">
        <f>IF(BB283=1,G283,0)</f>
        <v>0</v>
      </c>
      <c r="BD283" s="122">
        <f>IF(BB283=2,G283,0)</f>
        <v>0</v>
      </c>
      <c r="BE283" s="122">
        <f>IF(BB283=3,G283,0)</f>
        <v>0</v>
      </c>
      <c r="BF283" s="122">
        <f>IF(BB283=4,G283,0)</f>
        <v>0</v>
      </c>
      <c r="BG283" s="122">
        <f>IF(BB283=5,G283,0)</f>
        <v>0</v>
      </c>
    </row>
    <row r="284" spans="1:59" x14ac:dyDescent="0.2">
      <c r="A284" s="154"/>
      <c r="B284" s="155"/>
      <c r="C284" s="196" t="s">
        <v>440</v>
      </c>
      <c r="D284" s="197"/>
      <c r="E284" s="156">
        <v>330</v>
      </c>
      <c r="F284" s="157"/>
      <c r="G284" s="158"/>
      <c r="H284" s="159"/>
      <c r="I284" s="159"/>
      <c r="J284" s="159"/>
      <c r="K284" s="159"/>
      <c r="M284" s="122" t="s">
        <v>440</v>
      </c>
      <c r="O284" s="160"/>
      <c r="Q284" s="146"/>
    </row>
    <row r="285" spans="1:59" x14ac:dyDescent="0.2">
      <c r="A285" s="147">
        <v>94</v>
      </c>
      <c r="B285" s="148" t="s">
        <v>441</v>
      </c>
      <c r="C285" s="149" t="s">
        <v>442</v>
      </c>
      <c r="D285" s="150" t="s">
        <v>78</v>
      </c>
      <c r="E285" s="151">
        <v>16.5</v>
      </c>
      <c r="F285" s="151"/>
      <c r="G285" s="152">
        <f>E285*F285</f>
        <v>0</v>
      </c>
      <c r="H285" s="153">
        <v>0.02</v>
      </c>
      <c r="I285" s="153">
        <f>E285*H285</f>
        <v>0.33</v>
      </c>
      <c r="J285" s="153">
        <v>0</v>
      </c>
      <c r="K285" s="153">
        <f>E285*J285</f>
        <v>0</v>
      </c>
      <c r="Q285" s="146">
        <v>2</v>
      </c>
      <c r="AA285" s="122">
        <v>12</v>
      </c>
      <c r="AB285" s="122">
        <v>0</v>
      </c>
      <c r="AC285" s="122">
        <v>94</v>
      </c>
      <c r="BB285" s="122">
        <v>2</v>
      </c>
      <c r="BC285" s="122">
        <f>IF(BB285=1,G285,0)</f>
        <v>0</v>
      </c>
      <c r="BD285" s="122">
        <f>IF(BB285=2,G285,0)</f>
        <v>0</v>
      </c>
      <c r="BE285" s="122">
        <f>IF(BB285=3,G285,0)</f>
        <v>0</v>
      </c>
      <c r="BF285" s="122">
        <f>IF(BB285=4,G285,0)</f>
        <v>0</v>
      </c>
      <c r="BG285" s="122">
        <f>IF(BB285=5,G285,0)</f>
        <v>0</v>
      </c>
    </row>
    <row r="286" spans="1:59" ht="25.5" x14ac:dyDescent="0.2">
      <c r="A286" s="147">
        <v>95</v>
      </c>
      <c r="B286" s="148" t="s">
        <v>443</v>
      </c>
      <c r="C286" s="149" t="s">
        <v>444</v>
      </c>
      <c r="D286" s="150" t="s">
        <v>439</v>
      </c>
      <c r="E286" s="151">
        <v>110.48399999999999</v>
      </c>
      <c r="F286" s="151"/>
      <c r="G286" s="152">
        <f>E286*F286</f>
        <v>0</v>
      </c>
      <c r="H286" s="153">
        <v>6.9999999999999994E-5</v>
      </c>
      <c r="I286" s="153">
        <f>E286*H286</f>
        <v>7.7338799999999985E-3</v>
      </c>
      <c r="J286" s="153">
        <v>0</v>
      </c>
      <c r="K286" s="153">
        <f>E286*J286</f>
        <v>0</v>
      </c>
      <c r="Q286" s="146">
        <v>2</v>
      </c>
      <c r="AA286" s="122">
        <v>12</v>
      </c>
      <c r="AB286" s="122">
        <v>0</v>
      </c>
      <c r="AC286" s="122">
        <v>95</v>
      </c>
      <c r="BB286" s="122">
        <v>2</v>
      </c>
      <c r="BC286" s="122">
        <f>IF(BB286=1,G286,0)</f>
        <v>0</v>
      </c>
      <c r="BD286" s="122">
        <f>IF(BB286=2,G286,0)</f>
        <v>0</v>
      </c>
      <c r="BE286" s="122">
        <f>IF(BB286=3,G286,0)</f>
        <v>0</v>
      </c>
      <c r="BF286" s="122">
        <f>IF(BB286=4,G286,0)</f>
        <v>0</v>
      </c>
      <c r="BG286" s="122">
        <f>IF(BB286=5,G286,0)</f>
        <v>0</v>
      </c>
    </row>
    <row r="287" spans="1:59" x14ac:dyDescent="0.2">
      <c r="A287" s="154"/>
      <c r="B287" s="155"/>
      <c r="C287" s="196" t="s">
        <v>445</v>
      </c>
      <c r="D287" s="197"/>
      <c r="E287" s="156">
        <v>110.48399999999999</v>
      </c>
      <c r="F287" s="157"/>
      <c r="G287" s="158"/>
      <c r="H287" s="159"/>
      <c r="I287" s="159"/>
      <c r="J287" s="159"/>
      <c r="K287" s="159"/>
      <c r="M287" s="122" t="s">
        <v>445</v>
      </c>
      <c r="O287" s="160"/>
      <c r="Q287" s="146"/>
    </row>
    <row r="288" spans="1:59" x14ac:dyDescent="0.2">
      <c r="A288" s="147">
        <v>96</v>
      </c>
      <c r="B288" s="148" t="s">
        <v>446</v>
      </c>
      <c r="C288" s="149" t="s">
        <v>447</v>
      </c>
      <c r="D288" s="150" t="s">
        <v>448</v>
      </c>
      <c r="E288" s="151">
        <v>0.1138</v>
      </c>
      <c r="F288" s="151"/>
      <c r="G288" s="152">
        <f>E288*F288</f>
        <v>0</v>
      </c>
      <c r="H288" s="153">
        <v>1</v>
      </c>
      <c r="I288" s="153">
        <f>E288*H288</f>
        <v>0.1138</v>
      </c>
      <c r="J288" s="153">
        <v>0</v>
      </c>
      <c r="K288" s="153">
        <f>E288*J288</f>
        <v>0</v>
      </c>
      <c r="Q288" s="146">
        <v>2</v>
      </c>
      <c r="AA288" s="122">
        <v>12</v>
      </c>
      <c r="AB288" s="122">
        <v>1</v>
      </c>
      <c r="AC288" s="122">
        <v>96</v>
      </c>
      <c r="BB288" s="122">
        <v>2</v>
      </c>
      <c r="BC288" s="122">
        <f>IF(BB288=1,G288,0)</f>
        <v>0</v>
      </c>
      <c r="BD288" s="122">
        <f>IF(BB288=2,G288,0)</f>
        <v>0</v>
      </c>
      <c r="BE288" s="122">
        <f>IF(BB288=3,G288,0)</f>
        <v>0</v>
      </c>
      <c r="BF288" s="122">
        <f>IF(BB288=4,G288,0)</f>
        <v>0</v>
      </c>
      <c r="BG288" s="122">
        <f>IF(BB288=5,G288,0)</f>
        <v>0</v>
      </c>
    </row>
    <row r="289" spans="1:59" x14ac:dyDescent="0.2">
      <c r="A289" s="154"/>
      <c r="B289" s="155"/>
      <c r="C289" s="196" t="s">
        <v>449</v>
      </c>
      <c r="D289" s="197"/>
      <c r="E289" s="156">
        <v>0.1138</v>
      </c>
      <c r="F289" s="157"/>
      <c r="G289" s="158"/>
      <c r="H289" s="159"/>
      <c r="I289" s="159"/>
      <c r="J289" s="159"/>
      <c r="K289" s="159"/>
      <c r="M289" s="122" t="s">
        <v>449</v>
      </c>
      <c r="O289" s="160"/>
      <c r="Q289" s="146"/>
    </row>
    <row r="290" spans="1:59" x14ac:dyDescent="0.2">
      <c r="A290" s="147">
        <v>97</v>
      </c>
      <c r="B290" s="148" t="s">
        <v>450</v>
      </c>
      <c r="C290" s="149" t="s">
        <v>451</v>
      </c>
      <c r="D290" s="150" t="s">
        <v>82</v>
      </c>
      <c r="E290" s="151">
        <v>0.4713</v>
      </c>
      <c r="F290" s="151"/>
      <c r="G290" s="152">
        <f>E290*F290</f>
        <v>0</v>
      </c>
      <c r="H290" s="153">
        <v>0</v>
      </c>
      <c r="I290" s="153">
        <f>E290*H290</f>
        <v>0</v>
      </c>
      <c r="J290" s="153">
        <v>0</v>
      </c>
      <c r="K290" s="153">
        <f>E290*J290</f>
        <v>0</v>
      </c>
      <c r="Q290" s="146">
        <v>2</v>
      </c>
      <c r="AA290" s="122">
        <v>12</v>
      </c>
      <c r="AB290" s="122">
        <v>0</v>
      </c>
      <c r="AC290" s="122">
        <v>97</v>
      </c>
      <c r="BB290" s="122">
        <v>2</v>
      </c>
      <c r="BC290" s="122">
        <f>IF(BB290=1,G290,0)</f>
        <v>0</v>
      </c>
      <c r="BD290" s="122">
        <f>IF(BB290=2,G290,0)</f>
        <v>0</v>
      </c>
      <c r="BE290" s="122">
        <f>IF(BB290=3,G290,0)</f>
        <v>0</v>
      </c>
      <c r="BF290" s="122">
        <f>IF(BB290=4,G290,0)</f>
        <v>0</v>
      </c>
      <c r="BG290" s="122">
        <f>IF(BB290=5,G290,0)</f>
        <v>0</v>
      </c>
    </row>
    <row r="291" spans="1:59" x14ac:dyDescent="0.2">
      <c r="A291" s="161"/>
      <c r="B291" s="162" t="s">
        <v>71</v>
      </c>
      <c r="C291" s="163" t="str">
        <f>CONCATENATE(B282," ",C282)</f>
        <v>767 Konstrukce zámečnické</v>
      </c>
      <c r="D291" s="161"/>
      <c r="E291" s="164"/>
      <c r="F291" s="164"/>
      <c r="G291" s="165">
        <f>SUM(G282:G290)</f>
        <v>0</v>
      </c>
      <c r="H291" s="166"/>
      <c r="I291" s="167">
        <f>SUM(I282:I290)</f>
        <v>0.47133387999999998</v>
      </c>
      <c r="J291" s="166"/>
      <c r="K291" s="167">
        <f>SUM(K282:K290)</f>
        <v>0</v>
      </c>
      <c r="Q291" s="146">
        <v>4</v>
      </c>
      <c r="BC291" s="168">
        <f>SUM(BC282:BC290)</f>
        <v>0</v>
      </c>
      <c r="BD291" s="168">
        <f>SUM(BD282:BD290)</f>
        <v>0</v>
      </c>
      <c r="BE291" s="168">
        <f>SUM(BE282:BE290)</f>
        <v>0</v>
      </c>
      <c r="BF291" s="168">
        <f>SUM(BF282:BF290)</f>
        <v>0</v>
      </c>
      <c r="BG291" s="168">
        <f>SUM(BG282:BG290)</f>
        <v>0</v>
      </c>
    </row>
    <row r="292" spans="1:59" x14ac:dyDescent="0.2">
      <c r="A292" s="139" t="s">
        <v>69</v>
      </c>
      <c r="B292" s="140" t="s">
        <v>452</v>
      </c>
      <c r="C292" s="141" t="s">
        <v>453</v>
      </c>
      <c r="D292" s="142"/>
      <c r="E292" s="143"/>
      <c r="F292" s="143"/>
      <c r="G292" s="144"/>
      <c r="H292" s="145"/>
      <c r="I292" s="145"/>
      <c r="J292" s="145"/>
      <c r="K292" s="145"/>
      <c r="Q292" s="146">
        <v>1</v>
      </c>
    </row>
    <row r="293" spans="1:59" x14ac:dyDescent="0.2">
      <c r="A293" s="147">
        <v>98</v>
      </c>
      <c r="B293" s="148" t="s">
        <v>454</v>
      </c>
      <c r="C293" s="149" t="s">
        <v>455</v>
      </c>
      <c r="D293" s="150" t="s">
        <v>348</v>
      </c>
      <c r="E293" s="151">
        <v>1</v>
      </c>
      <c r="F293" s="151"/>
      <c r="G293" s="152">
        <f>E293*F293</f>
        <v>0</v>
      </c>
      <c r="H293" s="153">
        <v>0</v>
      </c>
      <c r="I293" s="153">
        <f>E293*H293</f>
        <v>0</v>
      </c>
      <c r="J293" s="153">
        <v>0</v>
      </c>
      <c r="K293" s="153">
        <f>E293*J293</f>
        <v>0</v>
      </c>
      <c r="Q293" s="146">
        <v>2</v>
      </c>
      <c r="AA293" s="122">
        <v>12</v>
      </c>
      <c r="AB293" s="122">
        <v>0</v>
      </c>
      <c r="AC293" s="122">
        <v>98</v>
      </c>
      <c r="BB293" s="122">
        <v>2</v>
      </c>
      <c r="BC293" s="122">
        <f>IF(BB293=1,G293,0)</f>
        <v>0</v>
      </c>
      <c r="BD293" s="122">
        <f>IF(BB293=2,G293,0)</f>
        <v>0</v>
      </c>
      <c r="BE293" s="122">
        <f>IF(BB293=3,G293,0)</f>
        <v>0</v>
      </c>
      <c r="BF293" s="122">
        <f>IF(BB293=4,G293,0)</f>
        <v>0</v>
      </c>
      <c r="BG293" s="122">
        <f>IF(BB293=5,G293,0)</f>
        <v>0</v>
      </c>
    </row>
    <row r="294" spans="1:59" x14ac:dyDescent="0.2">
      <c r="A294" s="147">
        <v>99</v>
      </c>
      <c r="B294" s="148" t="s">
        <v>454</v>
      </c>
      <c r="C294" s="149" t="s">
        <v>456</v>
      </c>
      <c r="D294" s="150" t="s">
        <v>348</v>
      </c>
      <c r="E294" s="151">
        <v>1</v>
      </c>
      <c r="F294" s="151"/>
      <c r="G294" s="152">
        <f>E294*F294</f>
        <v>0</v>
      </c>
      <c r="H294" s="153">
        <v>0</v>
      </c>
      <c r="I294" s="153">
        <f>E294*H294</f>
        <v>0</v>
      </c>
      <c r="J294" s="153">
        <v>0</v>
      </c>
      <c r="K294" s="153">
        <f>E294*J294</f>
        <v>0</v>
      </c>
      <c r="Q294" s="146">
        <v>2</v>
      </c>
      <c r="AA294" s="122">
        <v>12</v>
      </c>
      <c r="AB294" s="122">
        <v>0</v>
      </c>
      <c r="AC294" s="122">
        <v>99</v>
      </c>
      <c r="BB294" s="122">
        <v>2</v>
      </c>
      <c r="BC294" s="122">
        <f>IF(BB294=1,G294,0)</f>
        <v>0</v>
      </c>
      <c r="BD294" s="122">
        <f>IF(BB294=2,G294,0)</f>
        <v>0</v>
      </c>
      <c r="BE294" s="122">
        <f>IF(BB294=3,G294,0)</f>
        <v>0</v>
      </c>
      <c r="BF294" s="122">
        <f>IF(BB294=4,G294,0)</f>
        <v>0</v>
      </c>
      <c r="BG294" s="122">
        <f>IF(BB294=5,G294,0)</f>
        <v>0</v>
      </c>
    </row>
    <row r="295" spans="1:59" x14ac:dyDescent="0.2">
      <c r="A295" s="147">
        <v>100</v>
      </c>
      <c r="B295" s="148" t="s">
        <v>433</v>
      </c>
      <c r="C295" s="149" t="s">
        <v>457</v>
      </c>
      <c r="D295" s="150" t="s">
        <v>82</v>
      </c>
      <c r="E295" s="151">
        <v>0.95</v>
      </c>
      <c r="F295" s="151"/>
      <c r="G295" s="152">
        <f>E295*F295</f>
        <v>0</v>
      </c>
      <c r="H295" s="153">
        <v>0</v>
      </c>
      <c r="I295" s="153">
        <f>E295*H295</f>
        <v>0</v>
      </c>
      <c r="J295" s="153">
        <v>0</v>
      </c>
      <c r="K295" s="153">
        <f>E295*J295</f>
        <v>0</v>
      </c>
      <c r="Q295" s="146">
        <v>2</v>
      </c>
      <c r="AA295" s="122">
        <v>12</v>
      </c>
      <c r="AB295" s="122">
        <v>0</v>
      </c>
      <c r="AC295" s="122">
        <v>100</v>
      </c>
      <c r="BB295" s="122">
        <v>2</v>
      </c>
      <c r="BC295" s="122">
        <f>IF(BB295=1,G295,0)</f>
        <v>0</v>
      </c>
      <c r="BD295" s="122">
        <f>IF(BB295=2,G295,0)</f>
        <v>0</v>
      </c>
      <c r="BE295" s="122">
        <f>IF(BB295=3,G295,0)</f>
        <v>0</v>
      </c>
      <c r="BF295" s="122">
        <f>IF(BB295=4,G295,0)</f>
        <v>0</v>
      </c>
      <c r="BG295" s="122">
        <f>IF(BB295=5,G295,0)</f>
        <v>0</v>
      </c>
    </row>
    <row r="296" spans="1:59" x14ac:dyDescent="0.2">
      <c r="A296" s="161"/>
      <c r="B296" s="162" t="s">
        <v>71</v>
      </c>
      <c r="C296" s="163" t="str">
        <f>CONCATENATE(B292," ",C292)</f>
        <v>769 Otvorove prvky z plastu</v>
      </c>
      <c r="D296" s="161"/>
      <c r="E296" s="164"/>
      <c r="F296" s="164"/>
      <c r="G296" s="165">
        <f>SUM(G292:G295)</f>
        <v>0</v>
      </c>
      <c r="H296" s="166"/>
      <c r="I296" s="167">
        <f>SUM(I292:I295)</f>
        <v>0</v>
      </c>
      <c r="J296" s="166"/>
      <c r="K296" s="167">
        <f>SUM(K292:K295)</f>
        <v>0</v>
      </c>
      <c r="Q296" s="146">
        <v>4</v>
      </c>
      <c r="BC296" s="168">
        <f>SUM(BC292:BC295)</f>
        <v>0</v>
      </c>
      <c r="BD296" s="168">
        <f>SUM(BD292:BD295)</f>
        <v>0</v>
      </c>
      <c r="BE296" s="168">
        <f>SUM(BE292:BE295)</f>
        <v>0</v>
      </c>
      <c r="BF296" s="168">
        <f>SUM(BF292:BF295)</f>
        <v>0</v>
      </c>
      <c r="BG296" s="168">
        <f>SUM(BG292:BG295)</f>
        <v>0</v>
      </c>
    </row>
    <row r="297" spans="1:59" x14ac:dyDescent="0.2">
      <c r="A297" s="139" t="s">
        <v>69</v>
      </c>
      <c r="B297" s="140" t="s">
        <v>458</v>
      </c>
      <c r="C297" s="141" t="s">
        <v>459</v>
      </c>
      <c r="D297" s="142"/>
      <c r="E297" s="143"/>
      <c r="F297" s="143"/>
      <c r="G297" s="144"/>
      <c r="H297" s="145"/>
      <c r="I297" s="145"/>
      <c r="J297" s="145"/>
      <c r="K297" s="145"/>
      <c r="Q297" s="146">
        <v>1</v>
      </c>
    </row>
    <row r="298" spans="1:59" ht="25.5" x14ac:dyDescent="0.2">
      <c r="A298" s="147">
        <v>101</v>
      </c>
      <c r="B298" s="148" t="s">
        <v>460</v>
      </c>
      <c r="C298" s="149" t="s">
        <v>461</v>
      </c>
      <c r="D298" s="150" t="s">
        <v>78</v>
      </c>
      <c r="E298" s="151">
        <v>299.5025</v>
      </c>
      <c r="F298" s="151"/>
      <c r="G298" s="152">
        <f>E298*F298</f>
        <v>0</v>
      </c>
      <c r="H298" s="153">
        <v>2.3999999999999998E-3</v>
      </c>
      <c r="I298" s="153">
        <f>E298*H298</f>
        <v>0.71880599999999994</v>
      </c>
      <c r="J298" s="153">
        <v>0</v>
      </c>
      <c r="K298" s="153">
        <f>E298*J298</f>
        <v>0</v>
      </c>
      <c r="Q298" s="146">
        <v>2</v>
      </c>
      <c r="AA298" s="122">
        <v>12</v>
      </c>
      <c r="AB298" s="122">
        <v>0</v>
      </c>
      <c r="AC298" s="122">
        <v>101</v>
      </c>
      <c r="BB298" s="122">
        <v>2</v>
      </c>
      <c r="BC298" s="122">
        <f>IF(BB298=1,G298,0)</f>
        <v>0</v>
      </c>
      <c r="BD298" s="122">
        <f>IF(BB298=2,G298,0)</f>
        <v>0</v>
      </c>
      <c r="BE298" s="122">
        <f>IF(BB298=3,G298,0)</f>
        <v>0</v>
      </c>
      <c r="BF298" s="122">
        <f>IF(BB298=4,G298,0)</f>
        <v>0</v>
      </c>
      <c r="BG298" s="122">
        <f>IF(BB298=5,G298,0)</f>
        <v>0</v>
      </c>
    </row>
    <row r="299" spans="1:59" x14ac:dyDescent="0.2">
      <c r="A299" s="154"/>
      <c r="B299" s="155"/>
      <c r="C299" s="196" t="s">
        <v>335</v>
      </c>
      <c r="D299" s="197"/>
      <c r="E299" s="156">
        <v>299.5025</v>
      </c>
      <c r="F299" s="157"/>
      <c r="G299" s="158"/>
      <c r="H299" s="159"/>
      <c r="I299" s="159"/>
      <c r="J299" s="159"/>
      <c r="K299" s="159"/>
      <c r="M299" s="122" t="s">
        <v>335</v>
      </c>
      <c r="O299" s="160"/>
      <c r="Q299" s="146"/>
    </row>
    <row r="300" spans="1:59" x14ac:dyDescent="0.2">
      <c r="A300" s="147">
        <v>102</v>
      </c>
      <c r="B300" s="148" t="s">
        <v>462</v>
      </c>
      <c r="C300" s="149" t="s">
        <v>463</v>
      </c>
      <c r="D300" s="150" t="s">
        <v>78</v>
      </c>
      <c r="E300" s="151">
        <v>308.48500000000001</v>
      </c>
      <c r="F300" s="151"/>
      <c r="G300" s="152">
        <f>E300*F300</f>
        <v>0</v>
      </c>
      <c r="H300" s="153">
        <v>1.7999999999999999E-2</v>
      </c>
      <c r="I300" s="153">
        <f>E300*H300</f>
        <v>5.5527299999999995</v>
      </c>
      <c r="J300" s="153">
        <v>0</v>
      </c>
      <c r="K300" s="153">
        <f>E300*J300</f>
        <v>0</v>
      </c>
      <c r="Q300" s="146">
        <v>2</v>
      </c>
      <c r="AA300" s="122">
        <v>12</v>
      </c>
      <c r="AB300" s="122">
        <v>1</v>
      </c>
      <c r="AC300" s="122">
        <v>102</v>
      </c>
      <c r="BB300" s="122">
        <v>2</v>
      </c>
      <c r="BC300" s="122">
        <f>IF(BB300=1,G300,0)</f>
        <v>0</v>
      </c>
      <c r="BD300" s="122">
        <f>IF(BB300=2,G300,0)</f>
        <v>0</v>
      </c>
      <c r="BE300" s="122">
        <f>IF(BB300=3,G300,0)</f>
        <v>0</v>
      </c>
      <c r="BF300" s="122">
        <f>IF(BB300=4,G300,0)</f>
        <v>0</v>
      </c>
      <c r="BG300" s="122">
        <f>IF(BB300=5,G300,0)</f>
        <v>0</v>
      </c>
    </row>
    <row r="301" spans="1:59" x14ac:dyDescent="0.2">
      <c r="A301" s="154"/>
      <c r="B301" s="155"/>
      <c r="C301" s="196" t="s">
        <v>464</v>
      </c>
      <c r="D301" s="197"/>
      <c r="E301" s="156">
        <v>308.48500000000001</v>
      </c>
      <c r="F301" s="157"/>
      <c r="G301" s="158"/>
      <c r="H301" s="159"/>
      <c r="I301" s="159"/>
      <c r="J301" s="159"/>
      <c r="K301" s="159"/>
      <c r="M301" s="122" t="s">
        <v>464</v>
      </c>
      <c r="O301" s="160"/>
      <c r="Q301" s="146"/>
    </row>
    <row r="302" spans="1:59" x14ac:dyDescent="0.2">
      <c r="A302" s="147">
        <v>103</v>
      </c>
      <c r="B302" s="148" t="s">
        <v>465</v>
      </c>
      <c r="C302" s="149" t="s">
        <v>466</v>
      </c>
      <c r="D302" s="150" t="s">
        <v>82</v>
      </c>
      <c r="E302" s="151">
        <v>6.2714999999999996</v>
      </c>
      <c r="F302" s="151"/>
      <c r="G302" s="152">
        <f>E302*F302</f>
        <v>0</v>
      </c>
      <c r="H302" s="153">
        <v>0</v>
      </c>
      <c r="I302" s="153">
        <f>E302*H302</f>
        <v>0</v>
      </c>
      <c r="J302" s="153">
        <v>0</v>
      </c>
      <c r="K302" s="153">
        <f>E302*J302</f>
        <v>0</v>
      </c>
      <c r="Q302" s="146">
        <v>2</v>
      </c>
      <c r="AA302" s="122">
        <v>12</v>
      </c>
      <c r="AB302" s="122">
        <v>0</v>
      </c>
      <c r="AC302" s="122">
        <v>103</v>
      </c>
      <c r="BB302" s="122">
        <v>2</v>
      </c>
      <c r="BC302" s="122">
        <f>IF(BB302=1,G302,0)</f>
        <v>0</v>
      </c>
      <c r="BD302" s="122">
        <f>IF(BB302=2,G302,0)</f>
        <v>0</v>
      </c>
      <c r="BE302" s="122">
        <f>IF(BB302=3,G302,0)</f>
        <v>0</v>
      </c>
      <c r="BF302" s="122">
        <f>IF(BB302=4,G302,0)</f>
        <v>0</v>
      </c>
      <c r="BG302" s="122">
        <f>IF(BB302=5,G302,0)</f>
        <v>0</v>
      </c>
    </row>
    <row r="303" spans="1:59" x14ac:dyDescent="0.2">
      <c r="A303" s="161"/>
      <c r="B303" s="162" t="s">
        <v>71</v>
      </c>
      <c r="C303" s="163" t="str">
        <f>CONCATENATE(B297," ",C297)</f>
        <v>771 Podlahy z dlaždic a obklady</v>
      </c>
      <c r="D303" s="161"/>
      <c r="E303" s="164"/>
      <c r="F303" s="164"/>
      <c r="G303" s="165">
        <f>SUM(G297:G302)</f>
        <v>0</v>
      </c>
      <c r="H303" s="166"/>
      <c r="I303" s="167">
        <f>SUM(I297:I302)</f>
        <v>6.2715359999999993</v>
      </c>
      <c r="J303" s="166"/>
      <c r="K303" s="167">
        <f>SUM(K297:K302)</f>
        <v>0</v>
      </c>
      <c r="Q303" s="146">
        <v>4</v>
      </c>
      <c r="BC303" s="168">
        <f>SUM(BC297:BC302)</f>
        <v>0</v>
      </c>
      <c r="BD303" s="168">
        <f>SUM(BD297:BD302)</f>
        <v>0</v>
      </c>
      <c r="BE303" s="168">
        <f>SUM(BE297:BE302)</f>
        <v>0</v>
      </c>
      <c r="BF303" s="168">
        <f>SUM(BF297:BF302)</f>
        <v>0</v>
      </c>
      <c r="BG303" s="168">
        <f>SUM(BG297:BG302)</f>
        <v>0</v>
      </c>
    </row>
    <row r="304" spans="1:59" x14ac:dyDescent="0.2">
      <c r="A304" s="139" t="s">
        <v>69</v>
      </c>
      <c r="B304" s="140" t="s">
        <v>467</v>
      </c>
      <c r="C304" s="141" t="s">
        <v>468</v>
      </c>
      <c r="D304" s="142"/>
      <c r="E304" s="143"/>
      <c r="F304" s="143"/>
      <c r="G304" s="144"/>
      <c r="H304" s="145"/>
      <c r="I304" s="145"/>
      <c r="J304" s="145"/>
      <c r="K304" s="145"/>
      <c r="Q304" s="146">
        <v>1</v>
      </c>
    </row>
    <row r="305" spans="1:59" x14ac:dyDescent="0.2">
      <c r="A305" s="147">
        <v>104</v>
      </c>
      <c r="B305" s="148" t="s">
        <v>469</v>
      </c>
      <c r="C305" s="149" t="s">
        <v>470</v>
      </c>
      <c r="D305" s="150" t="s">
        <v>78</v>
      </c>
      <c r="E305" s="151">
        <v>26.432500000000001</v>
      </c>
      <c r="F305" s="151"/>
      <c r="G305" s="152">
        <f>E305*F305</f>
        <v>0</v>
      </c>
      <c r="H305" s="153">
        <v>1.0000000000000001E-5</v>
      </c>
      <c r="I305" s="153">
        <f>E305*H305</f>
        <v>2.6432500000000004E-4</v>
      </c>
      <c r="J305" s="153">
        <v>0</v>
      </c>
      <c r="K305" s="153">
        <f>E305*J305</f>
        <v>0</v>
      </c>
      <c r="Q305" s="146">
        <v>2</v>
      </c>
      <c r="AA305" s="122">
        <v>12</v>
      </c>
      <c r="AB305" s="122">
        <v>0</v>
      </c>
      <c r="AC305" s="122">
        <v>104</v>
      </c>
      <c r="BB305" s="122">
        <v>2</v>
      </c>
      <c r="BC305" s="122">
        <f>IF(BB305=1,G305,0)</f>
        <v>0</v>
      </c>
      <c r="BD305" s="122">
        <f>IF(BB305=2,G305,0)</f>
        <v>0</v>
      </c>
      <c r="BE305" s="122">
        <f>IF(BB305=3,G305,0)</f>
        <v>0</v>
      </c>
      <c r="BF305" s="122">
        <f>IF(BB305=4,G305,0)</f>
        <v>0</v>
      </c>
      <c r="BG305" s="122">
        <f>IF(BB305=5,G305,0)</f>
        <v>0</v>
      </c>
    </row>
    <row r="306" spans="1:59" x14ac:dyDescent="0.2">
      <c r="A306" s="154"/>
      <c r="B306" s="155"/>
      <c r="C306" s="196" t="s">
        <v>471</v>
      </c>
      <c r="D306" s="197"/>
      <c r="E306" s="156">
        <v>19.3125</v>
      </c>
      <c r="F306" s="157"/>
      <c r="G306" s="158"/>
      <c r="H306" s="159"/>
      <c r="I306" s="159"/>
      <c r="J306" s="159"/>
      <c r="K306" s="159"/>
      <c r="M306" s="122" t="s">
        <v>471</v>
      </c>
      <c r="O306" s="160"/>
      <c r="Q306" s="146"/>
    </row>
    <row r="307" spans="1:59" x14ac:dyDescent="0.2">
      <c r="A307" s="154"/>
      <c r="B307" s="155"/>
      <c r="C307" s="196" t="s">
        <v>472</v>
      </c>
      <c r="D307" s="197"/>
      <c r="E307" s="156">
        <v>7.12</v>
      </c>
      <c r="F307" s="157"/>
      <c r="G307" s="158"/>
      <c r="H307" s="159"/>
      <c r="I307" s="159"/>
      <c r="J307" s="159"/>
      <c r="K307" s="159"/>
      <c r="M307" s="122" t="s">
        <v>472</v>
      </c>
      <c r="O307" s="160"/>
      <c r="Q307" s="146"/>
    </row>
    <row r="308" spans="1:59" x14ac:dyDescent="0.2">
      <c r="A308" s="147">
        <v>105</v>
      </c>
      <c r="B308" s="148" t="s">
        <v>473</v>
      </c>
      <c r="C308" s="149" t="s">
        <v>474</v>
      </c>
      <c r="D308" s="150" t="s">
        <v>78</v>
      </c>
      <c r="E308" s="151">
        <v>27.2255</v>
      </c>
      <c r="F308" s="151"/>
      <c r="G308" s="152">
        <f>E308*F308</f>
        <v>0</v>
      </c>
      <c r="H308" s="153">
        <v>0.01</v>
      </c>
      <c r="I308" s="153">
        <f>E308*H308</f>
        <v>0.27225500000000002</v>
      </c>
      <c r="J308" s="153">
        <v>0</v>
      </c>
      <c r="K308" s="153">
        <f>E308*J308</f>
        <v>0</v>
      </c>
      <c r="Q308" s="146">
        <v>2</v>
      </c>
      <c r="AA308" s="122">
        <v>12</v>
      </c>
      <c r="AB308" s="122">
        <v>0</v>
      </c>
      <c r="AC308" s="122">
        <v>105</v>
      </c>
      <c r="BB308" s="122">
        <v>2</v>
      </c>
      <c r="BC308" s="122">
        <f>IF(BB308=1,G308,0)</f>
        <v>0</v>
      </c>
      <c r="BD308" s="122">
        <f>IF(BB308=2,G308,0)</f>
        <v>0</v>
      </c>
      <c r="BE308" s="122">
        <f>IF(BB308=3,G308,0)</f>
        <v>0</v>
      </c>
      <c r="BF308" s="122">
        <f>IF(BB308=4,G308,0)</f>
        <v>0</v>
      </c>
      <c r="BG308" s="122">
        <f>IF(BB308=5,G308,0)</f>
        <v>0</v>
      </c>
    </row>
    <row r="309" spans="1:59" x14ac:dyDescent="0.2">
      <c r="A309" s="154"/>
      <c r="B309" s="155"/>
      <c r="C309" s="196" t="s">
        <v>475</v>
      </c>
      <c r="D309" s="197"/>
      <c r="E309" s="156">
        <v>27.2255</v>
      </c>
      <c r="F309" s="157"/>
      <c r="G309" s="158"/>
      <c r="H309" s="159"/>
      <c r="I309" s="159"/>
      <c r="J309" s="159"/>
      <c r="K309" s="159"/>
      <c r="M309" s="122" t="s">
        <v>475</v>
      </c>
      <c r="O309" s="160"/>
      <c r="Q309" s="146"/>
    </row>
    <row r="310" spans="1:59" x14ac:dyDescent="0.2">
      <c r="A310" s="147">
        <v>106</v>
      </c>
      <c r="B310" s="148" t="s">
        <v>476</v>
      </c>
      <c r="C310" s="149" t="s">
        <v>477</v>
      </c>
      <c r="D310" s="150" t="s">
        <v>82</v>
      </c>
      <c r="E310" s="151">
        <v>0.27250000000000002</v>
      </c>
      <c r="F310" s="151"/>
      <c r="G310" s="152">
        <f>E310*F310</f>
        <v>0</v>
      </c>
      <c r="H310" s="153">
        <v>0</v>
      </c>
      <c r="I310" s="153">
        <f>E310*H310</f>
        <v>0</v>
      </c>
      <c r="J310" s="153">
        <v>0</v>
      </c>
      <c r="K310" s="153">
        <f>E310*J310</f>
        <v>0</v>
      </c>
      <c r="Q310" s="146">
        <v>2</v>
      </c>
      <c r="AA310" s="122">
        <v>12</v>
      </c>
      <c r="AB310" s="122">
        <v>0</v>
      </c>
      <c r="AC310" s="122">
        <v>106</v>
      </c>
      <c r="BB310" s="122">
        <v>2</v>
      </c>
      <c r="BC310" s="122">
        <f>IF(BB310=1,G310,0)</f>
        <v>0</v>
      </c>
      <c r="BD310" s="122">
        <f>IF(BB310=2,G310,0)</f>
        <v>0</v>
      </c>
      <c r="BE310" s="122">
        <f>IF(BB310=3,G310,0)</f>
        <v>0</v>
      </c>
      <c r="BF310" s="122">
        <f>IF(BB310=4,G310,0)</f>
        <v>0</v>
      </c>
      <c r="BG310" s="122">
        <f>IF(BB310=5,G310,0)</f>
        <v>0</v>
      </c>
    </row>
    <row r="311" spans="1:59" x14ac:dyDescent="0.2">
      <c r="A311" s="161"/>
      <c r="B311" s="162" t="s">
        <v>71</v>
      </c>
      <c r="C311" s="163" t="str">
        <f>CONCATENATE(B304," ",C304)</f>
        <v>775 Podlahy vlysové a parketové</v>
      </c>
      <c r="D311" s="161"/>
      <c r="E311" s="164"/>
      <c r="F311" s="164"/>
      <c r="G311" s="165">
        <f>SUM(G304:G310)</f>
        <v>0</v>
      </c>
      <c r="H311" s="166"/>
      <c r="I311" s="167">
        <f>SUM(I304:I310)</f>
        <v>0.27251932500000003</v>
      </c>
      <c r="J311" s="166"/>
      <c r="K311" s="167">
        <f>SUM(K304:K310)</f>
        <v>0</v>
      </c>
      <c r="Q311" s="146">
        <v>4</v>
      </c>
      <c r="BC311" s="168">
        <f>SUM(BC304:BC310)</f>
        <v>0</v>
      </c>
      <c r="BD311" s="168">
        <f>SUM(BD304:BD310)</f>
        <v>0</v>
      </c>
      <c r="BE311" s="168">
        <f>SUM(BE304:BE310)</f>
        <v>0</v>
      </c>
      <c r="BF311" s="168">
        <f>SUM(BF304:BF310)</f>
        <v>0</v>
      </c>
      <c r="BG311" s="168">
        <f>SUM(BG304:BG310)</f>
        <v>0</v>
      </c>
    </row>
    <row r="312" spans="1:59" x14ac:dyDescent="0.2">
      <c r="A312" s="139" t="s">
        <v>69</v>
      </c>
      <c r="B312" s="140" t="s">
        <v>478</v>
      </c>
      <c r="C312" s="141" t="s">
        <v>479</v>
      </c>
      <c r="D312" s="142"/>
      <c r="E312" s="143"/>
      <c r="F312" s="143"/>
      <c r="G312" s="144"/>
      <c r="H312" s="145"/>
      <c r="I312" s="145"/>
      <c r="J312" s="145"/>
      <c r="K312" s="145"/>
      <c r="Q312" s="146">
        <v>1</v>
      </c>
    </row>
    <row r="313" spans="1:59" ht="25.5" x14ac:dyDescent="0.2">
      <c r="A313" s="147">
        <v>107</v>
      </c>
      <c r="B313" s="148" t="s">
        <v>480</v>
      </c>
      <c r="C313" s="149" t="s">
        <v>481</v>
      </c>
      <c r="D313" s="150" t="s">
        <v>78</v>
      </c>
      <c r="E313" s="151">
        <v>44.04</v>
      </c>
      <c r="F313" s="151"/>
      <c r="G313" s="152">
        <f>E313*F313</f>
        <v>0</v>
      </c>
      <c r="H313" s="153">
        <v>2.7000000000000001E-3</v>
      </c>
      <c r="I313" s="153">
        <f>E313*H313</f>
        <v>0.118908</v>
      </c>
      <c r="J313" s="153">
        <v>0</v>
      </c>
      <c r="K313" s="153">
        <f>E313*J313</f>
        <v>0</v>
      </c>
      <c r="Q313" s="146">
        <v>2</v>
      </c>
      <c r="AA313" s="122">
        <v>12</v>
      </c>
      <c r="AB313" s="122">
        <v>0</v>
      </c>
      <c r="AC313" s="122">
        <v>107</v>
      </c>
      <c r="BB313" s="122">
        <v>2</v>
      </c>
      <c r="BC313" s="122">
        <f>IF(BB313=1,G313,0)</f>
        <v>0</v>
      </c>
      <c r="BD313" s="122">
        <f>IF(BB313=2,G313,0)</f>
        <v>0</v>
      </c>
      <c r="BE313" s="122">
        <f>IF(BB313=3,G313,0)</f>
        <v>0</v>
      </c>
      <c r="BF313" s="122">
        <f>IF(BB313=4,G313,0)</f>
        <v>0</v>
      </c>
      <c r="BG313" s="122">
        <f>IF(BB313=5,G313,0)</f>
        <v>0</v>
      </c>
    </row>
    <row r="314" spans="1:59" x14ac:dyDescent="0.2">
      <c r="A314" s="154"/>
      <c r="B314" s="155"/>
      <c r="C314" s="196" t="s">
        <v>482</v>
      </c>
      <c r="D314" s="197"/>
      <c r="E314" s="156">
        <v>9.15</v>
      </c>
      <c r="F314" s="157"/>
      <c r="G314" s="158"/>
      <c r="H314" s="159"/>
      <c r="I314" s="159"/>
      <c r="J314" s="159"/>
      <c r="K314" s="159"/>
      <c r="M314" s="122" t="s">
        <v>482</v>
      </c>
      <c r="O314" s="160"/>
      <c r="Q314" s="146"/>
    </row>
    <row r="315" spans="1:59" x14ac:dyDescent="0.2">
      <c r="A315" s="154"/>
      <c r="B315" s="155"/>
      <c r="C315" s="196" t="s">
        <v>483</v>
      </c>
      <c r="D315" s="197"/>
      <c r="E315" s="156">
        <v>17.64</v>
      </c>
      <c r="F315" s="157"/>
      <c r="G315" s="158"/>
      <c r="H315" s="159"/>
      <c r="I315" s="159"/>
      <c r="J315" s="159"/>
      <c r="K315" s="159"/>
      <c r="M315" s="122" t="s">
        <v>483</v>
      </c>
      <c r="O315" s="160"/>
      <c r="Q315" s="146"/>
    </row>
    <row r="316" spans="1:59" x14ac:dyDescent="0.2">
      <c r="A316" s="154"/>
      <c r="B316" s="155"/>
      <c r="C316" s="196" t="s">
        <v>484</v>
      </c>
      <c r="D316" s="197"/>
      <c r="E316" s="156">
        <v>-4.1369999999999996</v>
      </c>
      <c r="F316" s="157"/>
      <c r="G316" s="158"/>
      <c r="H316" s="159"/>
      <c r="I316" s="159"/>
      <c r="J316" s="159"/>
      <c r="K316" s="159"/>
      <c r="M316" s="122" t="s">
        <v>484</v>
      </c>
      <c r="O316" s="160"/>
      <c r="Q316" s="146"/>
    </row>
    <row r="317" spans="1:59" x14ac:dyDescent="0.2">
      <c r="A317" s="154"/>
      <c r="B317" s="155"/>
      <c r="C317" s="196" t="s">
        <v>485</v>
      </c>
      <c r="D317" s="197"/>
      <c r="E317" s="156">
        <v>17.25</v>
      </c>
      <c r="F317" s="157"/>
      <c r="G317" s="158"/>
      <c r="H317" s="159"/>
      <c r="I317" s="159"/>
      <c r="J317" s="159"/>
      <c r="K317" s="159"/>
      <c r="M317" s="122" t="s">
        <v>485</v>
      </c>
      <c r="O317" s="160"/>
      <c r="Q317" s="146"/>
    </row>
    <row r="318" spans="1:59" x14ac:dyDescent="0.2">
      <c r="A318" s="154"/>
      <c r="B318" s="155"/>
      <c r="C318" s="196" t="s">
        <v>486</v>
      </c>
      <c r="D318" s="197"/>
      <c r="E318" s="156">
        <v>4.1369999999999996</v>
      </c>
      <c r="F318" s="157"/>
      <c r="G318" s="158"/>
      <c r="H318" s="159"/>
      <c r="I318" s="159"/>
      <c r="J318" s="159"/>
      <c r="K318" s="159"/>
      <c r="M318" s="122" t="s">
        <v>486</v>
      </c>
      <c r="O318" s="160"/>
      <c r="Q318" s="146"/>
    </row>
    <row r="319" spans="1:59" x14ac:dyDescent="0.2">
      <c r="A319" s="147">
        <v>108</v>
      </c>
      <c r="B319" s="148" t="s">
        <v>487</v>
      </c>
      <c r="C319" s="149" t="s">
        <v>488</v>
      </c>
      <c r="D319" s="150" t="s">
        <v>78</v>
      </c>
      <c r="E319" s="151">
        <v>45.361199999999997</v>
      </c>
      <c r="F319" s="151"/>
      <c r="G319" s="152">
        <f>E319*F319</f>
        <v>0</v>
      </c>
      <c r="H319" s="153">
        <v>1.7600000000000001E-2</v>
      </c>
      <c r="I319" s="153">
        <f>E319*H319</f>
        <v>0.79835712000000003</v>
      </c>
      <c r="J319" s="153">
        <v>0</v>
      </c>
      <c r="K319" s="153">
        <f>E319*J319</f>
        <v>0</v>
      </c>
      <c r="Q319" s="146">
        <v>2</v>
      </c>
      <c r="AA319" s="122">
        <v>12</v>
      </c>
      <c r="AB319" s="122">
        <v>1</v>
      </c>
      <c r="AC319" s="122">
        <v>108</v>
      </c>
      <c r="BB319" s="122">
        <v>2</v>
      </c>
      <c r="BC319" s="122">
        <f>IF(BB319=1,G319,0)</f>
        <v>0</v>
      </c>
      <c r="BD319" s="122">
        <f>IF(BB319=2,G319,0)</f>
        <v>0</v>
      </c>
      <c r="BE319" s="122">
        <f>IF(BB319=3,G319,0)</f>
        <v>0</v>
      </c>
      <c r="BF319" s="122">
        <f>IF(BB319=4,G319,0)</f>
        <v>0</v>
      </c>
      <c r="BG319" s="122">
        <f>IF(BB319=5,G319,0)</f>
        <v>0</v>
      </c>
    </row>
    <row r="320" spans="1:59" x14ac:dyDescent="0.2">
      <c r="A320" s="154"/>
      <c r="B320" s="155"/>
      <c r="C320" s="196" t="s">
        <v>489</v>
      </c>
      <c r="D320" s="197"/>
      <c r="E320" s="156">
        <v>45.361199999999997</v>
      </c>
      <c r="F320" s="157"/>
      <c r="G320" s="158"/>
      <c r="H320" s="159"/>
      <c r="I320" s="159"/>
      <c r="J320" s="159"/>
      <c r="K320" s="159"/>
      <c r="M320" s="122" t="s">
        <v>489</v>
      </c>
      <c r="O320" s="160"/>
      <c r="Q320" s="146"/>
    </row>
    <row r="321" spans="1:59" x14ac:dyDescent="0.2">
      <c r="A321" s="147">
        <v>109</v>
      </c>
      <c r="B321" s="148" t="s">
        <v>490</v>
      </c>
      <c r="C321" s="149" t="s">
        <v>491</v>
      </c>
      <c r="D321" s="150" t="s">
        <v>82</v>
      </c>
      <c r="E321" s="151">
        <v>0.91720000000000002</v>
      </c>
      <c r="F321" s="151"/>
      <c r="G321" s="152">
        <f>E321*F321</f>
        <v>0</v>
      </c>
      <c r="H321" s="153">
        <v>0</v>
      </c>
      <c r="I321" s="153">
        <f>E321*H321</f>
        <v>0</v>
      </c>
      <c r="J321" s="153">
        <v>0</v>
      </c>
      <c r="K321" s="153">
        <f>E321*J321</f>
        <v>0</v>
      </c>
      <c r="Q321" s="146">
        <v>2</v>
      </c>
      <c r="AA321" s="122">
        <v>12</v>
      </c>
      <c r="AB321" s="122">
        <v>0</v>
      </c>
      <c r="AC321" s="122">
        <v>109</v>
      </c>
      <c r="BB321" s="122">
        <v>2</v>
      </c>
      <c r="BC321" s="122">
        <f>IF(BB321=1,G321,0)</f>
        <v>0</v>
      </c>
      <c r="BD321" s="122">
        <f>IF(BB321=2,G321,0)</f>
        <v>0</v>
      </c>
      <c r="BE321" s="122">
        <f>IF(BB321=3,G321,0)</f>
        <v>0</v>
      </c>
      <c r="BF321" s="122">
        <f>IF(BB321=4,G321,0)</f>
        <v>0</v>
      </c>
      <c r="BG321" s="122">
        <f>IF(BB321=5,G321,0)</f>
        <v>0</v>
      </c>
    </row>
    <row r="322" spans="1:59" x14ac:dyDescent="0.2">
      <c r="A322" s="161"/>
      <c r="B322" s="162" t="s">
        <v>71</v>
      </c>
      <c r="C322" s="163" t="str">
        <f>CONCATENATE(B312," ",C312)</f>
        <v>781 Obklady keramické</v>
      </c>
      <c r="D322" s="161"/>
      <c r="E322" s="164"/>
      <c r="F322" s="164"/>
      <c r="G322" s="165">
        <f>SUM(G312:G321)</f>
        <v>0</v>
      </c>
      <c r="H322" s="166"/>
      <c r="I322" s="167">
        <f>SUM(I312:I321)</f>
        <v>0.91726512000000004</v>
      </c>
      <c r="J322" s="166"/>
      <c r="K322" s="167">
        <f>SUM(K312:K321)</f>
        <v>0</v>
      </c>
      <c r="Q322" s="146">
        <v>4</v>
      </c>
      <c r="BC322" s="168">
        <f>SUM(BC312:BC321)</f>
        <v>0</v>
      </c>
      <c r="BD322" s="168">
        <f>SUM(BD312:BD321)</f>
        <v>0</v>
      </c>
      <c r="BE322" s="168">
        <f>SUM(BE312:BE321)</f>
        <v>0</v>
      </c>
      <c r="BF322" s="168">
        <f>SUM(BF312:BF321)</f>
        <v>0</v>
      </c>
      <c r="BG322" s="168">
        <f>SUM(BG312:BG321)</f>
        <v>0</v>
      </c>
    </row>
    <row r="323" spans="1:59" x14ac:dyDescent="0.2">
      <c r="A323" s="139" t="s">
        <v>69</v>
      </c>
      <c r="B323" s="140" t="s">
        <v>492</v>
      </c>
      <c r="C323" s="141" t="s">
        <v>493</v>
      </c>
      <c r="D323" s="142"/>
      <c r="E323" s="143"/>
      <c r="F323" s="143"/>
      <c r="G323" s="144"/>
      <c r="H323" s="145"/>
      <c r="I323" s="145"/>
      <c r="J323" s="145"/>
      <c r="K323" s="145"/>
      <c r="Q323" s="146">
        <v>1</v>
      </c>
    </row>
    <row r="324" spans="1:59" x14ac:dyDescent="0.2">
      <c r="A324" s="147">
        <v>110</v>
      </c>
      <c r="B324" s="148" t="s">
        <v>494</v>
      </c>
      <c r="C324" s="149" t="s">
        <v>495</v>
      </c>
      <c r="D324" s="150" t="s">
        <v>78</v>
      </c>
      <c r="E324" s="151">
        <v>977.99900000000002</v>
      </c>
      <c r="F324" s="151"/>
      <c r="G324" s="152">
        <f>E324*F324</f>
        <v>0</v>
      </c>
      <c r="H324" s="153">
        <v>3.1E-4</v>
      </c>
      <c r="I324" s="153">
        <f>E324*H324</f>
        <v>0.30317969</v>
      </c>
      <c r="J324" s="153">
        <v>0</v>
      </c>
      <c r="K324" s="153">
        <f>E324*J324</f>
        <v>0</v>
      </c>
      <c r="Q324" s="146">
        <v>2</v>
      </c>
      <c r="AA324" s="122">
        <v>12</v>
      </c>
      <c r="AB324" s="122">
        <v>0</v>
      </c>
      <c r="AC324" s="122">
        <v>110</v>
      </c>
      <c r="BB324" s="122">
        <v>2</v>
      </c>
      <c r="BC324" s="122">
        <f>IF(BB324=1,G324,0)</f>
        <v>0</v>
      </c>
      <c r="BD324" s="122">
        <f>IF(BB324=2,G324,0)</f>
        <v>0</v>
      </c>
      <c r="BE324" s="122">
        <f>IF(BB324=3,G324,0)</f>
        <v>0</v>
      </c>
      <c r="BF324" s="122">
        <f>IF(BB324=4,G324,0)</f>
        <v>0</v>
      </c>
      <c r="BG324" s="122">
        <f>IF(BB324=5,G324,0)</f>
        <v>0</v>
      </c>
    </row>
    <row r="325" spans="1:59" x14ac:dyDescent="0.2">
      <c r="A325" s="154"/>
      <c r="B325" s="155"/>
      <c r="C325" s="196" t="s">
        <v>496</v>
      </c>
      <c r="D325" s="197"/>
      <c r="E325" s="156">
        <v>977.99900000000002</v>
      </c>
      <c r="F325" s="157"/>
      <c r="G325" s="158"/>
      <c r="H325" s="159"/>
      <c r="I325" s="159"/>
      <c r="J325" s="159"/>
      <c r="K325" s="159"/>
      <c r="M325" s="122" t="s">
        <v>496</v>
      </c>
      <c r="O325" s="160"/>
      <c r="Q325" s="146"/>
    </row>
    <row r="326" spans="1:59" x14ac:dyDescent="0.2">
      <c r="A326" s="161"/>
      <c r="B326" s="162" t="s">
        <v>71</v>
      </c>
      <c r="C326" s="163" t="str">
        <f>CONCATENATE(B323," ",C323)</f>
        <v>784 Malby</v>
      </c>
      <c r="D326" s="161"/>
      <c r="E326" s="164"/>
      <c r="F326" s="164"/>
      <c r="G326" s="165">
        <f>SUM(G323:G325)</f>
        <v>0</v>
      </c>
      <c r="H326" s="166"/>
      <c r="I326" s="167">
        <f>SUM(I323:I325)</f>
        <v>0.30317969</v>
      </c>
      <c r="J326" s="166"/>
      <c r="K326" s="167">
        <f>SUM(K323:K325)</f>
        <v>0</v>
      </c>
      <c r="Q326" s="146">
        <v>4</v>
      </c>
      <c r="BC326" s="168">
        <f>SUM(BC323:BC325)</f>
        <v>0</v>
      </c>
      <c r="BD326" s="168">
        <f>SUM(BD323:BD325)</f>
        <v>0</v>
      </c>
      <c r="BE326" s="168">
        <f>SUM(BE323:BE325)</f>
        <v>0</v>
      </c>
      <c r="BF326" s="168">
        <f>SUM(BF323:BF325)</f>
        <v>0</v>
      </c>
      <c r="BG326" s="168">
        <f>SUM(BG323:BG325)</f>
        <v>0</v>
      </c>
    </row>
    <row r="327" spans="1:59" x14ac:dyDescent="0.2">
      <c r="A327" s="139" t="s">
        <v>69</v>
      </c>
      <c r="B327" s="140" t="s">
        <v>497</v>
      </c>
      <c r="C327" s="141" t="s">
        <v>498</v>
      </c>
      <c r="D327" s="142"/>
      <c r="E327" s="143"/>
      <c r="F327" s="143"/>
      <c r="G327" s="144"/>
      <c r="H327" s="145"/>
      <c r="I327" s="145"/>
      <c r="J327" s="145"/>
      <c r="K327" s="145"/>
      <c r="Q327" s="146">
        <v>1</v>
      </c>
    </row>
    <row r="328" spans="1:59" x14ac:dyDescent="0.2">
      <c r="A328" s="147">
        <v>111</v>
      </c>
      <c r="B328" s="148" t="s">
        <v>499</v>
      </c>
      <c r="C328" s="149" t="s">
        <v>500</v>
      </c>
      <c r="D328" s="150" t="s">
        <v>348</v>
      </c>
      <c r="E328" s="151">
        <v>1</v>
      </c>
      <c r="F328" s="151"/>
      <c r="G328" s="152">
        <f>E328*F328</f>
        <v>0</v>
      </c>
      <c r="H328" s="153">
        <v>0</v>
      </c>
      <c r="I328" s="153">
        <f>E328*H328</f>
        <v>0</v>
      </c>
      <c r="J328" s="153">
        <v>0</v>
      </c>
      <c r="K328" s="153">
        <f>E328*J328</f>
        <v>0</v>
      </c>
      <c r="Q328" s="146">
        <v>2</v>
      </c>
      <c r="AA328" s="122">
        <v>12</v>
      </c>
      <c r="AB328" s="122">
        <v>0</v>
      </c>
      <c r="AC328" s="122">
        <v>111</v>
      </c>
      <c r="BB328" s="122">
        <v>4</v>
      </c>
      <c r="BC328" s="122">
        <f>IF(BB328=1,G328,0)</f>
        <v>0</v>
      </c>
      <c r="BD328" s="122">
        <f>IF(BB328=2,G328,0)</f>
        <v>0</v>
      </c>
      <c r="BE328" s="122">
        <f>IF(BB328=3,G328,0)</f>
        <v>0</v>
      </c>
      <c r="BF328" s="122">
        <f>IF(BB328=4,G328,0)</f>
        <v>0</v>
      </c>
      <c r="BG328" s="122">
        <f>IF(BB328=5,G328,0)</f>
        <v>0</v>
      </c>
    </row>
    <row r="329" spans="1:59" x14ac:dyDescent="0.2">
      <c r="A329" s="161"/>
      <c r="B329" s="162" t="s">
        <v>71</v>
      </c>
      <c r="C329" s="163" t="str">
        <f>CONCATENATE(B327," ",C327)</f>
        <v>M21 Elektromontáže</v>
      </c>
      <c r="D329" s="161"/>
      <c r="E329" s="164"/>
      <c r="F329" s="164"/>
      <c r="G329" s="165">
        <f>SUM(G327:G328)</f>
        <v>0</v>
      </c>
      <c r="H329" s="166"/>
      <c r="I329" s="167">
        <f>SUM(I327:I328)</f>
        <v>0</v>
      </c>
      <c r="J329" s="166"/>
      <c r="K329" s="167">
        <f>SUM(K327:K328)</f>
        <v>0</v>
      </c>
      <c r="Q329" s="146">
        <v>4</v>
      </c>
      <c r="BC329" s="168">
        <f>SUM(BC327:BC328)</f>
        <v>0</v>
      </c>
      <c r="BD329" s="168">
        <f>SUM(BD327:BD328)</f>
        <v>0</v>
      </c>
      <c r="BE329" s="168">
        <f>SUM(BE327:BE328)</f>
        <v>0</v>
      </c>
      <c r="BF329" s="168">
        <f>SUM(BF327:BF328)</f>
        <v>0</v>
      </c>
      <c r="BG329" s="168">
        <f>SUM(BG327:BG328)</f>
        <v>0</v>
      </c>
    </row>
    <row r="330" spans="1:59" x14ac:dyDescent="0.2">
      <c r="A330" s="139" t="s">
        <v>69</v>
      </c>
      <c r="B330" s="140" t="s">
        <v>501</v>
      </c>
      <c r="C330" s="141" t="s">
        <v>502</v>
      </c>
      <c r="D330" s="142"/>
      <c r="E330" s="143"/>
      <c r="F330" s="143"/>
      <c r="G330" s="144"/>
      <c r="H330" s="145"/>
      <c r="I330" s="145"/>
      <c r="J330" s="145"/>
      <c r="K330" s="145"/>
      <c r="Q330" s="146">
        <v>1</v>
      </c>
    </row>
    <row r="331" spans="1:59" x14ac:dyDescent="0.2">
      <c r="A331" s="147">
        <v>112</v>
      </c>
      <c r="B331" s="148" t="s">
        <v>503</v>
      </c>
      <c r="C331" s="149" t="s">
        <v>504</v>
      </c>
      <c r="D331" s="150" t="s">
        <v>202</v>
      </c>
      <c r="E331" s="151">
        <v>15</v>
      </c>
      <c r="F331" s="151"/>
      <c r="G331" s="152">
        <f>E331*F331</f>
        <v>0</v>
      </c>
      <c r="H331" s="153">
        <v>0.38530999999999999</v>
      </c>
      <c r="I331" s="153">
        <f>E331*H331</f>
        <v>5.7796500000000002</v>
      </c>
      <c r="J331" s="153">
        <v>0</v>
      </c>
      <c r="K331" s="153">
        <f>E331*J331</f>
        <v>0</v>
      </c>
      <c r="Q331" s="146">
        <v>2</v>
      </c>
      <c r="AA331" s="122">
        <v>12</v>
      </c>
      <c r="AB331" s="122">
        <v>0</v>
      </c>
      <c r="AC331" s="122">
        <v>112</v>
      </c>
      <c r="BB331" s="122">
        <v>1</v>
      </c>
      <c r="BC331" s="122">
        <f>IF(BB331=1,G331,0)</f>
        <v>0</v>
      </c>
      <c r="BD331" s="122">
        <f>IF(BB331=2,G331,0)</f>
        <v>0</v>
      </c>
      <c r="BE331" s="122">
        <f>IF(BB331=3,G331,0)</f>
        <v>0</v>
      </c>
      <c r="BF331" s="122">
        <f>IF(BB331=4,G331,0)</f>
        <v>0</v>
      </c>
      <c r="BG331" s="122">
        <f>IF(BB331=5,G331,0)</f>
        <v>0</v>
      </c>
    </row>
    <row r="332" spans="1:59" x14ac:dyDescent="0.2">
      <c r="A332" s="147">
        <v>113</v>
      </c>
      <c r="B332" s="148" t="s">
        <v>505</v>
      </c>
      <c r="C332" s="149" t="s">
        <v>506</v>
      </c>
      <c r="D332" s="150" t="s">
        <v>202</v>
      </c>
      <c r="E332" s="151">
        <v>72</v>
      </c>
      <c r="F332" s="151"/>
      <c r="G332" s="152">
        <f>E332*F332</f>
        <v>0</v>
      </c>
      <c r="H332" s="153">
        <v>0.39412000000000003</v>
      </c>
      <c r="I332" s="153">
        <f>E332*H332</f>
        <v>28.376640000000002</v>
      </c>
      <c r="J332" s="153">
        <v>0</v>
      </c>
      <c r="K332" s="153">
        <f>E332*J332</f>
        <v>0</v>
      </c>
      <c r="Q332" s="146">
        <v>2</v>
      </c>
      <c r="AA332" s="122">
        <v>12</v>
      </c>
      <c r="AB332" s="122">
        <v>0</v>
      </c>
      <c r="AC332" s="122">
        <v>113</v>
      </c>
      <c r="BB332" s="122">
        <v>1</v>
      </c>
      <c r="BC332" s="122">
        <f>IF(BB332=1,G332,0)</f>
        <v>0</v>
      </c>
      <c r="BD332" s="122">
        <f>IF(BB332=2,G332,0)</f>
        <v>0</v>
      </c>
      <c r="BE332" s="122">
        <f>IF(BB332=3,G332,0)</f>
        <v>0</v>
      </c>
      <c r="BF332" s="122">
        <f>IF(BB332=4,G332,0)</f>
        <v>0</v>
      </c>
      <c r="BG332" s="122">
        <f>IF(BB332=5,G332,0)</f>
        <v>0</v>
      </c>
    </row>
    <row r="333" spans="1:59" x14ac:dyDescent="0.2">
      <c r="A333" s="147">
        <v>114</v>
      </c>
      <c r="B333" s="148" t="s">
        <v>507</v>
      </c>
      <c r="C333" s="149" t="s">
        <v>508</v>
      </c>
      <c r="D333" s="150" t="s">
        <v>202</v>
      </c>
      <c r="E333" s="151">
        <v>4</v>
      </c>
      <c r="F333" s="151"/>
      <c r="G333" s="152">
        <f>E333*F333</f>
        <v>0</v>
      </c>
      <c r="H333" s="153">
        <v>8.1200000000000005E-3</v>
      </c>
      <c r="I333" s="153">
        <f>E333*H333</f>
        <v>3.2480000000000002E-2</v>
      </c>
      <c r="J333" s="153">
        <v>0</v>
      </c>
      <c r="K333" s="153">
        <f>E333*J333</f>
        <v>0</v>
      </c>
      <c r="Q333" s="146">
        <v>2</v>
      </c>
      <c r="AA333" s="122">
        <v>12</v>
      </c>
      <c r="AB333" s="122">
        <v>0</v>
      </c>
      <c r="AC333" s="122">
        <v>114</v>
      </c>
      <c r="BB333" s="122">
        <v>1</v>
      </c>
      <c r="BC333" s="122">
        <f>IF(BB333=1,G333,0)</f>
        <v>0</v>
      </c>
      <c r="BD333" s="122">
        <f>IF(BB333=2,G333,0)</f>
        <v>0</v>
      </c>
      <c r="BE333" s="122">
        <f>IF(BB333=3,G333,0)</f>
        <v>0</v>
      </c>
      <c r="BF333" s="122">
        <f>IF(BB333=4,G333,0)</f>
        <v>0</v>
      </c>
      <c r="BG333" s="122">
        <f>IF(BB333=5,G333,0)</f>
        <v>0</v>
      </c>
    </row>
    <row r="334" spans="1:59" x14ac:dyDescent="0.2">
      <c r="A334" s="161"/>
      <c r="B334" s="162" t="s">
        <v>71</v>
      </c>
      <c r="C334" s="163" t="str">
        <f>CONCATENATE(B330," ",C330)</f>
        <v>999 Přípojky IS</v>
      </c>
      <c r="D334" s="161"/>
      <c r="E334" s="164"/>
      <c r="F334" s="164"/>
      <c r="G334" s="165">
        <f>SUM(G330:G333)</f>
        <v>0</v>
      </c>
      <c r="H334" s="166"/>
      <c r="I334" s="167">
        <f>SUM(I330:I333)</f>
        <v>34.188769999999998</v>
      </c>
      <c r="J334" s="166"/>
      <c r="K334" s="167">
        <f>SUM(K330:K333)</f>
        <v>0</v>
      </c>
      <c r="Q334" s="146">
        <v>4</v>
      </c>
      <c r="BC334" s="168">
        <f>SUM(BC330:BC333)</f>
        <v>0</v>
      </c>
      <c r="BD334" s="168">
        <f>SUM(BD330:BD333)</f>
        <v>0</v>
      </c>
      <c r="BE334" s="168">
        <f>SUM(BE330:BE333)</f>
        <v>0</v>
      </c>
      <c r="BF334" s="168">
        <f>SUM(BF330:BF333)</f>
        <v>0</v>
      </c>
      <c r="BG334" s="168">
        <f>SUM(BG330:BG333)</f>
        <v>0</v>
      </c>
    </row>
    <row r="335" spans="1:59" x14ac:dyDescent="0.2">
      <c r="E335" s="122"/>
    </row>
    <row r="336" spans="1:59" x14ac:dyDescent="0.2">
      <c r="E336" s="122"/>
    </row>
    <row r="337" spans="5:5" x14ac:dyDescent="0.2">
      <c r="E337" s="122"/>
    </row>
    <row r="338" spans="5:5" x14ac:dyDescent="0.2">
      <c r="E338" s="122"/>
    </row>
    <row r="339" spans="5:5" x14ac:dyDescent="0.2">
      <c r="E339" s="122"/>
    </row>
    <row r="340" spans="5:5" x14ac:dyDescent="0.2">
      <c r="E340" s="122"/>
    </row>
    <row r="341" spans="5:5" x14ac:dyDescent="0.2">
      <c r="E341" s="122"/>
    </row>
    <row r="342" spans="5:5" x14ac:dyDescent="0.2">
      <c r="E342" s="122"/>
    </row>
    <row r="343" spans="5:5" x14ac:dyDescent="0.2">
      <c r="E343" s="122"/>
    </row>
    <row r="344" spans="5:5" x14ac:dyDescent="0.2">
      <c r="E344" s="122"/>
    </row>
    <row r="345" spans="5:5" x14ac:dyDescent="0.2">
      <c r="E345" s="122"/>
    </row>
    <row r="346" spans="5:5" x14ac:dyDescent="0.2">
      <c r="E346" s="122"/>
    </row>
    <row r="347" spans="5:5" x14ac:dyDescent="0.2">
      <c r="E347" s="122"/>
    </row>
    <row r="348" spans="5:5" x14ac:dyDescent="0.2">
      <c r="E348" s="122"/>
    </row>
    <row r="349" spans="5:5" x14ac:dyDescent="0.2">
      <c r="E349" s="122"/>
    </row>
    <row r="350" spans="5:5" x14ac:dyDescent="0.2">
      <c r="E350" s="122"/>
    </row>
    <row r="351" spans="5:5" x14ac:dyDescent="0.2">
      <c r="E351" s="122"/>
    </row>
    <row r="352" spans="5:5" x14ac:dyDescent="0.2">
      <c r="E352" s="122"/>
    </row>
    <row r="353" spans="1:7" x14ac:dyDescent="0.2">
      <c r="E353" s="122"/>
    </row>
    <row r="354" spans="1:7" x14ac:dyDescent="0.2">
      <c r="E354" s="122"/>
    </row>
    <row r="355" spans="1:7" x14ac:dyDescent="0.2">
      <c r="E355" s="122"/>
    </row>
    <row r="356" spans="1:7" x14ac:dyDescent="0.2">
      <c r="E356" s="122"/>
    </row>
    <row r="357" spans="1:7" x14ac:dyDescent="0.2">
      <c r="E357" s="122"/>
    </row>
    <row r="358" spans="1:7" x14ac:dyDescent="0.2">
      <c r="A358" s="169"/>
      <c r="B358" s="169"/>
      <c r="C358" s="169"/>
      <c r="D358" s="169"/>
      <c r="E358" s="169"/>
      <c r="F358" s="169"/>
      <c r="G358" s="169"/>
    </row>
    <row r="359" spans="1:7" x14ac:dyDescent="0.2">
      <c r="A359" s="169"/>
      <c r="B359" s="169"/>
      <c r="C359" s="169"/>
      <c r="D359" s="169"/>
      <c r="E359" s="169"/>
      <c r="F359" s="169"/>
      <c r="G359" s="169"/>
    </row>
    <row r="360" spans="1:7" x14ac:dyDescent="0.2">
      <c r="A360" s="169"/>
      <c r="B360" s="169"/>
      <c r="C360" s="169"/>
      <c r="D360" s="169"/>
      <c r="E360" s="169"/>
      <c r="F360" s="169"/>
      <c r="G360" s="169"/>
    </row>
    <row r="361" spans="1:7" x14ac:dyDescent="0.2">
      <c r="A361" s="169"/>
      <c r="B361" s="169"/>
      <c r="C361" s="169"/>
      <c r="D361" s="169"/>
      <c r="E361" s="169"/>
      <c r="F361" s="169"/>
      <c r="G361" s="169"/>
    </row>
    <row r="362" spans="1:7" x14ac:dyDescent="0.2">
      <c r="E362" s="122"/>
    </row>
    <row r="363" spans="1:7" x14ac:dyDescent="0.2">
      <c r="E363" s="122"/>
    </row>
    <row r="364" spans="1:7" x14ac:dyDescent="0.2">
      <c r="E364" s="122"/>
    </row>
    <row r="365" spans="1:7" x14ac:dyDescent="0.2">
      <c r="E365" s="122"/>
    </row>
    <row r="366" spans="1:7" x14ac:dyDescent="0.2">
      <c r="E366" s="122"/>
    </row>
    <row r="367" spans="1:7" x14ac:dyDescent="0.2">
      <c r="E367" s="122"/>
    </row>
    <row r="368" spans="1:7" x14ac:dyDescent="0.2">
      <c r="E368" s="122"/>
    </row>
    <row r="369" spans="5:5" x14ac:dyDescent="0.2">
      <c r="E369" s="122"/>
    </row>
    <row r="370" spans="5:5" x14ac:dyDescent="0.2">
      <c r="E370" s="122"/>
    </row>
    <row r="371" spans="5:5" x14ac:dyDescent="0.2">
      <c r="E371" s="122"/>
    </row>
    <row r="372" spans="5:5" x14ac:dyDescent="0.2">
      <c r="E372" s="122"/>
    </row>
    <row r="373" spans="5:5" x14ac:dyDescent="0.2">
      <c r="E373" s="122"/>
    </row>
    <row r="374" spans="5:5" x14ac:dyDescent="0.2">
      <c r="E374" s="122"/>
    </row>
    <row r="375" spans="5:5" x14ac:dyDescent="0.2">
      <c r="E375" s="122"/>
    </row>
    <row r="376" spans="5:5" x14ac:dyDescent="0.2">
      <c r="E376" s="122"/>
    </row>
    <row r="377" spans="5:5" x14ac:dyDescent="0.2">
      <c r="E377" s="122"/>
    </row>
    <row r="378" spans="5:5" x14ac:dyDescent="0.2">
      <c r="E378" s="122"/>
    </row>
    <row r="379" spans="5:5" x14ac:dyDescent="0.2">
      <c r="E379" s="122"/>
    </row>
    <row r="380" spans="5:5" x14ac:dyDescent="0.2">
      <c r="E380" s="122"/>
    </row>
    <row r="381" spans="5:5" x14ac:dyDescent="0.2">
      <c r="E381" s="122"/>
    </row>
    <row r="382" spans="5:5" x14ac:dyDescent="0.2">
      <c r="E382" s="122"/>
    </row>
    <row r="383" spans="5:5" x14ac:dyDescent="0.2">
      <c r="E383" s="122"/>
    </row>
    <row r="384" spans="5:5" x14ac:dyDescent="0.2">
      <c r="E384" s="122"/>
    </row>
    <row r="385" spans="1:7" x14ac:dyDescent="0.2">
      <c r="E385" s="122"/>
    </row>
    <row r="386" spans="1:7" x14ac:dyDescent="0.2">
      <c r="E386" s="122"/>
    </row>
    <row r="387" spans="1:7" x14ac:dyDescent="0.2">
      <c r="A387" s="170"/>
      <c r="B387" s="170"/>
    </row>
    <row r="388" spans="1:7" x14ac:dyDescent="0.2">
      <c r="A388" s="169"/>
      <c r="B388" s="169"/>
      <c r="C388" s="172"/>
      <c r="D388" s="172"/>
      <c r="E388" s="173"/>
      <c r="F388" s="172"/>
      <c r="G388" s="174"/>
    </row>
    <row r="389" spans="1:7" x14ac:dyDescent="0.2">
      <c r="A389" s="175"/>
      <c r="B389" s="175"/>
      <c r="C389" s="169"/>
      <c r="D389" s="169"/>
      <c r="E389" s="176"/>
      <c r="F389" s="169"/>
      <c r="G389" s="169"/>
    </row>
    <row r="390" spans="1:7" x14ac:dyDescent="0.2">
      <c r="A390" s="169"/>
      <c r="B390" s="169"/>
      <c r="C390" s="169"/>
      <c r="D390" s="169"/>
      <c r="E390" s="176"/>
      <c r="F390" s="169"/>
      <c r="G390" s="169"/>
    </row>
    <row r="391" spans="1:7" x14ac:dyDescent="0.2">
      <c r="A391" s="169"/>
      <c r="B391" s="169"/>
      <c r="C391" s="169"/>
      <c r="D391" s="169"/>
      <c r="E391" s="176"/>
      <c r="F391" s="169"/>
      <c r="G391" s="169"/>
    </row>
    <row r="392" spans="1:7" x14ac:dyDescent="0.2">
      <c r="A392" s="169"/>
      <c r="B392" s="169"/>
      <c r="C392" s="169"/>
      <c r="D392" s="169"/>
      <c r="E392" s="176"/>
      <c r="F392" s="169"/>
      <c r="G392" s="169"/>
    </row>
    <row r="393" spans="1:7" x14ac:dyDescent="0.2">
      <c r="A393" s="169"/>
      <c r="B393" s="169"/>
      <c r="C393" s="169"/>
      <c r="D393" s="169"/>
      <c r="E393" s="176"/>
      <c r="F393" s="169"/>
      <c r="G393" s="169"/>
    </row>
    <row r="394" spans="1:7" x14ac:dyDescent="0.2">
      <c r="A394" s="169"/>
      <c r="B394" s="169"/>
      <c r="C394" s="169"/>
      <c r="D394" s="169"/>
      <c r="E394" s="176"/>
      <c r="F394" s="169"/>
      <c r="G394" s="169"/>
    </row>
    <row r="395" spans="1:7" x14ac:dyDescent="0.2">
      <c r="A395" s="169"/>
      <c r="B395" s="169"/>
      <c r="C395" s="169"/>
      <c r="D395" s="169"/>
      <c r="E395" s="176"/>
      <c r="F395" s="169"/>
      <c r="G395" s="169"/>
    </row>
    <row r="396" spans="1:7" x14ac:dyDescent="0.2">
      <c r="A396" s="169"/>
      <c r="B396" s="169"/>
      <c r="C396" s="169"/>
      <c r="D396" s="169"/>
      <c r="E396" s="176"/>
      <c r="F396" s="169"/>
      <c r="G396" s="169"/>
    </row>
    <row r="397" spans="1:7" x14ac:dyDescent="0.2">
      <c r="A397" s="169"/>
      <c r="B397" s="169"/>
      <c r="C397" s="169"/>
      <c r="D397" s="169"/>
      <c r="E397" s="176"/>
      <c r="F397" s="169"/>
      <c r="G397" s="169"/>
    </row>
    <row r="398" spans="1:7" x14ac:dyDescent="0.2">
      <c r="A398" s="169"/>
      <c r="B398" s="169"/>
      <c r="C398" s="169"/>
      <c r="D398" s="169"/>
      <c r="E398" s="176"/>
      <c r="F398" s="169"/>
      <c r="G398" s="169"/>
    </row>
    <row r="399" spans="1:7" x14ac:dyDescent="0.2">
      <c r="A399" s="169"/>
      <c r="B399" s="169"/>
      <c r="C399" s="169"/>
      <c r="D399" s="169"/>
      <c r="E399" s="176"/>
      <c r="F399" s="169"/>
      <c r="G399" s="169"/>
    </row>
    <row r="400" spans="1:7" x14ac:dyDescent="0.2">
      <c r="A400" s="169"/>
      <c r="B400" s="169"/>
      <c r="C400" s="169"/>
      <c r="D400" s="169"/>
      <c r="E400" s="176"/>
      <c r="F400" s="169"/>
      <c r="G400" s="169"/>
    </row>
    <row r="401" spans="1:7" x14ac:dyDescent="0.2">
      <c r="A401" s="169"/>
      <c r="B401" s="169"/>
      <c r="C401" s="169"/>
      <c r="D401" s="169"/>
      <c r="E401" s="176"/>
      <c r="F401" s="169"/>
      <c r="G401" s="169"/>
    </row>
  </sheetData>
  <mergeCells count="164">
    <mergeCell ref="C15:D15"/>
    <mergeCell ref="C16:D16"/>
    <mergeCell ref="C17:D17"/>
    <mergeCell ref="C19:D19"/>
    <mergeCell ref="C20:D20"/>
    <mergeCell ref="C22:D22"/>
    <mergeCell ref="A1:I1"/>
    <mergeCell ref="A3:B3"/>
    <mergeCell ref="A4:B4"/>
    <mergeCell ref="G4:I4"/>
    <mergeCell ref="C9:D9"/>
    <mergeCell ref="C11:D11"/>
    <mergeCell ref="C12:D12"/>
    <mergeCell ref="C13:D13"/>
    <mergeCell ref="C32:D32"/>
    <mergeCell ref="C36:D36"/>
    <mergeCell ref="C39:D39"/>
    <mergeCell ref="C53:D53"/>
    <mergeCell ref="C54:D54"/>
    <mergeCell ref="C55:D55"/>
    <mergeCell ref="C56:D56"/>
    <mergeCell ref="C23:D23"/>
    <mergeCell ref="C24:D24"/>
    <mergeCell ref="C26:D26"/>
    <mergeCell ref="C28:D28"/>
    <mergeCell ref="C30:D30"/>
    <mergeCell ref="C31:D31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63:D63"/>
    <mergeCell ref="C65:D65"/>
    <mergeCell ref="C66:D66"/>
    <mergeCell ref="C67:D67"/>
    <mergeCell ref="C68:D68"/>
    <mergeCell ref="C69:D69"/>
    <mergeCell ref="C57:D57"/>
    <mergeCell ref="C58:D58"/>
    <mergeCell ref="C59:D59"/>
    <mergeCell ref="C60:D60"/>
    <mergeCell ref="C61:D61"/>
    <mergeCell ref="C62:D62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120:D120"/>
    <mergeCell ref="C121:D121"/>
    <mergeCell ref="C122:D122"/>
    <mergeCell ref="C128:D128"/>
    <mergeCell ref="C113:D113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43:D143"/>
    <mergeCell ref="C144:D144"/>
    <mergeCell ref="C146:D146"/>
    <mergeCell ref="C147:D147"/>
    <mergeCell ref="C148:D148"/>
    <mergeCell ref="C149:D149"/>
    <mergeCell ref="C132:D132"/>
    <mergeCell ref="C134:D134"/>
    <mergeCell ref="C136:D136"/>
    <mergeCell ref="C137:D137"/>
    <mergeCell ref="C138:D138"/>
    <mergeCell ref="C139:D139"/>
    <mergeCell ref="C140:D140"/>
    <mergeCell ref="C141:D141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69:D169"/>
    <mergeCell ref="C171:D171"/>
    <mergeCell ref="C173:D173"/>
    <mergeCell ref="C175:D175"/>
    <mergeCell ref="C176:D176"/>
    <mergeCell ref="C178:D178"/>
    <mergeCell ref="C162:D162"/>
    <mergeCell ref="C163:D163"/>
    <mergeCell ref="C164:D164"/>
    <mergeCell ref="C165:D165"/>
    <mergeCell ref="C166:D166"/>
    <mergeCell ref="C168:D168"/>
    <mergeCell ref="C194:D194"/>
    <mergeCell ref="C200:D200"/>
    <mergeCell ref="C204:D204"/>
    <mergeCell ref="C206:D206"/>
    <mergeCell ref="C209:D209"/>
    <mergeCell ref="C180:D180"/>
    <mergeCell ref="C182:D182"/>
    <mergeCell ref="C187:D187"/>
    <mergeCell ref="C189:D189"/>
    <mergeCell ref="C192:D192"/>
    <mergeCell ref="C193:D193"/>
    <mergeCell ref="C238:D238"/>
    <mergeCell ref="C240:D240"/>
    <mergeCell ref="C242:D242"/>
    <mergeCell ref="C244:D244"/>
    <mergeCell ref="C246:D246"/>
    <mergeCell ref="C214:D214"/>
    <mergeCell ref="C215:D215"/>
    <mergeCell ref="C217:D217"/>
    <mergeCell ref="C219:D219"/>
    <mergeCell ref="C299:D299"/>
    <mergeCell ref="C301:D301"/>
    <mergeCell ref="C284:D284"/>
    <mergeCell ref="C287:D287"/>
    <mergeCell ref="C289:D289"/>
    <mergeCell ref="C251:D251"/>
    <mergeCell ref="C253:D253"/>
    <mergeCell ref="C256:D256"/>
    <mergeCell ref="C258:D258"/>
    <mergeCell ref="C261:D261"/>
    <mergeCell ref="C269:D269"/>
    <mergeCell ref="C325:D325"/>
    <mergeCell ref="C314:D314"/>
    <mergeCell ref="C315:D315"/>
    <mergeCell ref="C316:D316"/>
    <mergeCell ref="C317:D317"/>
    <mergeCell ref="C318:D318"/>
    <mergeCell ref="C320:D320"/>
    <mergeCell ref="C306:D306"/>
    <mergeCell ref="C307:D307"/>
    <mergeCell ref="C309:D309"/>
  </mergeCells>
  <printOptions gridLinesSet="0"/>
  <pageMargins left="0.59055118110236227" right="0.39370078740157483" top="0.78740157480314965" bottom="0.78740157480314965" header="0.31496062992125984" footer="0.31496062992125984"/>
  <pageSetup paperSize="9" scale="85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Kabelík</dc:creator>
  <cp:lastModifiedBy>Admin</cp:lastModifiedBy>
  <dcterms:created xsi:type="dcterms:W3CDTF">2015-07-26T12:28:09Z</dcterms:created>
  <dcterms:modified xsi:type="dcterms:W3CDTF">2017-12-18T11:45:47Z</dcterms:modified>
</cp:coreProperties>
</file>