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TSMP - vnitroareálové úpravy\TSMP_opěrka\výběr_dodavatele\"/>
    </mc:Choice>
  </mc:AlternateContent>
  <xr:revisionPtr revIDLastSave="0" documentId="13_ncr:1_{0BDFDE40-0400-4CDE-8844-E3B250B3A09C}" xr6:coauthVersionLast="36" xr6:coauthVersionMax="47" xr10:uidLastSave="{00000000-0000-0000-0000-000000000000}"/>
  <bookViews>
    <workbookView xWindow="-60" yWindow="-60" windowWidth="15480" windowHeight="11640" xr2:uid="{9F4CE5C6-A9D4-46E7-8392-013FCB9E067A}"/>
  </bookViews>
  <sheets>
    <sheet name="Kryci list" sheetId="1" r:id="rId1"/>
    <sheet name="Rekapitulace" sheetId="2" r:id="rId2"/>
    <sheet name="Zakazka" sheetId="3" r:id="rId3"/>
    <sheet name="Figury" sheetId="4" state="hidden" r:id="rId4"/>
  </sheets>
  <definedNames>
    <definedName name="__CENA__">Zakazka!$P$6:$P$124</definedName>
    <definedName name="__MAIN__">Zakazka!$F$1:$DE$64</definedName>
    <definedName name="__MAIN2__" localSheetId="1">Rekapitulace!$B$1:$H$33</definedName>
    <definedName name="__MAIN2__">#REF!</definedName>
    <definedName name="__MAIN3__">'Kryci list'!$A$3:$C$19</definedName>
    <definedName name="__SAZBA__">Zakazka!$U$6:$U$124</definedName>
    <definedName name="__T0__">Zakazka!$F$5:$AC$64</definedName>
    <definedName name="__T1__">Zakazka!$F$6:$AC$14</definedName>
    <definedName name="__T2__">Zakazka!$F$7:$DE$8</definedName>
    <definedName name="__T3__">Zakazka!$J$8:$M$8</definedName>
    <definedName name="__TE0__">'Kryci list'!$A$4:$C$13</definedName>
    <definedName name="__TE1__">'Kryci list'!#REF!</definedName>
    <definedName name="__TE2__">'Kryci list'!#REF!</definedName>
    <definedName name="__TE3__">Figury!$A$2:$D$2</definedName>
    <definedName name="__TR0__" localSheetId="1">Rekapitulace!$B$5:$F$6</definedName>
    <definedName name="__TR0__">#REF!</definedName>
    <definedName name="__TR1__" localSheetId="1">Rekapitulace!$B$6:$F$6</definedName>
    <definedName name="__TR1__">#REF!</definedName>
    <definedName name="_xlnm.Print_Titles" localSheetId="2">Zakazka!$3:$4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2" l="1" a="1"/>
  <c r="A2" i="2" s="1"/>
  <c r="B2" i="2"/>
  <c r="A3" i="2" a="1"/>
  <c r="A3" i="2" s="1"/>
  <c r="A4" i="2" a="1"/>
  <c r="A4" i="2" s="1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A31" i="2"/>
  <c r="B31" i="2"/>
  <c r="C31" i="2"/>
  <c r="N7" i="3"/>
  <c r="P7" i="3"/>
  <c r="R7" i="3"/>
  <c r="T7" i="3"/>
  <c r="V7" i="3"/>
  <c r="W7" i="3"/>
  <c r="N9" i="3"/>
  <c r="P9" i="3"/>
  <c r="R9" i="3"/>
  <c r="T9" i="3"/>
  <c r="V9" i="3"/>
  <c r="W9" i="3"/>
  <c r="N10" i="3"/>
  <c r="P10" i="3"/>
  <c r="R10" i="3"/>
  <c r="T10" i="3"/>
  <c r="V10" i="3"/>
  <c r="W10" i="3"/>
  <c r="N11" i="3"/>
  <c r="P11" i="3"/>
  <c r="R11" i="3"/>
  <c r="T11" i="3"/>
  <c r="V11" i="3"/>
  <c r="W11" i="3"/>
  <c r="N13" i="3"/>
  <c r="P13" i="3"/>
  <c r="R13" i="3"/>
  <c r="T13" i="3"/>
  <c r="V13" i="3"/>
  <c r="W13" i="3"/>
  <c r="N16" i="3"/>
  <c r="P16" i="3"/>
  <c r="P15" i="3" s="1"/>
  <c r="C7" i="2" s="1"/>
  <c r="R16" i="3"/>
  <c r="R15" i="3" s="1"/>
  <c r="D7" i="2" s="1"/>
  <c r="T16" i="3"/>
  <c r="T15" i="3" s="1"/>
  <c r="V16" i="3"/>
  <c r="V15" i="3" s="1"/>
  <c r="E7" i="2" s="1"/>
  <c r="W16" i="3"/>
  <c r="W15" i="3" s="1"/>
  <c r="F7" i="2" s="1"/>
  <c r="N20" i="3"/>
  <c r="P20" i="3"/>
  <c r="R20" i="3"/>
  <c r="T20" i="3"/>
  <c r="V20" i="3"/>
  <c r="W20" i="3"/>
  <c r="N22" i="3"/>
  <c r="P22" i="3"/>
  <c r="R22" i="3"/>
  <c r="T22" i="3"/>
  <c r="V22" i="3"/>
  <c r="W22" i="3"/>
  <c r="N23" i="3"/>
  <c r="P23" i="3"/>
  <c r="R23" i="3"/>
  <c r="T23" i="3"/>
  <c r="V23" i="3"/>
  <c r="W23" i="3"/>
  <c r="N24" i="3"/>
  <c r="P24" i="3"/>
  <c r="R24" i="3"/>
  <c r="T24" i="3"/>
  <c r="V24" i="3"/>
  <c r="W24" i="3"/>
  <c r="N27" i="3"/>
  <c r="P27" i="3"/>
  <c r="P26" i="3" s="1"/>
  <c r="C9" i="2" s="1"/>
  <c r="R27" i="3"/>
  <c r="R26" i="3" s="1"/>
  <c r="D9" i="2" s="1"/>
  <c r="T27" i="3"/>
  <c r="T26" i="3" s="1"/>
  <c r="V27" i="3"/>
  <c r="V26" i="3" s="1"/>
  <c r="E9" i="2" s="1"/>
  <c r="W27" i="3"/>
  <c r="W26" i="3" s="1"/>
  <c r="F9" i="2" s="1"/>
  <c r="N31" i="3"/>
  <c r="P31" i="3"/>
  <c r="P30" i="3" s="1"/>
  <c r="C10" i="2" s="1"/>
  <c r="R31" i="3"/>
  <c r="R30" i="3" s="1"/>
  <c r="D10" i="2" s="1"/>
  <c r="T31" i="3"/>
  <c r="T30" i="3" s="1"/>
  <c r="V31" i="3"/>
  <c r="V30" i="3" s="1"/>
  <c r="E10" i="2" s="1"/>
  <c r="W31" i="3"/>
  <c r="W30" i="3" s="1"/>
  <c r="F10" i="2" s="1"/>
  <c r="N36" i="3"/>
  <c r="P36" i="3"/>
  <c r="P35" i="3" s="1"/>
  <c r="C11" i="2" s="1"/>
  <c r="R36" i="3"/>
  <c r="R35" i="3" s="1"/>
  <c r="D11" i="2" s="1"/>
  <c r="T36" i="3"/>
  <c r="T35" i="3" s="1"/>
  <c r="V36" i="3"/>
  <c r="V35" i="3" s="1"/>
  <c r="E11" i="2" s="1"/>
  <c r="W36" i="3"/>
  <c r="W35" i="3" s="1"/>
  <c r="F11" i="2" s="1"/>
  <c r="N40" i="3"/>
  <c r="P40" i="3"/>
  <c r="R40" i="3"/>
  <c r="T40" i="3"/>
  <c r="V40" i="3"/>
  <c r="W40" i="3"/>
  <c r="N41" i="3"/>
  <c r="P41" i="3"/>
  <c r="R41" i="3"/>
  <c r="T41" i="3"/>
  <c r="V41" i="3"/>
  <c r="W41" i="3"/>
  <c r="N43" i="3"/>
  <c r="P43" i="3"/>
  <c r="R43" i="3"/>
  <c r="T43" i="3"/>
  <c r="V43" i="3"/>
  <c r="W43" i="3"/>
  <c r="N44" i="3"/>
  <c r="P44" i="3"/>
  <c r="R44" i="3"/>
  <c r="T44" i="3"/>
  <c r="V44" i="3"/>
  <c r="W44" i="3"/>
  <c r="N47" i="3"/>
  <c r="P47" i="3"/>
  <c r="R47" i="3"/>
  <c r="T47" i="3"/>
  <c r="V47" i="3"/>
  <c r="W47" i="3"/>
  <c r="N50" i="3"/>
  <c r="P50" i="3"/>
  <c r="R50" i="3"/>
  <c r="T50" i="3"/>
  <c r="V50" i="3"/>
  <c r="W50" i="3"/>
  <c r="N54" i="3"/>
  <c r="P54" i="3"/>
  <c r="R54" i="3"/>
  <c r="T54" i="3"/>
  <c r="V54" i="3"/>
  <c r="W54" i="3"/>
  <c r="N55" i="3"/>
  <c r="P55" i="3"/>
  <c r="R55" i="3"/>
  <c r="T55" i="3"/>
  <c r="V55" i="3"/>
  <c r="W55" i="3"/>
  <c r="N61" i="3"/>
  <c r="P61" i="3"/>
  <c r="R61" i="3"/>
  <c r="T61" i="3"/>
  <c r="V61" i="3"/>
  <c r="W61" i="3"/>
  <c r="N62" i="3"/>
  <c r="P62" i="3"/>
  <c r="R62" i="3"/>
  <c r="T62" i="3"/>
  <c r="V62" i="3"/>
  <c r="W62" i="3"/>
  <c r="N67" i="3"/>
  <c r="P67" i="3"/>
  <c r="R67" i="3"/>
  <c r="T67" i="3"/>
  <c r="V67" i="3"/>
  <c r="W67" i="3"/>
  <c r="N69" i="3"/>
  <c r="P69" i="3"/>
  <c r="R69" i="3"/>
  <c r="T69" i="3"/>
  <c r="V69" i="3"/>
  <c r="W69" i="3"/>
  <c r="N70" i="3"/>
  <c r="P70" i="3"/>
  <c r="R70" i="3"/>
  <c r="T70" i="3"/>
  <c r="V70" i="3"/>
  <c r="W70" i="3"/>
  <c r="N71" i="3"/>
  <c r="P71" i="3"/>
  <c r="R71" i="3"/>
  <c r="T71" i="3"/>
  <c r="V71" i="3"/>
  <c r="W71" i="3"/>
  <c r="N73" i="3"/>
  <c r="P73" i="3"/>
  <c r="R73" i="3"/>
  <c r="T73" i="3"/>
  <c r="V73" i="3"/>
  <c r="W73" i="3"/>
  <c r="N76" i="3"/>
  <c r="P76" i="3"/>
  <c r="P75" i="3" s="1"/>
  <c r="C18" i="2" s="1"/>
  <c r="R76" i="3"/>
  <c r="R75" i="3" s="1"/>
  <c r="D18" i="2" s="1"/>
  <c r="T76" i="3"/>
  <c r="T75" i="3" s="1"/>
  <c r="V76" i="3"/>
  <c r="V75" i="3" s="1"/>
  <c r="E18" i="2" s="1"/>
  <c r="W76" i="3"/>
  <c r="W75" i="3" s="1"/>
  <c r="F18" i="2" s="1"/>
  <c r="N80" i="3"/>
  <c r="P80" i="3"/>
  <c r="R80" i="3"/>
  <c r="T80" i="3"/>
  <c r="V80" i="3"/>
  <c r="W80" i="3"/>
  <c r="N82" i="3"/>
  <c r="P82" i="3"/>
  <c r="R82" i="3"/>
  <c r="T82" i="3"/>
  <c r="V82" i="3"/>
  <c r="W82" i="3"/>
  <c r="N83" i="3"/>
  <c r="P83" i="3"/>
  <c r="R83" i="3"/>
  <c r="T83" i="3"/>
  <c r="V83" i="3"/>
  <c r="W83" i="3"/>
  <c r="N84" i="3"/>
  <c r="P84" i="3"/>
  <c r="R84" i="3"/>
  <c r="T84" i="3"/>
  <c r="V84" i="3"/>
  <c r="W84" i="3"/>
  <c r="N87" i="3"/>
  <c r="P87" i="3"/>
  <c r="P86" i="3" s="1"/>
  <c r="C20" i="2" s="1"/>
  <c r="R87" i="3"/>
  <c r="R86" i="3" s="1"/>
  <c r="D20" i="2" s="1"/>
  <c r="T87" i="3"/>
  <c r="T86" i="3" s="1"/>
  <c r="V87" i="3"/>
  <c r="V86" i="3" s="1"/>
  <c r="E20" i="2" s="1"/>
  <c r="W87" i="3"/>
  <c r="W86" i="3" s="1"/>
  <c r="F20" i="2" s="1"/>
  <c r="N91" i="3"/>
  <c r="P91" i="3"/>
  <c r="P90" i="3" s="1"/>
  <c r="C21" i="2" s="1"/>
  <c r="R91" i="3"/>
  <c r="R90" i="3" s="1"/>
  <c r="D21" i="2" s="1"/>
  <c r="T91" i="3"/>
  <c r="T90" i="3" s="1"/>
  <c r="V91" i="3"/>
  <c r="V90" i="3" s="1"/>
  <c r="E21" i="2" s="1"/>
  <c r="W91" i="3"/>
  <c r="W90" i="3" s="1"/>
  <c r="F21" i="2" s="1"/>
  <c r="N95" i="3"/>
  <c r="P95" i="3"/>
  <c r="P94" i="3" s="1"/>
  <c r="C22" i="2" s="1"/>
  <c r="R95" i="3"/>
  <c r="R94" i="3" s="1"/>
  <c r="D22" i="2" s="1"/>
  <c r="T95" i="3"/>
  <c r="T94" i="3" s="1"/>
  <c r="V95" i="3"/>
  <c r="V94" i="3" s="1"/>
  <c r="E22" i="2" s="1"/>
  <c r="W95" i="3"/>
  <c r="W94" i="3" s="1"/>
  <c r="F22" i="2" s="1"/>
  <c r="N99" i="3"/>
  <c r="P99" i="3"/>
  <c r="R99" i="3"/>
  <c r="T99" i="3"/>
  <c r="V99" i="3"/>
  <c r="W99" i="3"/>
  <c r="N100" i="3"/>
  <c r="P100" i="3"/>
  <c r="R100" i="3"/>
  <c r="T100" i="3"/>
  <c r="V100" i="3"/>
  <c r="W100" i="3"/>
  <c r="N102" i="3"/>
  <c r="P102" i="3"/>
  <c r="R102" i="3"/>
  <c r="T102" i="3"/>
  <c r="V102" i="3"/>
  <c r="W102" i="3"/>
  <c r="N103" i="3"/>
  <c r="P103" i="3"/>
  <c r="R103" i="3"/>
  <c r="T103" i="3"/>
  <c r="V103" i="3"/>
  <c r="W103" i="3"/>
  <c r="N106" i="3"/>
  <c r="P106" i="3"/>
  <c r="R106" i="3"/>
  <c r="T106" i="3"/>
  <c r="V106" i="3"/>
  <c r="W106" i="3"/>
  <c r="N109" i="3"/>
  <c r="P109" i="3"/>
  <c r="R109" i="3"/>
  <c r="T109" i="3"/>
  <c r="V109" i="3"/>
  <c r="W109" i="3"/>
  <c r="N113" i="3"/>
  <c r="P113" i="3"/>
  <c r="R113" i="3"/>
  <c r="T113" i="3"/>
  <c r="V113" i="3"/>
  <c r="W113" i="3"/>
  <c r="N114" i="3"/>
  <c r="P114" i="3"/>
  <c r="R114" i="3"/>
  <c r="T114" i="3"/>
  <c r="V114" i="3"/>
  <c r="W114" i="3"/>
  <c r="N120" i="3"/>
  <c r="P120" i="3"/>
  <c r="R120" i="3"/>
  <c r="T120" i="3"/>
  <c r="V120" i="3"/>
  <c r="W120" i="3"/>
  <c r="N121" i="3"/>
  <c r="P121" i="3"/>
  <c r="R121" i="3"/>
  <c r="T121" i="3"/>
  <c r="V121" i="3"/>
  <c r="W121" i="3"/>
  <c r="W119" i="3" l="1"/>
  <c r="F26" i="2" s="1"/>
  <c r="V119" i="3"/>
  <c r="E26" i="2" s="1"/>
  <c r="T119" i="3"/>
  <c r="R119" i="3"/>
  <c r="D26" i="2" s="1"/>
  <c r="P119" i="3"/>
  <c r="C26" i="2" s="1"/>
  <c r="W112" i="3"/>
  <c r="F25" i="2" s="1"/>
  <c r="V112" i="3"/>
  <c r="E25" i="2" s="1"/>
  <c r="T112" i="3"/>
  <c r="R112" i="3"/>
  <c r="D25" i="2" s="1"/>
  <c r="P112" i="3"/>
  <c r="C25" i="2" s="1"/>
  <c r="W105" i="3"/>
  <c r="F24" i="2" s="1"/>
  <c r="V105" i="3"/>
  <c r="E24" i="2" s="1"/>
  <c r="T105" i="3"/>
  <c r="R105" i="3"/>
  <c r="D24" i="2" s="1"/>
  <c r="P105" i="3"/>
  <c r="C24" i="2" s="1"/>
  <c r="W98" i="3"/>
  <c r="F23" i="2" s="1"/>
  <c r="V98" i="3"/>
  <c r="E23" i="2" s="1"/>
  <c r="T98" i="3"/>
  <c r="R98" i="3"/>
  <c r="D23" i="2" s="1"/>
  <c r="P98" i="3"/>
  <c r="C23" i="2" s="1"/>
  <c r="W79" i="3"/>
  <c r="F19" i="2" s="1"/>
  <c r="V79" i="3"/>
  <c r="E19" i="2" s="1"/>
  <c r="T79" i="3"/>
  <c r="R79" i="3"/>
  <c r="D19" i="2" s="1"/>
  <c r="P79" i="3"/>
  <c r="C19" i="2" s="1"/>
  <c r="W66" i="3"/>
  <c r="V66" i="3"/>
  <c r="T66" i="3"/>
  <c r="T65" i="3" s="1"/>
  <c r="R66" i="3"/>
  <c r="P66" i="3"/>
  <c r="W60" i="3"/>
  <c r="F15" i="2" s="1"/>
  <c r="V60" i="3"/>
  <c r="E15" i="2" s="1"/>
  <c r="T60" i="3"/>
  <c r="R60" i="3"/>
  <c r="D15" i="2" s="1"/>
  <c r="P60" i="3"/>
  <c r="C15" i="2" s="1"/>
  <c r="W53" i="3"/>
  <c r="F14" i="2" s="1"/>
  <c r="V53" i="3"/>
  <c r="E14" i="2" s="1"/>
  <c r="T53" i="3"/>
  <c r="R53" i="3"/>
  <c r="D14" i="2" s="1"/>
  <c r="P53" i="3"/>
  <c r="C14" i="2" s="1"/>
  <c r="W46" i="3"/>
  <c r="F13" i="2" s="1"/>
  <c r="V46" i="3"/>
  <c r="E13" i="2" s="1"/>
  <c r="T46" i="3"/>
  <c r="R46" i="3"/>
  <c r="D13" i="2" s="1"/>
  <c r="P46" i="3"/>
  <c r="C13" i="2" s="1"/>
  <c r="W39" i="3"/>
  <c r="F12" i="2" s="1"/>
  <c r="V39" i="3"/>
  <c r="E12" i="2" s="1"/>
  <c r="T39" i="3"/>
  <c r="R39" i="3"/>
  <c r="D12" i="2" s="1"/>
  <c r="P39" i="3"/>
  <c r="C12" i="2" s="1"/>
  <c r="W19" i="3"/>
  <c r="F8" i="2" s="1"/>
  <c r="V19" i="3"/>
  <c r="E8" i="2" s="1"/>
  <c r="T19" i="3"/>
  <c r="R19" i="3"/>
  <c r="D8" i="2" s="1"/>
  <c r="P19" i="3"/>
  <c r="C8" i="2" s="1"/>
  <c r="W6" i="3"/>
  <c r="V6" i="3"/>
  <c r="T6" i="3"/>
  <c r="T5" i="3" s="1"/>
  <c r="R6" i="3"/>
  <c r="A30" i="2"/>
  <c r="P6" i="3"/>
  <c r="C6" i="2" l="1"/>
  <c r="P5" i="3"/>
  <c r="C5" i="2" s="1"/>
  <c r="A28" i="2"/>
  <c r="B30" i="2"/>
  <c r="C30" i="2"/>
  <c r="C29" i="2" s="1"/>
  <c r="D6" i="2"/>
  <c r="R5" i="3"/>
  <c r="D5" i="2" s="1"/>
  <c r="E6" i="2"/>
  <c r="V5" i="3"/>
  <c r="E5" i="2" s="1"/>
  <c r="F6" i="2"/>
  <c r="W5" i="3"/>
  <c r="F5" i="2" s="1"/>
  <c r="C17" i="2"/>
  <c r="P65" i="3"/>
  <c r="C16" i="2" s="1"/>
  <c r="D17" i="2"/>
  <c r="R65" i="3"/>
  <c r="D16" i="2" s="1"/>
  <c r="E17" i="2"/>
  <c r="V65" i="3"/>
  <c r="E16" i="2" s="1"/>
  <c r="F17" i="2"/>
  <c r="W65" i="3"/>
  <c r="F16" i="2" s="1"/>
  <c r="C28" i="2" l="1"/>
  <c r="C32" i="2" s="1"/>
</calcChain>
</file>

<file path=xl/sharedStrings.xml><?xml version="1.0" encoding="utf-8"?>
<sst xmlns="http://schemas.openxmlformats.org/spreadsheetml/2006/main" count="468" uniqueCount="158">
  <si>
    <t>Výkaz výměr</t>
  </si>
  <si>
    <t>Zakázka</t>
  </si>
  <si>
    <t>Číslo zakázky</t>
  </si>
  <si>
    <t>POD-2025-11</t>
  </si>
  <si>
    <t>Klasifikace</t>
  </si>
  <si>
    <t>Fáze</t>
  </si>
  <si>
    <t>Příprava realizace</t>
  </si>
  <si>
    <t>Komentář</t>
  </si>
  <si>
    <t>Verze</t>
  </si>
  <si>
    <t>Popis</t>
  </si>
  <si>
    <t>Nabídka</t>
  </si>
  <si>
    <t>Firmy</t>
  </si>
  <si>
    <t>Typ Firmy</t>
  </si>
  <si>
    <t>Název</t>
  </si>
  <si>
    <t>Uživatelé</t>
  </si>
  <si>
    <t>Význam (funkce)</t>
  </si>
  <si>
    <t>Jméno</t>
  </si>
  <si>
    <t>Zakázka:</t>
  </si>
  <si>
    <t>Cena</t>
  </si>
  <si>
    <t>Hmotnost</t>
  </si>
  <si>
    <t>DPH</t>
  </si>
  <si>
    <t>Cena s DPH</t>
  </si>
  <si>
    <t>Celkem (bez DPH)</t>
  </si>
  <si>
    <t>Celkem (včetně DPH)</t>
  </si>
  <si>
    <t>Poř.</t>
  </si>
  <si>
    <t>Typ</t>
  </si>
  <si>
    <t>Kód</t>
  </si>
  <si>
    <t>Alter. kód</t>
  </si>
  <si>
    <t>MJ</t>
  </si>
  <si>
    <t>Výměra bez ztr.</t>
  </si>
  <si>
    <t>Ztratné</t>
  </si>
  <si>
    <t>Výměra</t>
  </si>
  <si>
    <t>Jedn. cena</t>
  </si>
  <si>
    <t>Jedn. hmotn.</t>
  </si>
  <si>
    <t>Jedn. suť</t>
  </si>
  <si>
    <t>Suť</t>
  </si>
  <si>
    <t>Sazba DPH</t>
  </si>
  <si>
    <t>Objekt</t>
  </si>
  <si>
    <t>Oddíl</t>
  </si>
  <si>
    <t>SO_01: Stavební objekt 01 - tvar "L"</t>
  </si>
  <si>
    <t>_</t>
  </si>
  <si>
    <t>001: Zemní práce</t>
  </si>
  <si>
    <t>##T2##N_Catalog_catGUID</t>
  </si>
  <si>
    <t>##T2##PRO_ITEM_catID</t>
  </si>
  <si>
    <t>##T2##PRO_ITEM_iteCode</t>
  </si>
  <si>
    <t>##T2##PRO_ITEM_szvCode</t>
  </si>
  <si>
    <t>##T2##PRO_ITEM_tevCode</t>
  </si>
  <si>
    <t>SP</t>
  </si>
  <si>
    <t>131253101</t>
  </si>
  <si>
    <t>Hloubení jam nezapažených v hornině třídy těžitelnosti I skupiny 3 objem do 20 m3 strojně v omezeném prostoru</t>
  </si>
  <si>
    <t>m3</t>
  </si>
  <si>
    <t>SO_01</t>
  </si>
  <si>
    <t>001</t>
  </si>
  <si>
    <t>1,5*0,5*1,5*12</t>
  </si>
  <si>
    <t>162701105</t>
  </si>
  <si>
    <t>Vodorovné přemístění do 10000 m výkopku/sypaniny z horniny tř. 1 až 4</t>
  </si>
  <si>
    <t>167151101</t>
  </si>
  <si>
    <t>Nakládání výkopku z hornin třídy těžitelnosti I skupiny 1 až 3 do 100 m3</t>
  </si>
  <si>
    <t>171201231</t>
  </si>
  <si>
    <t>Poplatek za uložení zeminy a kamení na recyklační skládce (skládkovné) kód odpadu 17 05 04</t>
  </si>
  <si>
    <t>t</t>
  </si>
  <si>
    <t>13,5*1,5</t>
  </si>
  <si>
    <t>171251201</t>
  </si>
  <si>
    <t>Uložení sypaniny na skládky nebo meziskládky</t>
  </si>
  <si>
    <t>002: Základy</t>
  </si>
  <si>
    <t>275313811</t>
  </si>
  <si>
    <t>Základové patky z betonu tř. C 25/30</t>
  </si>
  <si>
    <t>002</t>
  </si>
  <si>
    <t>003: Svislé konstrukce</t>
  </si>
  <si>
    <t>H</t>
  </si>
  <si>
    <t>13010722</t>
  </si>
  <si>
    <t>ocel profilová jakost S235JR (11 375) průřez I (IPN) 200</t>
  </si>
  <si>
    <t>003</t>
  </si>
  <si>
    <t>3*0,0263*12</t>
  </si>
  <si>
    <t>327121111</t>
  </si>
  <si>
    <t>Montáž ŽB dílců opěrných zdí hmotnosti do 5 t</t>
  </si>
  <si>
    <t>kus</t>
  </si>
  <si>
    <t>3319460R1</t>
  </si>
  <si>
    <t>Demontáž dílců opěrné konstrukce hmotnosti do 5 t</t>
  </si>
  <si>
    <t>338950135</t>
  </si>
  <si>
    <t>Osazení kůlů jednotlivě ve svahu do 1:5 se zadusáním do betonu výška kůlu nad zemí přes 2,0 do 3,0 m</t>
  </si>
  <si>
    <t>005: Komunikace</t>
  </si>
  <si>
    <t>564750101</t>
  </si>
  <si>
    <t>Podklad z kameniva hrubého drceného vel. 16-32 mm plochy do 100 m2 tl 150 mm</t>
  </si>
  <si>
    <t>m2</t>
  </si>
  <si>
    <t>005</t>
  </si>
  <si>
    <t>19,2*1,8</t>
  </si>
  <si>
    <t>006: Úpravy povrchu</t>
  </si>
  <si>
    <t>631311134</t>
  </si>
  <si>
    <t>Mazanina tl přes 120 do 240 mm z betonu prostého bez zvýšených nároků na prostředí tř. C 16/20</t>
  </si>
  <si>
    <t>006</t>
  </si>
  <si>
    <t>oprava a přibetonování; 1</t>
  </si>
  <si>
    <t>výplň mezery u bočních prefabrikátů; 10*0,5*0,3</t>
  </si>
  <si>
    <t>009: Ostatní konstrukce a práce</t>
  </si>
  <si>
    <t>965042231</t>
  </si>
  <si>
    <t>Bourání podkladů pod dlažby nebo mazanin betonových nebo z litého asfaltu tl přes 100 mm pl do 4 m2</t>
  </si>
  <si>
    <t>009</t>
  </si>
  <si>
    <t>1,5*0,5*0,2*9</t>
  </si>
  <si>
    <t>099: Přesun hmot HSV</t>
  </si>
  <si>
    <t>997013501</t>
  </si>
  <si>
    <t>Odvoz suti a vybouraných hmot na skládku nebo meziskládku do 1 km se složením</t>
  </si>
  <si>
    <t>099</t>
  </si>
  <si>
    <t>997013509</t>
  </si>
  <si>
    <t>Příplatek k odvozu suti a vybouraných hmot na skládku ZKD 1 km přes 1 km</t>
  </si>
  <si>
    <t>2,97*9</t>
  </si>
  <si>
    <t>997013609</t>
  </si>
  <si>
    <t>Poplatek za uložení na skládce (skládkovné) stavebního odpadu ze směsí nebo oddělených frakcí betonu, cihel a keramických výrobků kód odpadu 17 01 07</t>
  </si>
  <si>
    <t>998144471</t>
  </si>
  <si>
    <t>Přesun hmot pro montované betonové nádrže, jímky a zásobníky v do 25 m</t>
  </si>
  <si>
    <t>767: Konstrukce zámečnické</t>
  </si>
  <si>
    <t>13010826</t>
  </si>
  <si>
    <t>ocel profilová jakost S235JR (11 375) průřez U (UPN) 200</t>
  </si>
  <si>
    <t>767</t>
  </si>
  <si>
    <t>(3*2+10,9*2)*0,0253</t>
  </si>
  <si>
    <t>vzpěry;2*12*0,0253</t>
  </si>
  <si>
    <t>767991911</t>
  </si>
  <si>
    <t>Opravy zámečnických konstrukcí ostatní - samostatné svařování</t>
  </si>
  <si>
    <t>m</t>
  </si>
  <si>
    <t>0,2*12*4</t>
  </si>
  <si>
    <t>783: Nátěry</t>
  </si>
  <si>
    <t>783301401</t>
  </si>
  <si>
    <t>Ometení zámečnických konstrukcí</t>
  </si>
  <si>
    <t>783</t>
  </si>
  <si>
    <t>783304100</t>
  </si>
  <si>
    <t>Provedení základního jednonásobného nátěru zámečnických konstrukcí</t>
  </si>
  <si>
    <t>(3*2+10,9*2)*0,7</t>
  </si>
  <si>
    <t>3*9*0,76</t>
  </si>
  <si>
    <t>vzpěry;2*12*0,76</t>
  </si>
  <si>
    <t>V06: Územní vlivy</t>
  </si>
  <si>
    <t>ON</t>
  </si>
  <si>
    <t>0623030R1</t>
  </si>
  <si>
    <t>Náklady na autojeřáb</t>
  </si>
  <si>
    <t>hod</t>
  </si>
  <si>
    <t>V06</t>
  </si>
  <si>
    <t>065002000</t>
  </si>
  <si>
    <t>Mimostaveništní doprava materiálů</t>
  </si>
  <si>
    <t>kpl</t>
  </si>
  <si>
    <t>SO_02: Stavební objekt 02 -tvar "U"</t>
  </si>
  <si>
    <t>SO_02</t>
  </si>
  <si>
    <t>1,5*0,5*1,5*7</t>
  </si>
  <si>
    <t>7,875*1,5</t>
  </si>
  <si>
    <t>3*0,0263*7</t>
  </si>
  <si>
    <t>(((7,2*3)*1,8)+(7,2*3,2))</t>
  </si>
  <si>
    <t>1,5*0,5*0,2*8</t>
  </si>
  <si>
    <t>2,64*9</t>
  </si>
  <si>
    <t>(7,2*2+3*2*2)*0,0253</t>
  </si>
  <si>
    <t>vzpěry;2*7*0,0253</t>
  </si>
  <si>
    <t>0,2*13*4</t>
  </si>
  <si>
    <t>(3*2*2+7,2*2)*0,7</t>
  </si>
  <si>
    <t>3*7*0,76</t>
  </si>
  <si>
    <t>Figura</t>
  </si>
  <si>
    <t>Výraz</t>
  </si>
  <si>
    <t>Hodnota</t>
  </si>
  <si>
    <t>jamky;(((0,5*0,5*3,14)/4)*1,5)*12</t>
  </si>
  <si>
    <t>jamky;(((0,5*0,5*3,14)/4)*1,5)*7</t>
  </si>
  <si>
    <t>(((7,2*3)*1,8)+(7,2*3,2))*0,15</t>
  </si>
  <si>
    <t xml:space="preserve">Sběrný dvůr Poděbrady - Oprava opěrných stěn </t>
  </si>
  <si>
    <t>Příloha č. 3b - Soupis prací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</si>
</sst>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#,##0&quot;.&quot;_);;;_(@_)"/>
    <numFmt numFmtId="165" formatCode="_(#,##0.0??;\-\ #,##0.0??;&quot;–&quot;???;_(@_)"/>
    <numFmt numFmtId="166" formatCode="_(#,##0.00_);[Red]\-\ #,##0.00_);&quot;–&quot;??;_(@_)"/>
    <numFmt numFmtId="167" formatCode="_(#,##0_);[Red]\-\ #,##0_);&quot;–&quot;??;_(@_)"/>
    <numFmt numFmtId="168" formatCode="_(#,##0.00000_);[Red]\-\ #,##0.00000_);&quot;–&quot;??;_(@_)"/>
    <numFmt numFmtId="169" formatCode="_(#,##0.0_);[Red]\-\ #,##0.0_);&quot;–&quot;??;_(@_)"/>
    <numFmt numFmtId="170" formatCode="#"/>
  </numFmts>
  <fonts count="37" x14ac:knownFonts="1">
    <font>
      <sz val="10"/>
      <name val="Arial"/>
      <charset val="238"/>
    </font>
    <font>
      <sz val="10"/>
      <color indexed="8"/>
      <name val="Arial"/>
      <family val="2"/>
      <charset val="238"/>
    </font>
    <font>
      <b/>
      <sz val="9"/>
      <color indexed="18"/>
      <name val="Arial"/>
      <family val="2"/>
      <charset val="238"/>
    </font>
    <font>
      <sz val="10"/>
      <color indexed="8"/>
      <name val="Arial CE"/>
      <charset val="238"/>
    </font>
    <font>
      <b/>
      <sz val="12"/>
      <color indexed="25"/>
      <name val="Arial"/>
      <family val="2"/>
      <charset val="238"/>
    </font>
    <font>
      <sz val="8"/>
      <color indexed="17"/>
      <name val="Courier New"/>
      <family val="3"/>
      <charset val="238"/>
    </font>
    <font>
      <sz val="10"/>
      <name val="Arial"/>
      <family val="2"/>
      <charset val="238"/>
    </font>
    <font>
      <sz val="10"/>
      <color indexed="53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56"/>
      <name val="Arial"/>
      <family val="2"/>
      <charset val="238"/>
    </font>
    <font>
      <sz val="10"/>
      <color indexed="18"/>
      <name val="Arial"/>
      <family val="2"/>
      <charset val="238"/>
    </font>
    <font>
      <b/>
      <sz val="10"/>
      <color indexed="61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 CE"/>
      <charset val="238"/>
    </font>
    <font>
      <sz val="8"/>
      <color indexed="17"/>
      <name val="Arial"/>
      <family val="2"/>
      <charset val="238"/>
    </font>
    <font>
      <sz val="10"/>
      <color indexed="61"/>
      <name val="Arial"/>
      <family val="2"/>
      <charset val="238"/>
    </font>
    <font>
      <sz val="9"/>
      <color indexed="1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0"/>
      <color indexed="54"/>
      <name val="Arial"/>
      <family val="2"/>
      <charset val="238"/>
    </font>
    <font>
      <b/>
      <sz val="10"/>
      <color indexed="54"/>
      <name val="Arial"/>
      <family val="2"/>
      <charset val="238"/>
    </font>
    <font>
      <b/>
      <sz val="18"/>
      <color indexed="18"/>
      <name val="Arial"/>
      <family val="2"/>
      <charset val="238"/>
    </font>
    <font>
      <b/>
      <sz val="15"/>
      <color indexed="18"/>
      <name val="Calibri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0"/>
      <color theme="0"/>
      <name val="Arial"/>
      <family val="2"/>
      <charset val="238"/>
    </font>
    <font>
      <b/>
      <sz val="9"/>
      <color theme="0"/>
      <name val="Arial"/>
      <family val="2"/>
      <charset val="238"/>
    </font>
    <font>
      <sz val="8"/>
      <color theme="0"/>
      <name val="Courier New"/>
      <family val="3"/>
      <charset val="238"/>
    </font>
    <font>
      <b/>
      <i/>
      <sz val="1"/>
      <color theme="0"/>
      <name val="Cambria"/>
      <family val="1"/>
      <charset val="238"/>
      <scheme val="major"/>
    </font>
    <font>
      <b/>
      <sz val="10"/>
      <color rgb="FF000080"/>
      <name val="Arial"/>
      <family val="2"/>
      <charset val="238"/>
    </font>
    <font>
      <b/>
      <sz val="20"/>
      <color rgb="FF00008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23"/>
      </left>
      <right style="hair">
        <color indexed="23"/>
      </right>
      <top style="thin">
        <color indexed="23"/>
      </top>
      <bottom style="hair">
        <color indexed="23"/>
      </bottom>
      <diagonal/>
    </border>
    <border>
      <left style="hair">
        <color indexed="23"/>
      </left>
      <right style="thin">
        <color indexed="23"/>
      </right>
      <top style="thin">
        <color indexed="23"/>
      </top>
      <bottom style="hair">
        <color indexed="23"/>
      </bottom>
      <diagonal/>
    </border>
    <border>
      <left style="thin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hair">
        <color indexed="23"/>
      </left>
      <right style="thin">
        <color indexed="23"/>
      </right>
      <top style="hair">
        <color indexed="23"/>
      </top>
      <bottom style="hair">
        <color indexed="23"/>
      </bottom>
      <diagonal/>
    </border>
    <border>
      <left style="thin">
        <color indexed="23"/>
      </left>
      <right style="hair">
        <color indexed="23"/>
      </right>
      <top style="hair">
        <color indexed="23"/>
      </top>
      <bottom style="thin">
        <color indexed="23"/>
      </bottom>
      <diagonal/>
    </border>
    <border>
      <left style="hair">
        <color indexed="23"/>
      </left>
      <right style="thin">
        <color indexed="23"/>
      </right>
      <top style="hair">
        <color indexed="23"/>
      </top>
      <bottom style="thin">
        <color indexed="2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29" fillId="0" borderId="12" applyNumberFormat="0" applyFill="0" applyAlignment="0" applyProtection="0"/>
    <xf numFmtId="0" fontId="30" fillId="0" borderId="0" applyNumberFormat="0" applyFill="0" applyBorder="0" applyAlignment="0" applyProtection="0"/>
  </cellStyleXfs>
  <cellXfs count="124">
    <xf numFmtId="0" fontId="0" fillId="0" borderId="0" xfId="0"/>
    <xf numFmtId="164" fontId="1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center"/>
    </xf>
    <xf numFmtId="165" fontId="3" fillId="0" borderId="0" xfId="0" applyNumberFormat="1" applyFont="1" applyFill="1" applyBorder="1" applyAlignment="1">
      <alignment horizontal="right" vertical="top"/>
    </xf>
    <xf numFmtId="166" fontId="1" fillId="0" borderId="0" xfId="0" applyNumberFormat="1" applyFont="1" applyAlignment="1">
      <alignment horizontal="right" vertical="top"/>
    </xf>
    <xf numFmtId="167" fontId="1" fillId="0" borderId="0" xfId="0" applyNumberFormat="1" applyFont="1" applyAlignment="1">
      <alignment horizontal="right" vertical="top"/>
    </xf>
    <xf numFmtId="168" fontId="1" fillId="0" borderId="0" xfId="0" applyNumberFormat="1" applyFont="1" applyAlignment="1">
      <alignment horizontal="right" vertical="top"/>
    </xf>
    <xf numFmtId="164" fontId="4" fillId="0" borderId="0" xfId="0" applyNumberFormat="1" applyFont="1" applyAlignment="1"/>
    <xf numFmtId="49" fontId="4" fillId="0" borderId="0" xfId="0" applyNumberFormat="1" applyFont="1" applyAlignment="1"/>
    <xf numFmtId="165" fontId="4" fillId="0" borderId="0" xfId="0" applyNumberFormat="1" applyFont="1" applyFill="1" applyBorder="1" applyAlignment="1"/>
    <xf numFmtId="166" fontId="4" fillId="0" borderId="0" xfId="0" applyNumberFormat="1" applyFont="1" applyAlignment="1"/>
    <xf numFmtId="167" fontId="4" fillId="0" borderId="0" xfId="0" applyNumberFormat="1" applyFont="1" applyAlignment="1"/>
    <xf numFmtId="168" fontId="4" fillId="0" borderId="0" xfId="0" applyNumberFormat="1" applyFont="1" applyAlignment="1"/>
    <xf numFmtId="49" fontId="7" fillId="0" borderId="0" xfId="0" applyNumberFormat="1" applyFont="1" applyAlignment="1">
      <alignment horizontal="left" vertical="top"/>
    </xf>
    <xf numFmtId="49" fontId="8" fillId="0" borderId="0" xfId="0" applyNumberFormat="1" applyFont="1" applyAlignment="1"/>
    <xf numFmtId="164" fontId="9" fillId="0" borderId="0" xfId="0" applyNumberFormat="1" applyFont="1" applyAlignment="1"/>
    <xf numFmtId="164" fontId="10" fillId="0" borderId="2" xfId="0" applyNumberFormat="1" applyFont="1" applyBorder="1" applyAlignment="1">
      <alignment horizontal="right" vertical="top"/>
    </xf>
    <xf numFmtId="49" fontId="10" fillId="0" borderId="2" xfId="0" applyNumberFormat="1" applyFont="1" applyBorder="1" applyAlignment="1">
      <alignment horizontal="center" vertical="top"/>
    </xf>
    <xf numFmtId="0" fontId="11" fillId="0" borderId="0" xfId="0" applyFont="1"/>
    <xf numFmtId="166" fontId="10" fillId="0" borderId="2" xfId="0" applyNumberFormat="1" applyFont="1" applyBorder="1" applyAlignment="1">
      <alignment horizontal="right" vertical="top"/>
    </xf>
    <xf numFmtId="167" fontId="10" fillId="0" borderId="2" xfId="0" applyNumberFormat="1" applyFont="1" applyBorder="1" applyAlignment="1">
      <alignment horizontal="right" vertical="top"/>
    </xf>
    <xf numFmtId="0" fontId="30" fillId="0" borderId="0" xfId="2"/>
    <xf numFmtId="0" fontId="14" fillId="0" borderId="0" xfId="0" applyFont="1"/>
    <xf numFmtId="49" fontId="2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left" wrapText="1"/>
    </xf>
    <xf numFmtId="0" fontId="2" fillId="0" borderId="0" xfId="0" applyNumberFormat="1" applyFont="1" applyAlignment="1">
      <alignment horizontal="right"/>
    </xf>
    <xf numFmtId="0" fontId="15" fillId="0" borderId="0" xfId="0" applyFont="1"/>
    <xf numFmtId="164" fontId="15" fillId="0" borderId="0" xfId="0" applyNumberFormat="1" applyFont="1" applyAlignment="1"/>
    <xf numFmtId="49" fontId="15" fillId="0" borderId="0" xfId="0" applyNumberFormat="1" applyFont="1" applyAlignment="1">
      <alignment horizontal="center"/>
    </xf>
    <xf numFmtId="0" fontId="15" fillId="0" borderId="0" xfId="0" applyNumberFormat="1" applyFont="1" applyAlignment="1">
      <alignment horizontal="left"/>
    </xf>
    <xf numFmtId="165" fontId="15" fillId="0" borderId="0" xfId="0" applyNumberFormat="1" applyFont="1" applyFill="1" applyBorder="1" applyAlignment="1"/>
    <xf numFmtId="166" fontId="15" fillId="0" borderId="0" xfId="0" applyNumberFormat="1" applyFont="1" applyAlignment="1"/>
    <xf numFmtId="167" fontId="15" fillId="0" borderId="0" xfId="0" applyNumberFormat="1" applyFont="1" applyAlignment="1"/>
    <xf numFmtId="168" fontId="15" fillId="0" borderId="0" xfId="0" applyNumberFormat="1" applyFont="1" applyAlignment="1"/>
    <xf numFmtId="169" fontId="15" fillId="0" borderId="0" xfId="0" applyNumberFormat="1" applyFont="1" applyAlignment="1"/>
    <xf numFmtId="0" fontId="15" fillId="0" borderId="0" xfId="0" applyNumberFormat="1" applyFont="1" applyAlignment="1"/>
    <xf numFmtId="49" fontId="15" fillId="0" borderId="0" xfId="0" applyNumberFormat="1" applyFont="1" applyAlignment="1">
      <alignment horizontal="left"/>
    </xf>
    <xf numFmtId="0" fontId="2" fillId="0" borderId="0" xfId="0" applyFont="1"/>
    <xf numFmtId="164" fontId="2" fillId="0" borderId="0" xfId="0" applyNumberFormat="1" applyFont="1" applyAlignment="1"/>
    <xf numFmtId="0" fontId="2" fillId="0" borderId="0" xfId="0" applyNumberFormat="1" applyFont="1" applyAlignment="1">
      <alignment horizontal="left"/>
    </xf>
    <xf numFmtId="165" fontId="2" fillId="0" borderId="0" xfId="0" applyNumberFormat="1" applyFont="1" applyFill="1" applyBorder="1" applyAlignment="1"/>
    <xf numFmtId="166" fontId="2" fillId="0" borderId="0" xfId="0" applyNumberFormat="1" applyFont="1" applyAlignment="1"/>
    <xf numFmtId="167" fontId="2" fillId="0" borderId="0" xfId="0" applyNumberFormat="1" applyFont="1" applyAlignment="1"/>
    <xf numFmtId="168" fontId="2" fillId="0" borderId="0" xfId="0" applyNumberFormat="1" applyFont="1" applyAlignment="1"/>
    <xf numFmtId="169" fontId="2" fillId="0" borderId="0" xfId="0" applyNumberFormat="1" applyFont="1" applyAlignment="1"/>
    <xf numFmtId="0" fontId="2" fillId="0" borderId="0" xfId="0" applyNumberFormat="1" applyFont="1" applyAlignment="1"/>
    <xf numFmtId="0" fontId="16" fillId="0" borderId="0" xfId="0" applyFont="1"/>
    <xf numFmtId="49" fontId="10" fillId="0" borderId="2" xfId="0" applyNumberFormat="1" applyFont="1" applyBorder="1" applyAlignment="1">
      <alignment horizontal="left" vertical="top"/>
    </xf>
    <xf numFmtId="0" fontId="10" fillId="0" borderId="2" xfId="0" applyNumberFormat="1" applyFont="1" applyBorder="1" applyAlignment="1">
      <alignment horizontal="left" vertical="top" wrapText="1"/>
    </xf>
    <xf numFmtId="165" fontId="17" fillId="0" borderId="2" xfId="0" applyNumberFormat="1" applyFont="1" applyFill="1" applyBorder="1" applyAlignment="1">
      <alignment horizontal="right" vertical="top"/>
    </xf>
    <xf numFmtId="168" fontId="10" fillId="0" borderId="2" xfId="0" applyNumberFormat="1" applyFont="1" applyBorder="1" applyAlignment="1">
      <alignment horizontal="right" vertical="top"/>
    </xf>
    <xf numFmtId="169" fontId="10" fillId="0" borderId="2" xfId="0" applyNumberFormat="1" applyFont="1" applyBorder="1" applyAlignment="1">
      <alignment horizontal="right" vertical="top"/>
    </xf>
    <xf numFmtId="0" fontId="18" fillId="0" borderId="0" xfId="0" applyFont="1" applyAlignment="1">
      <alignment horizontal="left" vertical="top" wrapText="1"/>
    </xf>
    <xf numFmtId="164" fontId="5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NumberFormat="1" applyFont="1" applyAlignment="1">
      <alignment horizontal="left" vertical="top" wrapText="1"/>
    </xf>
    <xf numFmtId="165" fontId="5" fillId="0" borderId="0" xfId="0" applyNumberFormat="1" applyFont="1" applyFill="1" applyBorder="1" applyAlignment="1">
      <alignment horizontal="right" vertical="top"/>
    </xf>
    <xf numFmtId="166" fontId="5" fillId="0" borderId="0" xfId="0" applyNumberFormat="1" applyFont="1" applyAlignment="1">
      <alignment horizontal="left" vertical="top" wrapText="1"/>
    </xf>
    <xf numFmtId="165" fontId="5" fillId="0" borderId="0" xfId="0" applyNumberFormat="1" applyFont="1" applyFill="1" applyBorder="1" applyAlignment="1">
      <alignment horizontal="left" vertical="top" wrapText="1"/>
    </xf>
    <xf numFmtId="167" fontId="5" fillId="0" borderId="0" xfId="0" applyNumberFormat="1" applyFont="1" applyAlignment="1">
      <alignment horizontal="left" vertical="top" wrapText="1"/>
    </xf>
    <xf numFmtId="168" fontId="5" fillId="0" borderId="0" xfId="0" applyNumberFormat="1" applyFont="1" applyAlignment="1">
      <alignment horizontal="left" vertical="top" wrapText="1"/>
    </xf>
    <xf numFmtId="0" fontId="19" fillId="0" borderId="0" xfId="0" applyFont="1"/>
    <xf numFmtId="0" fontId="20" fillId="0" borderId="0" xfId="0" applyFont="1"/>
    <xf numFmtId="0" fontId="13" fillId="0" borderId="0" xfId="0" applyFont="1" applyAlignment="1">
      <alignment horizontal="left"/>
    </xf>
    <xf numFmtId="0" fontId="21" fillId="0" borderId="0" xfId="0" applyFont="1"/>
    <xf numFmtId="0" fontId="22" fillId="0" borderId="4" xfId="0" applyFont="1" applyBorder="1" applyAlignment="1">
      <alignment horizontal="left"/>
    </xf>
    <xf numFmtId="167" fontId="22" fillId="0" borderId="4" xfId="0" applyNumberFormat="1" applyFont="1" applyBorder="1" applyAlignment="1"/>
    <xf numFmtId="0" fontId="22" fillId="0" borderId="0" xfId="0" applyFont="1" applyAlignment="1">
      <alignment horizontal="left"/>
    </xf>
    <xf numFmtId="167" fontId="22" fillId="0" borderId="0" xfId="0" applyNumberFormat="1" applyFont="1" applyAlignment="1"/>
    <xf numFmtId="0" fontId="23" fillId="0" borderId="0" xfId="0" applyFont="1"/>
    <xf numFmtId="167" fontId="24" fillId="0" borderId="0" xfId="0" applyNumberFormat="1" applyFont="1" applyAlignment="1"/>
    <xf numFmtId="0" fontId="25" fillId="0" borderId="0" xfId="2" applyNumberFormat="1" applyFont="1" applyBorder="1" applyAlignment="1">
      <alignment horizontal="left"/>
    </xf>
    <xf numFmtId="0" fontId="30" fillId="0" borderId="0" xfId="2" applyNumberFormat="1" applyAlignment="1">
      <alignment horizontal="left" wrapText="1"/>
    </xf>
    <xf numFmtId="0" fontId="0" fillId="0" borderId="0" xfId="0" applyNumberFormat="1" applyAlignment="1">
      <alignment horizontal="left"/>
    </xf>
    <xf numFmtId="0" fontId="0" fillId="0" borderId="0" xfId="0" applyNumberFormat="1" applyAlignment="1">
      <alignment horizontal="left" wrapText="1"/>
    </xf>
    <xf numFmtId="0" fontId="26" fillId="0" borderId="0" xfId="1" applyNumberFormat="1" applyFont="1" applyBorder="1" applyAlignment="1">
      <alignment horizontal="left"/>
    </xf>
    <xf numFmtId="0" fontId="0" fillId="0" borderId="0" xfId="0" applyNumberFormat="1" applyFill="1" applyAlignment="1">
      <alignment horizontal="left"/>
    </xf>
    <xf numFmtId="0" fontId="26" fillId="0" borderId="0" xfId="1" applyNumberFormat="1" applyFont="1" applyFill="1" applyBorder="1" applyAlignment="1">
      <alignment horizontal="left"/>
    </xf>
    <xf numFmtId="0" fontId="6" fillId="0" borderId="1" xfId="0" applyNumberFormat="1" applyFont="1" applyBorder="1" applyAlignment="1">
      <alignment horizontal="left" vertical="top" wrapText="1"/>
    </xf>
    <xf numFmtId="0" fontId="24" fillId="0" borderId="0" xfId="0" applyFont="1" applyAlignment="1">
      <alignment horizontal="left" indent="1"/>
    </xf>
    <xf numFmtId="0" fontId="12" fillId="0" borderId="0" xfId="0" applyNumberFormat="1" applyFont="1" applyBorder="1" applyAlignment="1">
      <alignment horizontal="left" vertical="top" wrapText="1"/>
    </xf>
    <xf numFmtId="0" fontId="6" fillId="0" borderId="0" xfId="0" applyFont="1"/>
    <xf numFmtId="0" fontId="6" fillId="0" borderId="0" xfId="0" applyNumberFormat="1" applyFont="1" applyBorder="1" applyAlignment="1">
      <alignment horizontal="left" vertical="top" wrapText="1"/>
    </xf>
    <xf numFmtId="0" fontId="12" fillId="0" borderId="0" xfId="0" applyFont="1" applyAlignment="1">
      <alignment vertical="top" wrapText="1"/>
    </xf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right"/>
    </xf>
    <xf numFmtId="170" fontId="31" fillId="0" borderId="0" xfId="0" applyNumberFormat="1" applyFont="1" applyAlignment="1"/>
    <xf numFmtId="170" fontId="32" fillId="0" borderId="0" xfId="0" applyNumberFormat="1" applyFont="1" applyAlignment="1"/>
    <xf numFmtId="170" fontId="33" fillId="0" borderId="0" xfId="0" applyNumberFormat="1" applyFont="1" applyAlignment="1">
      <alignment horizontal="left" vertical="top" wrapText="1"/>
    </xf>
    <xf numFmtId="0" fontId="34" fillId="0" borderId="0" xfId="0" applyFont="1" applyAlignment="1">
      <alignment horizontal="center" vertical="center"/>
    </xf>
    <xf numFmtId="164" fontId="34" fillId="0" borderId="0" xfId="0" applyNumberFormat="1" applyFont="1" applyAlignment="1">
      <alignment horizontal="center" vertical="center"/>
    </xf>
    <xf numFmtId="49" fontId="34" fillId="0" borderId="0" xfId="0" applyNumberFormat="1" applyFont="1" applyAlignment="1">
      <alignment horizontal="center" vertical="center"/>
    </xf>
    <xf numFmtId="49" fontId="34" fillId="0" borderId="0" xfId="0" applyNumberFormat="1" applyFont="1" applyAlignment="1">
      <alignment horizontal="center" vertical="center" wrapText="1"/>
    </xf>
    <xf numFmtId="165" fontId="34" fillId="0" borderId="0" xfId="0" applyNumberFormat="1" applyFont="1" applyFill="1" applyBorder="1" applyAlignment="1">
      <alignment horizontal="center" vertical="center"/>
    </xf>
    <xf numFmtId="166" fontId="34" fillId="0" borderId="0" xfId="0" applyNumberFormat="1" applyFont="1" applyAlignment="1">
      <alignment horizontal="center" vertical="center"/>
    </xf>
    <xf numFmtId="167" fontId="34" fillId="0" borderId="0" xfId="0" applyNumberFormat="1" applyFont="1" applyAlignment="1">
      <alignment horizontal="center" vertical="center"/>
    </xf>
    <xf numFmtId="168" fontId="34" fillId="0" borderId="0" xfId="0" applyNumberFormat="1" applyFont="1" applyAlignment="1">
      <alignment horizontal="center" vertical="center"/>
    </xf>
    <xf numFmtId="170" fontId="34" fillId="0" borderId="0" xfId="0" applyNumberFormat="1" applyFont="1" applyAlignment="1">
      <alignment horizontal="center" vertical="center"/>
    </xf>
    <xf numFmtId="0" fontId="12" fillId="0" borderId="5" xfId="0" applyNumberFormat="1" applyFont="1" applyBorder="1" applyAlignment="1">
      <alignment horizontal="left" vertical="top"/>
    </xf>
    <xf numFmtId="0" fontId="6" fillId="0" borderId="6" xfId="0" applyNumberFormat="1" applyFont="1" applyBorder="1" applyAlignment="1">
      <alignment horizontal="left" vertical="top" wrapText="1"/>
    </xf>
    <xf numFmtId="0" fontId="12" fillId="0" borderId="7" xfId="0" applyNumberFormat="1" applyFont="1" applyBorder="1" applyAlignment="1">
      <alignment horizontal="left" vertical="top"/>
    </xf>
    <xf numFmtId="0" fontId="28" fillId="0" borderId="8" xfId="0" applyNumberFormat="1" applyFont="1" applyBorder="1" applyAlignment="1">
      <alignment horizontal="left" vertical="top" wrapText="1"/>
    </xf>
    <xf numFmtId="0" fontId="6" fillId="0" borderId="8" xfId="0" applyNumberFormat="1" applyFont="1" applyBorder="1" applyAlignment="1">
      <alignment horizontal="left" vertical="top" wrapText="1"/>
    </xf>
    <xf numFmtId="0" fontId="12" fillId="0" borderId="9" xfId="0" applyNumberFormat="1" applyFont="1" applyBorder="1" applyAlignment="1">
      <alignment horizontal="left" vertical="top"/>
    </xf>
    <xf numFmtId="0" fontId="6" fillId="0" borderId="10" xfId="0" applyNumberFormat="1" applyFont="1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1" xfId="0" applyNumberFormat="1" applyFont="1" applyBorder="1" applyAlignment="1">
      <alignment horizontal="center" vertical="top"/>
    </xf>
    <xf numFmtId="167" fontId="21" fillId="0" borderId="4" xfId="0" applyNumberFormat="1" applyFont="1" applyBorder="1"/>
    <xf numFmtId="0" fontId="21" fillId="0" borderId="4" xfId="0" applyFont="1" applyBorder="1"/>
    <xf numFmtId="164" fontId="27" fillId="0" borderId="0" xfId="0" applyNumberFormat="1" applyFont="1" applyAlignment="1">
      <alignment horizontal="left" indent="3"/>
    </xf>
    <xf numFmtId="49" fontId="2" fillId="0" borderId="3" xfId="0" applyNumberFormat="1" applyFont="1" applyBorder="1" applyAlignment="1">
      <alignment horizontal="center"/>
    </xf>
    <xf numFmtId="0" fontId="35" fillId="0" borderId="11" xfId="0" applyFont="1" applyBorder="1" applyAlignment="1">
      <alignment horizontal="center"/>
    </xf>
    <xf numFmtId="0" fontId="12" fillId="0" borderId="7" xfId="0" applyNumberFormat="1" applyFont="1" applyBorder="1" applyAlignment="1">
      <alignment horizontal="left" vertical="center"/>
    </xf>
    <xf numFmtId="49" fontId="15" fillId="0" borderId="0" xfId="0" applyNumberFormat="1" applyFont="1" applyAlignment="1">
      <alignment horizontal="left" indent="1"/>
    </xf>
    <xf numFmtId="49" fontId="2" fillId="0" borderId="0" xfId="0" applyNumberFormat="1" applyFont="1" applyAlignment="1">
      <alignment horizontal="left" indent="2"/>
    </xf>
    <xf numFmtId="0" fontId="2" fillId="0" borderId="3" xfId="0" applyNumberFormat="1" applyFont="1" applyBorder="1" applyAlignment="1">
      <alignment horizontal="center"/>
    </xf>
    <xf numFmtId="0" fontId="9" fillId="0" borderId="0" xfId="0" applyFont="1"/>
    <xf numFmtId="0" fontId="36" fillId="0" borderId="0" xfId="0" applyNumberFormat="1" applyFont="1" applyAlignment="1">
      <alignment horizontal="center"/>
    </xf>
    <xf numFmtId="0" fontId="12" fillId="0" borderId="0" xfId="0" applyFont="1"/>
  </cellXfs>
  <cellStyles count="3">
    <cellStyle name="Nadpis 1" xfId="1" builtinId="16"/>
    <cellStyle name="Název" xfId="2" builtinId="15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C23C0-3797-4533-8C9B-683471A69B5A}">
  <dimension ref="A1:G24"/>
  <sheetViews>
    <sheetView tabSelected="1" workbookViewId="0">
      <selection activeCell="A24" sqref="A24"/>
    </sheetView>
  </sheetViews>
  <sheetFormatPr defaultRowHeight="12.75" x14ac:dyDescent="0.2"/>
  <cols>
    <col min="1" max="1" width="29.42578125" customWidth="1"/>
    <col min="2" max="2" width="92" customWidth="1"/>
    <col min="7" max="7" width="18" customWidth="1"/>
    <col min="8" max="8" width="27.42578125" bestFit="1" customWidth="1"/>
    <col min="9" max="9" width="20" customWidth="1"/>
  </cols>
  <sheetData>
    <row r="1" spans="1:2" s="25" customFormat="1" ht="23.25" x14ac:dyDescent="0.35">
      <c r="A1" s="75"/>
      <c r="B1" s="76"/>
    </row>
    <row r="2" spans="1:2" ht="30" customHeight="1" x14ac:dyDescent="0.4">
      <c r="A2" s="122" t="s">
        <v>0</v>
      </c>
      <c r="B2" s="122"/>
    </row>
    <row r="3" spans="1:2" ht="19.5" x14ac:dyDescent="0.3">
      <c r="A3" s="79" t="s">
        <v>1</v>
      </c>
      <c r="B3" s="78"/>
    </row>
    <row r="4" spans="1:2" x14ac:dyDescent="0.2">
      <c r="A4" s="102" t="s">
        <v>2</v>
      </c>
      <c r="B4" s="103" t="s">
        <v>3</v>
      </c>
    </row>
    <row r="5" spans="1:2" ht="15.75" x14ac:dyDescent="0.2">
      <c r="A5" s="117" t="s">
        <v>1</v>
      </c>
      <c r="B5" s="105" t="s">
        <v>156</v>
      </c>
    </row>
    <row r="6" spans="1:2" x14ac:dyDescent="0.2">
      <c r="A6" s="104" t="s">
        <v>4</v>
      </c>
      <c r="B6" s="106"/>
    </row>
    <row r="7" spans="1:2" x14ac:dyDescent="0.2">
      <c r="A7" s="104" t="s">
        <v>5</v>
      </c>
      <c r="B7" s="106" t="s">
        <v>6</v>
      </c>
    </row>
    <row r="8" spans="1:2" x14ac:dyDescent="0.2">
      <c r="A8" s="107" t="s">
        <v>7</v>
      </c>
      <c r="B8" s="108"/>
    </row>
    <row r="9" spans="1:2" ht="30" customHeight="1" x14ac:dyDescent="0.2">
      <c r="A9" s="80"/>
      <c r="B9" s="78"/>
    </row>
    <row r="10" spans="1:2" ht="19.5" x14ac:dyDescent="0.3">
      <c r="A10" s="81" t="s">
        <v>8</v>
      </c>
      <c r="B10" s="78"/>
    </row>
    <row r="11" spans="1:2" x14ac:dyDescent="0.2">
      <c r="A11" s="102" t="s">
        <v>9</v>
      </c>
      <c r="B11" s="103" t="s">
        <v>10</v>
      </c>
    </row>
    <row r="12" spans="1:2" x14ac:dyDescent="0.2">
      <c r="A12" s="107" t="s">
        <v>7</v>
      </c>
      <c r="B12" s="108"/>
    </row>
    <row r="13" spans="1:2" ht="30" customHeight="1" x14ac:dyDescent="0.2">
      <c r="A13" s="77"/>
      <c r="B13" s="78"/>
    </row>
    <row r="14" spans="1:2" ht="19.5" customHeight="1" x14ac:dyDescent="0.3">
      <c r="A14" s="79" t="s">
        <v>11</v>
      </c>
      <c r="B14" s="78"/>
    </row>
    <row r="15" spans="1:2" x14ac:dyDescent="0.2">
      <c r="A15" s="111" t="s">
        <v>12</v>
      </c>
      <c r="B15" s="82" t="s">
        <v>13</v>
      </c>
    </row>
    <row r="16" spans="1:2" ht="30.75" customHeight="1" x14ac:dyDescent="0.2">
      <c r="A16" s="77"/>
    </row>
    <row r="17" spans="1:7" ht="19.5" x14ac:dyDescent="0.3">
      <c r="A17" s="79" t="s">
        <v>14</v>
      </c>
    </row>
    <row r="18" spans="1:7" ht="14.25" x14ac:dyDescent="0.2">
      <c r="A18" s="110" t="s">
        <v>15</v>
      </c>
      <c r="B18" s="109" t="s">
        <v>16</v>
      </c>
      <c r="G18" s="22"/>
    </row>
    <row r="19" spans="1:7" x14ac:dyDescent="0.2">
      <c r="G19" s="85"/>
    </row>
    <row r="20" spans="1:7" x14ac:dyDescent="0.2">
      <c r="G20" s="85"/>
    </row>
    <row r="21" spans="1:7" ht="14.25" x14ac:dyDescent="0.2">
      <c r="G21" s="22"/>
    </row>
    <row r="24" spans="1:7" x14ac:dyDescent="0.2">
      <c r="A24" s="123" t="s">
        <v>157</v>
      </c>
    </row>
  </sheetData>
  <mergeCells count="1">
    <mergeCell ref="A2:B2"/>
  </mergeCells>
  <phoneticPr fontId="0" type="noConversion"/>
  <pageMargins left="0.78740157480314965" right="0.78740157480314965" top="0.78740157480314965" bottom="0.78740157480314965" header="0.39370078740157483" footer="0.3937007874015748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7C01D-AA6F-46C9-83F5-006F6C144BE5}">
  <sheetPr>
    <outlinePr summaryBelow="0"/>
  </sheetPr>
  <dimension ref="A1:G32"/>
  <sheetViews>
    <sheetView workbookViewId="0">
      <pane ySplit="3" topLeftCell="A4" activePane="bottomLeft" state="frozen"/>
      <selection activeCell="B28" sqref="B28"/>
      <selection pane="bottomLeft" activeCell="B28" sqref="B28"/>
    </sheetView>
  </sheetViews>
  <sheetFormatPr defaultRowHeight="12.75" outlineLevelRow="1" x14ac:dyDescent="0.2"/>
  <cols>
    <col min="1" max="1" width="18.140625" hidden="1" customWidth="1"/>
    <col min="2" max="2" width="80.7109375" customWidth="1"/>
    <col min="3" max="3" width="15.7109375" customWidth="1"/>
    <col min="4" max="4" width="15.7109375" hidden="1" customWidth="1"/>
    <col min="5" max="6" width="15.7109375" customWidth="1"/>
  </cols>
  <sheetData>
    <row r="1" spans="1:7" ht="15.75" customHeight="1" x14ac:dyDescent="0.25">
      <c r="A1" s="19"/>
      <c r="B1" s="85" t="s">
        <v>17</v>
      </c>
      <c r="C1" s="12"/>
      <c r="D1" s="15"/>
      <c r="E1" s="14"/>
      <c r="F1" s="12"/>
      <c r="G1" s="17"/>
    </row>
    <row r="2" spans="1:7" ht="14.25" customHeight="1" x14ac:dyDescent="0.25">
      <c r="A2" t="str">
        <f t="array" ref="A2">INDEX(__SAZBA__,MATCH(0,COUNTIF($A$1:A1,__SAZBA__),0))</f>
        <v>_</v>
      </c>
      <c r="B2" s="114" t="str">
        <f>'Kryci list'!B5</f>
        <v xml:space="preserve">Sběrný dvůr Poděbrady - Oprava opěrných stěn </v>
      </c>
      <c r="C2" s="12"/>
      <c r="D2" s="15"/>
      <c r="E2" s="14"/>
      <c r="F2" s="12"/>
      <c r="G2" s="17"/>
    </row>
    <row r="3" spans="1:7" ht="13.5" thickBot="1" x14ac:dyDescent="0.25">
      <c r="A3">
        <f t="array" ref="A3">INDEX(__SAZBA__,MATCH(0,COUNTIF($A$1:A2,__SAZBA__),0))</f>
        <v>21</v>
      </c>
      <c r="B3" s="115" t="s">
        <v>9</v>
      </c>
      <c r="C3" s="115" t="s">
        <v>18</v>
      </c>
      <c r="D3" s="115" t="s">
        <v>19</v>
      </c>
      <c r="E3" s="115" t="s">
        <v>20</v>
      </c>
      <c r="F3" s="115" t="s">
        <v>21</v>
      </c>
      <c r="G3" s="18"/>
    </row>
    <row r="4" spans="1:7" x14ac:dyDescent="0.2">
      <c r="A4" t="e">
        <f t="array" ref="A4">INDEX(__SAZBA__,MATCH(0,COUNTIF($A$1:A3,__SAZBA__),0))</f>
        <v>#N/A</v>
      </c>
      <c r="B4" s="88"/>
      <c r="C4" s="89"/>
      <c r="D4" s="89"/>
      <c r="E4" s="89"/>
      <c r="F4" s="89"/>
      <c r="G4" s="18"/>
    </row>
    <row r="5" spans="1:7" s="65" customFormat="1" ht="15.75" customHeight="1" x14ac:dyDescent="0.2">
      <c r="B5" s="118" t="str">
        <f>IF(Zakazka!$J$5=0,"",Zakazka!$J$5)</f>
        <v>SO_01: Stavební objekt 01 - tvar "L"</v>
      </c>
      <c r="C5" s="36" t="str">
        <f>IF(Zakazka!$P$5=0,"",Zakazka!$P$5)</f>
        <v/>
      </c>
      <c r="D5" s="38">
        <f>IF(Zakazka!$R$5=0,"",Zakazka!$R$5)</f>
        <v>57.282666200000008</v>
      </c>
      <c r="E5" s="36" t="str">
        <f>IF(Zakazka!$V$5=0,"",Zakazka!$V$5)</f>
        <v/>
      </c>
      <c r="F5" s="36" t="str">
        <f>IF(Zakazka!$W$5=0,"",Zakazka!$W$5)</f>
        <v/>
      </c>
    </row>
    <row r="6" spans="1:7" s="66" customFormat="1" ht="15" customHeight="1" outlineLevel="1" x14ac:dyDescent="0.2">
      <c r="B6" s="119" t="str">
        <f>IF(Zakazka!$J$6=0,"",Zakazka!$J$6)</f>
        <v>001: Zemní práce</v>
      </c>
      <c r="C6" s="46" t="str">
        <f>IF(Zakazka!$P$6=0,"",Zakazka!$P$6)</f>
        <v/>
      </c>
      <c r="D6" s="48" t="str">
        <f>IF(Zakazka!$R$6=0,"",Zakazka!$R$6)</f>
        <v/>
      </c>
      <c r="E6" s="46" t="str">
        <f>IF(Zakazka!$V$6=0,"",Zakazka!$V$6)</f>
        <v/>
      </c>
      <c r="F6" s="46" t="str">
        <f>IF(Zakazka!$W$6=0,"",Zakazka!$W$6)</f>
        <v/>
      </c>
    </row>
    <row r="7" spans="1:7" s="66" customFormat="1" ht="15" customHeight="1" outlineLevel="1" x14ac:dyDescent="0.2">
      <c r="B7" s="119" t="str">
        <f>IF(Zakazka!$J$15=0,"",Zakazka!$J$15)</f>
        <v>002: Základy</v>
      </c>
      <c r="C7" s="46" t="str">
        <f>IF(Zakazka!$P$15=0,"",Zakazka!$P$15)</f>
        <v/>
      </c>
      <c r="D7" s="48">
        <f>IF(Zakazka!$R$15=0,"",Zakazka!$R$15)</f>
        <v>33.775244999999998</v>
      </c>
      <c r="E7" s="46" t="str">
        <f>IF(Zakazka!$V$15=0,"",Zakazka!$V$15)</f>
        <v/>
      </c>
      <c r="F7" s="46" t="str">
        <f>IF(Zakazka!$W$15=0,"",Zakazka!$W$15)</f>
        <v/>
      </c>
    </row>
    <row r="8" spans="1:7" s="66" customFormat="1" ht="15" customHeight="1" outlineLevel="1" x14ac:dyDescent="0.2">
      <c r="B8" s="119" t="str">
        <f>IF(Zakazka!$J$19=0,"",Zakazka!$J$19)</f>
        <v>003: Svislé konstrukce</v>
      </c>
      <c r="C8" s="46" t="str">
        <f>IF(Zakazka!$P$19=0,"",Zakazka!$P$19)</f>
        <v/>
      </c>
      <c r="D8" s="48">
        <f>IF(Zakazka!$R$19=0,"",Zakazka!$R$19)</f>
        <v>6.072864</v>
      </c>
      <c r="E8" s="46" t="str">
        <f>IF(Zakazka!$V$19=0,"",Zakazka!$V$19)</f>
        <v/>
      </c>
      <c r="F8" s="46" t="str">
        <f>IF(Zakazka!$W$19=0,"",Zakazka!$W$19)</f>
        <v/>
      </c>
    </row>
    <row r="9" spans="1:7" s="66" customFormat="1" ht="15" customHeight="1" outlineLevel="1" x14ac:dyDescent="0.2">
      <c r="B9" s="119" t="str">
        <f>IF(Zakazka!$J$26=0,"",Zakazka!$J$26)</f>
        <v>005: Komunikace</v>
      </c>
      <c r="C9" s="46" t="str">
        <f>IF(Zakazka!$P$26=0,"",Zakazka!$P$26)</f>
        <v/>
      </c>
      <c r="D9" s="48">
        <f>IF(Zakazka!$R$26=0,"",Zakazka!$R$26)</f>
        <v>10.26432</v>
      </c>
      <c r="E9" s="46" t="str">
        <f>IF(Zakazka!$V$26=0,"",Zakazka!$V$26)</f>
        <v/>
      </c>
      <c r="F9" s="46" t="str">
        <f>IF(Zakazka!$W$26=0,"",Zakazka!$W$26)</f>
        <v/>
      </c>
    </row>
    <row r="10" spans="1:7" s="66" customFormat="1" ht="15" customHeight="1" outlineLevel="1" x14ac:dyDescent="0.2">
      <c r="B10" s="119" t="str">
        <f>IF(Zakazka!$J$30=0,"",Zakazka!$J$30)</f>
        <v>006: Úpravy povrchu</v>
      </c>
      <c r="C10" s="46" t="str">
        <f>IF(Zakazka!$P$30=0,"",Zakazka!$P$30)</f>
        <v/>
      </c>
      <c r="D10" s="48">
        <f>IF(Zakazka!$R$30=0,"",Zakazka!$R$30)</f>
        <v>5.7525499999999994</v>
      </c>
      <c r="E10" s="46" t="str">
        <f>IF(Zakazka!$V$30=0,"",Zakazka!$V$30)</f>
        <v/>
      </c>
      <c r="F10" s="46" t="str">
        <f>IF(Zakazka!$W$30=0,"",Zakazka!$W$30)</f>
        <v/>
      </c>
    </row>
    <row r="11" spans="1:7" s="66" customFormat="1" ht="15" customHeight="1" outlineLevel="1" x14ac:dyDescent="0.2">
      <c r="B11" s="119" t="str">
        <f>IF(Zakazka!$J$35=0,"",Zakazka!$J$35)</f>
        <v>009: Ostatní konstrukce a práce</v>
      </c>
      <c r="C11" s="46" t="str">
        <f>IF(Zakazka!$P$35=0,"",Zakazka!$P$35)</f>
        <v/>
      </c>
      <c r="D11" s="48" t="str">
        <f>IF(Zakazka!$R$35=0,"",Zakazka!$R$35)</f>
        <v/>
      </c>
      <c r="E11" s="46" t="str">
        <f>IF(Zakazka!$V$35=0,"",Zakazka!$V$35)</f>
        <v/>
      </c>
      <c r="F11" s="46" t="str">
        <f>IF(Zakazka!$W$35=0,"",Zakazka!$W$35)</f>
        <v/>
      </c>
    </row>
    <row r="12" spans="1:7" s="66" customFormat="1" ht="15" customHeight="1" outlineLevel="1" x14ac:dyDescent="0.2">
      <c r="B12" s="119" t="str">
        <f>IF(Zakazka!$J$39=0,"",Zakazka!$J$39)</f>
        <v>099: Přesun hmot HSV</v>
      </c>
      <c r="C12" s="46" t="str">
        <f>IF(Zakazka!$P$39=0,"",Zakazka!$P$39)</f>
        <v/>
      </c>
      <c r="D12" s="48" t="str">
        <f>IF(Zakazka!$R$39=0,"",Zakazka!$R$39)</f>
        <v/>
      </c>
      <c r="E12" s="46" t="str">
        <f>IF(Zakazka!$V$39=0,"",Zakazka!$V$39)</f>
        <v/>
      </c>
      <c r="F12" s="46" t="str">
        <f>IF(Zakazka!$W$39=0,"",Zakazka!$W$39)</f>
        <v/>
      </c>
    </row>
    <row r="13" spans="1:7" s="66" customFormat="1" ht="15" customHeight="1" outlineLevel="1" x14ac:dyDescent="0.2">
      <c r="B13" s="119" t="str">
        <f>IF(Zakazka!$J$46=0,"",Zakazka!$J$46)</f>
        <v>767: Konstrukce zámečnické</v>
      </c>
      <c r="C13" s="46" t="str">
        <f>IF(Zakazka!$P$46=0,"",Zakazka!$P$46)</f>
        <v/>
      </c>
      <c r="D13" s="48">
        <f>IF(Zakazka!$R$46=0,"",Zakazka!$R$46)</f>
        <v>1.4176872000000003</v>
      </c>
      <c r="E13" s="46" t="str">
        <f>IF(Zakazka!$V$46=0,"",Zakazka!$V$46)</f>
        <v/>
      </c>
      <c r="F13" s="46" t="str">
        <f>IF(Zakazka!$W$46=0,"",Zakazka!$W$46)</f>
        <v/>
      </c>
    </row>
    <row r="14" spans="1:7" s="66" customFormat="1" ht="15" customHeight="1" outlineLevel="1" x14ac:dyDescent="0.2">
      <c r="B14" s="119" t="str">
        <f>IF(Zakazka!$J$53=0,"",Zakazka!$J$53)</f>
        <v>783: Nátěry</v>
      </c>
      <c r="C14" s="46" t="str">
        <f>IF(Zakazka!$P$53=0,"",Zakazka!$P$53)</f>
        <v/>
      </c>
      <c r="D14" s="48" t="str">
        <f>IF(Zakazka!$R$53=0,"",Zakazka!$R$53)</f>
        <v/>
      </c>
      <c r="E14" s="46" t="str">
        <f>IF(Zakazka!$V$53=0,"",Zakazka!$V$53)</f>
        <v/>
      </c>
      <c r="F14" s="46" t="str">
        <f>IF(Zakazka!$W$53=0,"",Zakazka!$W$53)</f>
        <v/>
      </c>
    </row>
    <row r="15" spans="1:7" s="66" customFormat="1" ht="15" customHeight="1" outlineLevel="1" x14ac:dyDescent="0.2">
      <c r="B15" s="119" t="str">
        <f>IF(Zakazka!$J$60=0,"",Zakazka!$J$60)</f>
        <v>V06: Územní vlivy</v>
      </c>
      <c r="C15" s="46" t="str">
        <f>IF(Zakazka!$P$60=0,"",Zakazka!$P$60)</f>
        <v/>
      </c>
      <c r="D15" s="48" t="str">
        <f>IF(Zakazka!$R$60=0,"",Zakazka!$R$60)</f>
        <v/>
      </c>
      <c r="E15" s="46" t="str">
        <f>IF(Zakazka!$V$60=0,"",Zakazka!$V$60)</f>
        <v/>
      </c>
      <c r="F15" s="46" t="str">
        <f>IF(Zakazka!$W$60=0,"",Zakazka!$W$60)</f>
        <v/>
      </c>
    </row>
    <row r="16" spans="1:7" s="65" customFormat="1" ht="15.75" customHeight="1" x14ac:dyDescent="0.2">
      <c r="B16" s="118" t="str">
        <f>IF(Zakazka!$J$65=0,"",Zakazka!$J$65)</f>
        <v>SO_02: Stavební objekt 02 -tvar "U"</v>
      </c>
      <c r="C16" s="36" t="str">
        <f>IF(Zakazka!$P$65=0,"",Zakazka!$P$65)</f>
        <v/>
      </c>
      <c r="D16" s="38">
        <f>IF(Zakazka!$R$65=0,"",Zakazka!$R$65)</f>
        <v>46.911185850000003</v>
      </c>
      <c r="E16" s="36" t="str">
        <f>IF(Zakazka!$V$65=0,"",Zakazka!$V$65)</f>
        <v/>
      </c>
      <c r="F16" s="36" t="str">
        <f>IF(Zakazka!$W$65=0,"",Zakazka!$W$65)</f>
        <v/>
      </c>
    </row>
    <row r="17" spans="1:6" s="66" customFormat="1" ht="15" customHeight="1" outlineLevel="1" x14ac:dyDescent="0.2">
      <c r="B17" s="119" t="str">
        <f>IF(Zakazka!$J$66=0,"",Zakazka!$J$66)</f>
        <v>001: Zemní práce</v>
      </c>
      <c r="C17" s="46" t="str">
        <f>IF(Zakazka!$P$66=0,"",Zakazka!$P$66)</f>
        <v/>
      </c>
      <c r="D17" s="48" t="str">
        <f>IF(Zakazka!$R$66=0,"",Zakazka!$R$66)</f>
        <v/>
      </c>
      <c r="E17" s="46" t="str">
        <f>IF(Zakazka!$V$66=0,"",Zakazka!$V$66)</f>
        <v/>
      </c>
      <c r="F17" s="46" t="str">
        <f>IF(Zakazka!$W$66=0,"",Zakazka!$W$66)</f>
        <v/>
      </c>
    </row>
    <row r="18" spans="1:6" s="66" customFormat="1" ht="15" customHeight="1" outlineLevel="1" x14ac:dyDescent="0.2">
      <c r="B18" s="119" t="str">
        <f>IF(Zakazka!$J$75=0,"",Zakazka!$J$75)</f>
        <v>002: Základy</v>
      </c>
      <c r="C18" s="46" t="str">
        <f>IF(Zakazka!$P$75=0,"",Zakazka!$P$75)</f>
        <v/>
      </c>
      <c r="D18" s="48">
        <f>IF(Zakazka!$R$75=0,"",Zakazka!$R$75)</f>
        <v>19.702226249999999</v>
      </c>
      <c r="E18" s="46" t="str">
        <f>IF(Zakazka!$V$75=0,"",Zakazka!$V$75)</f>
        <v/>
      </c>
      <c r="F18" s="46" t="str">
        <f>IF(Zakazka!$W$75=0,"",Zakazka!$W$75)</f>
        <v/>
      </c>
    </row>
    <row r="19" spans="1:6" s="66" customFormat="1" ht="15" customHeight="1" outlineLevel="1" x14ac:dyDescent="0.2">
      <c r="B19" s="119" t="str">
        <f>IF(Zakazka!$J$79=0,"",Zakazka!$J$79)</f>
        <v>003: Svislé konstrukce</v>
      </c>
      <c r="C19" s="46" t="str">
        <f>IF(Zakazka!$P$79=0,"",Zakazka!$P$79)</f>
        <v/>
      </c>
      <c r="D19" s="48">
        <f>IF(Zakazka!$R$79=0,"",Zakazka!$R$79)</f>
        <v>5.4113140000000008</v>
      </c>
      <c r="E19" s="46" t="str">
        <f>IF(Zakazka!$V$79=0,"",Zakazka!$V$79)</f>
        <v/>
      </c>
      <c r="F19" s="46" t="str">
        <f>IF(Zakazka!$W$79=0,"",Zakazka!$W$79)</f>
        <v/>
      </c>
    </row>
    <row r="20" spans="1:6" s="66" customFormat="1" ht="15" customHeight="1" outlineLevel="1" x14ac:dyDescent="0.2">
      <c r="B20" s="119" t="str">
        <f>IF(Zakazka!$J$86=0,"",Zakazka!$J$86)</f>
        <v>005: Komunikace</v>
      </c>
      <c r="C20" s="46" t="str">
        <f>IF(Zakazka!$P$86=0,"",Zakazka!$P$86)</f>
        <v/>
      </c>
      <c r="D20" s="48">
        <f>IF(Zakazka!$R$86=0,"",Zakazka!$R$86)</f>
        <v>18.390239999999999</v>
      </c>
      <c r="E20" s="46" t="str">
        <f>IF(Zakazka!$V$86=0,"",Zakazka!$V$86)</f>
        <v/>
      </c>
      <c r="F20" s="46" t="str">
        <f>IF(Zakazka!$W$86=0,"",Zakazka!$W$86)</f>
        <v/>
      </c>
    </row>
    <row r="21" spans="1:6" s="66" customFormat="1" ht="15" customHeight="1" outlineLevel="1" x14ac:dyDescent="0.2">
      <c r="B21" s="119" t="str">
        <f>IF(Zakazka!$J$90=0,"",Zakazka!$J$90)</f>
        <v>006: Úpravy povrchu</v>
      </c>
      <c r="C21" s="46" t="str">
        <f>IF(Zakazka!$P$90=0,"",Zakazka!$P$90)</f>
        <v/>
      </c>
      <c r="D21" s="48">
        <f>IF(Zakazka!$R$90=0,"",Zakazka!$R$90)</f>
        <v>2.3010199999999998</v>
      </c>
      <c r="E21" s="46" t="str">
        <f>IF(Zakazka!$V$90=0,"",Zakazka!$V$90)</f>
        <v/>
      </c>
      <c r="F21" s="46" t="str">
        <f>IF(Zakazka!$W$90=0,"",Zakazka!$W$90)</f>
        <v/>
      </c>
    </row>
    <row r="22" spans="1:6" s="66" customFormat="1" ht="15" customHeight="1" outlineLevel="1" x14ac:dyDescent="0.2">
      <c r="B22" s="119" t="str">
        <f>IF(Zakazka!$J$94=0,"",Zakazka!$J$94)</f>
        <v>009: Ostatní konstrukce a práce</v>
      </c>
      <c r="C22" s="46" t="str">
        <f>IF(Zakazka!$P$94=0,"",Zakazka!$P$94)</f>
        <v/>
      </c>
      <c r="D22" s="48" t="str">
        <f>IF(Zakazka!$R$94=0,"",Zakazka!$R$94)</f>
        <v/>
      </c>
      <c r="E22" s="46" t="str">
        <f>IF(Zakazka!$V$94=0,"",Zakazka!$V$94)</f>
        <v/>
      </c>
      <c r="F22" s="46" t="str">
        <f>IF(Zakazka!$W$94=0,"",Zakazka!$W$94)</f>
        <v/>
      </c>
    </row>
    <row r="23" spans="1:6" s="66" customFormat="1" ht="15" customHeight="1" outlineLevel="1" x14ac:dyDescent="0.2">
      <c r="B23" s="119" t="str">
        <f>IF(Zakazka!$J$98=0,"",Zakazka!$J$98)</f>
        <v>099: Přesun hmot HSV</v>
      </c>
      <c r="C23" s="46" t="str">
        <f>IF(Zakazka!$P$98=0,"",Zakazka!$P$98)</f>
        <v/>
      </c>
      <c r="D23" s="48" t="str">
        <f>IF(Zakazka!$R$98=0,"",Zakazka!$R$98)</f>
        <v/>
      </c>
      <c r="E23" s="46" t="str">
        <f>IF(Zakazka!$V$98=0,"",Zakazka!$V$98)</f>
        <v/>
      </c>
      <c r="F23" s="46" t="str">
        <f>IF(Zakazka!$W$98=0,"",Zakazka!$W$98)</f>
        <v/>
      </c>
    </row>
    <row r="24" spans="1:6" s="66" customFormat="1" ht="15" customHeight="1" outlineLevel="1" x14ac:dyDescent="0.2">
      <c r="B24" s="119" t="str">
        <f>IF(Zakazka!$J$105=0,"",Zakazka!$J$105)</f>
        <v>767: Konstrukce zámečnické</v>
      </c>
      <c r="C24" s="46" t="str">
        <f>IF(Zakazka!$P$105=0,"",Zakazka!$P$105)</f>
        <v/>
      </c>
      <c r="D24" s="48">
        <f>IF(Zakazka!$R$105=0,"",Zakazka!$R$105)</f>
        <v>1.1063856000000001</v>
      </c>
      <c r="E24" s="46" t="str">
        <f>IF(Zakazka!$V$105=0,"",Zakazka!$V$105)</f>
        <v/>
      </c>
      <c r="F24" s="46" t="str">
        <f>IF(Zakazka!$W$105=0,"",Zakazka!$W$105)</f>
        <v/>
      </c>
    </row>
    <row r="25" spans="1:6" s="66" customFormat="1" ht="15" customHeight="1" outlineLevel="1" x14ac:dyDescent="0.2">
      <c r="B25" s="119" t="str">
        <f>IF(Zakazka!$J$112=0,"",Zakazka!$J$112)</f>
        <v>783: Nátěry</v>
      </c>
      <c r="C25" s="46" t="str">
        <f>IF(Zakazka!$P$112=0,"",Zakazka!$P$112)</f>
        <v/>
      </c>
      <c r="D25" s="48" t="str">
        <f>IF(Zakazka!$R$112=0,"",Zakazka!$R$112)</f>
        <v/>
      </c>
      <c r="E25" s="46" t="str">
        <f>IF(Zakazka!$V$112=0,"",Zakazka!$V$112)</f>
        <v/>
      </c>
      <c r="F25" s="46" t="str">
        <f>IF(Zakazka!$W$112=0,"",Zakazka!$W$112)</f>
        <v/>
      </c>
    </row>
    <row r="26" spans="1:6" s="66" customFormat="1" ht="15" customHeight="1" outlineLevel="1" x14ac:dyDescent="0.2">
      <c r="B26" s="119" t="str">
        <f>IF(Zakazka!$J$119=0,"",Zakazka!$J$119)</f>
        <v>V06: Územní vlivy</v>
      </c>
      <c r="C26" s="46" t="str">
        <f>IF(Zakazka!$P$119=0,"",Zakazka!$P$119)</f>
        <v/>
      </c>
      <c r="D26" s="48" t="str">
        <f>IF(Zakazka!$R$119=0,"",Zakazka!$R$119)</f>
        <v/>
      </c>
      <c r="E26" s="46" t="str">
        <f>IF(Zakazka!$V$119=0,"",Zakazka!$V$119)</f>
        <v/>
      </c>
      <c r="F26" s="46" t="str">
        <f>IF(Zakazka!$W$119=0,"",Zakazka!$W$119)</f>
        <v/>
      </c>
    </row>
    <row r="27" spans="1:6" ht="13.5" outlineLevel="1" thickBot="1" x14ac:dyDescent="0.25">
      <c r="B27" s="67"/>
    </row>
    <row r="28" spans="1:6" s="68" customFormat="1" ht="15" x14ac:dyDescent="0.25">
      <c r="A28" s="68">
        <f>SUM(A30:A31)</f>
        <v>0</v>
      </c>
      <c r="B28" s="69" t="s">
        <v>22</v>
      </c>
      <c r="C28" s="70">
        <f>SUBTOTAL(9,C5:C27)/2</f>
        <v>0</v>
      </c>
      <c r="D28" s="112"/>
      <c r="E28" s="113"/>
      <c r="F28" s="113"/>
    </row>
    <row r="29" spans="1:6" s="68" customFormat="1" ht="15" x14ac:dyDescent="0.25">
      <c r="B29" s="71" t="s">
        <v>20</v>
      </c>
      <c r="C29" s="72">
        <f>SUBTOTAL(9,C30:C31)</f>
        <v>0</v>
      </c>
    </row>
    <row r="30" spans="1:6" s="73" customFormat="1" x14ac:dyDescent="0.2">
      <c r="A30" s="73">
        <f>IF(ISNUMBER(A3),SUMIF(__SAZBA__,A3,__CENA__),0)</f>
        <v>0</v>
      </c>
      <c r="B30" s="83" t="str">
        <f>IF(A30=0,"","DPH " &amp; A3 &amp; " % ze základny: " &amp; TEXT(A30,"# ##0"))</f>
        <v/>
      </c>
      <c r="C30" s="74" t="str">
        <f>IF(A30=0,"",A30*A3/100)</f>
        <v/>
      </c>
    </row>
    <row r="31" spans="1:6" s="73" customFormat="1" ht="13.5" thickBot="1" x14ac:dyDescent="0.25">
      <c r="A31" s="73">
        <f>IF(ISNUMBER(A4),SUMIF(__SAZBA__,A4,__CENA__),0)</f>
        <v>0</v>
      </c>
      <c r="B31" s="83" t="str">
        <f>IF(A31=0,"","DPH " &amp; A4 &amp; " % ze základny: " &amp; TEXT(A31,"# ##0"))</f>
        <v/>
      </c>
      <c r="C31" s="74" t="str">
        <f>IF(A31=0,"",A31*A4/100)</f>
        <v/>
      </c>
    </row>
    <row r="32" spans="1:6" s="68" customFormat="1" ht="15" x14ac:dyDescent="0.25">
      <c r="B32" s="69" t="s">
        <v>23</v>
      </c>
      <c r="C32" s="70">
        <f>SUM(C28:C29)</f>
        <v>0</v>
      </c>
      <c r="D32" s="113"/>
      <c r="E32" s="113"/>
      <c r="F32" s="113"/>
    </row>
  </sheetData>
  <phoneticPr fontId="0" type="noConversion"/>
  <pageMargins left="0.78740157480314965" right="0.78740157480314965" top="0.78740157480314965" bottom="0.78740157480314965" header="0.39370078740157483" footer="0.39370078740157483"/>
  <pageSetup paperSize="9" scale="90" orientation="landscape" horizontalDpi="300" verticalDpi="300" r:id="rId1"/>
  <headerFooter>
    <oddFooter>&amp;L&amp;8www.euroCALC.cz&amp;C&amp;8&amp;P z &amp;N&amp;R&amp;8&amp;D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08AC2-8E57-4EE9-AFF7-422D2F3FAB9F}">
  <sheetPr>
    <outlinePr summaryBelow="0"/>
  </sheetPr>
  <dimension ref="A1:Z124"/>
  <sheetViews>
    <sheetView zoomScaleNormal="100" zoomScaleSheetLayoutView="100" workbookViewId="0">
      <pane ySplit="3" topLeftCell="A4" activePane="bottomLeft" state="frozen"/>
      <selection activeCell="B28" sqref="B28"/>
      <selection pane="bottomLeft" activeCell="B28" sqref="B28"/>
    </sheetView>
  </sheetViews>
  <sheetFormatPr defaultRowHeight="12.75" outlineLevelRow="3" x14ac:dyDescent="0.2"/>
  <cols>
    <col min="1" max="5" width="0" hidden="1" customWidth="1"/>
    <col min="6" max="6" width="5.42578125" style="1" customWidth="1"/>
    <col min="7" max="7" width="4.28515625" style="4" customWidth="1"/>
    <col min="8" max="8" width="14.28515625" style="3" customWidth="1"/>
    <col min="9" max="9" width="10" style="3" hidden="1" customWidth="1"/>
    <col min="10" max="10" width="57.140625" style="5" customWidth="1"/>
    <col min="11" max="11" width="4.28515625" style="4" customWidth="1"/>
    <col min="12" max="12" width="13.7109375" style="7" customWidth="1"/>
    <col min="13" max="13" width="6.85546875" style="8" customWidth="1"/>
    <col min="14" max="14" width="13.42578125" style="7" customWidth="1"/>
    <col min="15" max="15" width="12.42578125" style="8" customWidth="1"/>
    <col min="16" max="16" width="15.7109375" style="9" customWidth="1"/>
    <col min="17" max="17" width="11.42578125" style="10" hidden="1" customWidth="1"/>
    <col min="18" max="18" width="14.28515625" style="8" hidden="1" customWidth="1"/>
    <col min="19" max="19" width="11.42578125" style="8" hidden="1" customWidth="1"/>
    <col min="20" max="20" width="14.28515625" style="8" hidden="1" customWidth="1"/>
    <col min="21" max="21" width="9.7109375" style="8" hidden="1" customWidth="1"/>
    <col min="22" max="22" width="14.5703125" style="8" hidden="1" customWidth="1"/>
    <col min="23" max="23" width="15.7109375" style="8" hidden="1" customWidth="1"/>
    <col min="24" max="24" width="25.7109375" style="8" hidden="1" customWidth="1"/>
    <col min="25" max="26" width="10" style="3" hidden="1" customWidth="1"/>
    <col min="27" max="27" width="9.42578125" customWidth="1"/>
  </cols>
  <sheetData>
    <row r="1" spans="1:26" ht="21.6" customHeight="1" x14ac:dyDescent="0.25">
      <c r="F1" s="11"/>
      <c r="G1" s="12"/>
      <c r="H1" s="12"/>
      <c r="I1" s="12"/>
      <c r="J1" s="12"/>
      <c r="K1" s="12"/>
      <c r="L1" s="13"/>
      <c r="M1" s="14"/>
      <c r="N1" s="13"/>
      <c r="O1" s="14"/>
      <c r="P1" s="15"/>
      <c r="Q1" s="16"/>
      <c r="R1" s="14"/>
      <c r="S1" s="14"/>
      <c r="T1" s="14"/>
      <c r="U1" s="14"/>
      <c r="V1" s="14"/>
      <c r="W1" s="14"/>
      <c r="X1" s="14"/>
      <c r="Y1" s="12"/>
      <c r="Z1" s="12"/>
    </row>
    <row r="2" spans="1:26" ht="21.6" customHeight="1" x14ac:dyDescent="0.25">
      <c r="F2" s="11"/>
      <c r="G2" s="12"/>
      <c r="H2" s="12"/>
      <c r="I2" s="12"/>
      <c r="J2" s="12"/>
      <c r="K2" s="12"/>
      <c r="L2" s="13"/>
      <c r="M2" s="14"/>
      <c r="N2" s="13"/>
      <c r="O2" s="14"/>
      <c r="P2" s="15"/>
      <c r="Q2" s="16"/>
      <c r="R2" s="14"/>
      <c r="S2" s="14"/>
      <c r="T2" s="14"/>
      <c r="U2" s="14"/>
      <c r="V2" s="14"/>
      <c r="W2" s="14"/>
      <c r="X2" s="14"/>
      <c r="Y2" s="12"/>
      <c r="Z2" s="12"/>
    </row>
    <row r="3" spans="1:26" s="26" customFormat="1" ht="13.5" thickBot="1" x14ac:dyDescent="0.25">
      <c r="F3" s="115" t="s">
        <v>24</v>
      </c>
      <c r="G3" s="115" t="s">
        <v>25</v>
      </c>
      <c r="H3" s="115" t="s">
        <v>26</v>
      </c>
      <c r="I3" s="115" t="s">
        <v>27</v>
      </c>
      <c r="J3" s="120" t="s">
        <v>9</v>
      </c>
      <c r="K3" s="115" t="s">
        <v>28</v>
      </c>
      <c r="L3" s="115" t="s">
        <v>29</v>
      </c>
      <c r="M3" s="115" t="s">
        <v>30</v>
      </c>
      <c r="N3" s="115" t="s">
        <v>31</v>
      </c>
      <c r="O3" s="115" t="s">
        <v>32</v>
      </c>
      <c r="P3" s="115" t="s">
        <v>18</v>
      </c>
      <c r="Q3" s="115" t="s">
        <v>33</v>
      </c>
      <c r="R3" s="115" t="s">
        <v>19</v>
      </c>
      <c r="S3" s="115" t="s">
        <v>34</v>
      </c>
      <c r="T3" s="115" t="s">
        <v>35</v>
      </c>
      <c r="U3" s="115" t="s">
        <v>36</v>
      </c>
      <c r="V3" s="115" t="s">
        <v>20</v>
      </c>
      <c r="W3" s="115" t="s">
        <v>21</v>
      </c>
      <c r="X3" s="120" t="s">
        <v>7</v>
      </c>
      <c r="Y3" s="115" t="s">
        <v>37</v>
      </c>
      <c r="Z3" s="115" t="s">
        <v>38</v>
      </c>
    </row>
    <row r="4" spans="1:26" ht="11.25" customHeight="1" x14ac:dyDescent="0.2">
      <c r="F4" s="2"/>
      <c r="G4" s="6"/>
      <c r="H4" s="27"/>
      <c r="I4" s="27"/>
      <c r="J4" s="28"/>
      <c r="K4" s="6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9"/>
      <c r="Y4" s="27"/>
      <c r="Z4" s="27"/>
    </row>
    <row r="5" spans="1:26" s="30" customFormat="1" ht="18.75" customHeight="1" x14ac:dyDescent="0.2">
      <c r="F5" s="31"/>
      <c r="G5" s="32"/>
      <c r="H5" s="33"/>
      <c r="I5" s="33"/>
      <c r="J5" s="33" t="s">
        <v>39</v>
      </c>
      <c r="K5" s="32"/>
      <c r="L5" s="34"/>
      <c r="M5" s="35"/>
      <c r="N5" s="34"/>
      <c r="O5" s="35"/>
      <c r="P5" s="36">
        <f>SUBTOTAL(9,P6:P64)</f>
        <v>0</v>
      </c>
      <c r="Q5" s="37"/>
      <c r="R5" s="38">
        <f>SUBTOTAL(9,R6:R64)</f>
        <v>57.282666200000008</v>
      </c>
      <c r="S5" s="35"/>
      <c r="T5" s="38">
        <f>SUBTOTAL(9,T6:T64)</f>
        <v>2.9700000000000006</v>
      </c>
      <c r="U5" s="90" t="s">
        <v>40</v>
      </c>
      <c r="V5" s="36">
        <f>SUBTOTAL(9,V6:V64)</f>
        <v>0</v>
      </c>
      <c r="W5" s="36">
        <f>SUBTOTAL(9,W6:W64)</f>
        <v>0</v>
      </c>
      <c r="X5" s="39"/>
      <c r="Y5" s="40"/>
      <c r="Z5" s="40"/>
    </row>
    <row r="6" spans="1:26" s="41" customFormat="1" ht="16.5" customHeight="1" outlineLevel="1" x14ac:dyDescent="0.2">
      <c r="F6" s="42"/>
      <c r="G6" s="6"/>
      <c r="H6" s="43"/>
      <c r="I6" s="43"/>
      <c r="J6" s="43" t="s">
        <v>41</v>
      </c>
      <c r="K6" s="6"/>
      <c r="L6" s="44"/>
      <c r="M6" s="45"/>
      <c r="N6" s="44"/>
      <c r="O6" s="45"/>
      <c r="P6" s="46">
        <f>SUBTOTAL(9,P7:P14)</f>
        <v>0</v>
      </c>
      <c r="Q6" s="47"/>
      <c r="R6" s="48">
        <f>SUBTOTAL(9,R7:R14)</f>
        <v>0</v>
      </c>
      <c r="S6" s="45"/>
      <c r="T6" s="48">
        <f>SUBTOTAL(9,T7:T14)</f>
        <v>0</v>
      </c>
      <c r="U6" s="91" t="s">
        <v>40</v>
      </c>
      <c r="V6" s="46">
        <f>SUBTOTAL(9,V7:V14)</f>
        <v>0</v>
      </c>
      <c r="W6" s="46">
        <f>SUBTOTAL(9,W7:W14)</f>
        <v>0</v>
      </c>
      <c r="X6" s="49"/>
      <c r="Y6" s="27"/>
      <c r="Z6" s="27"/>
    </row>
    <row r="7" spans="1:26" s="50" customFormat="1" ht="24" outlineLevel="2" x14ac:dyDescent="0.2">
      <c r="A7" s="121" t="s">
        <v>42</v>
      </c>
      <c r="B7" s="121" t="s">
        <v>43</v>
      </c>
      <c r="C7" s="121" t="s">
        <v>44</v>
      </c>
      <c r="D7" s="121" t="s">
        <v>45</v>
      </c>
      <c r="E7" s="121" t="s">
        <v>46</v>
      </c>
      <c r="F7" s="20">
        <v>1</v>
      </c>
      <c r="G7" s="21" t="s">
        <v>47</v>
      </c>
      <c r="H7" s="51" t="s">
        <v>48</v>
      </c>
      <c r="I7" s="51"/>
      <c r="J7" s="52" t="s">
        <v>49</v>
      </c>
      <c r="K7" s="21" t="s">
        <v>50</v>
      </c>
      <c r="L7" s="53">
        <v>13.5</v>
      </c>
      <c r="M7" s="23">
        <v>0</v>
      </c>
      <c r="N7" s="53">
        <f>L7*(1+M7/100)</f>
        <v>13.5</v>
      </c>
      <c r="O7" s="23">
        <v>0</v>
      </c>
      <c r="P7" s="24">
        <f>N7*O7</f>
        <v>0</v>
      </c>
      <c r="Q7" s="54"/>
      <c r="R7" s="55">
        <f>N7*Q7</f>
        <v>0</v>
      </c>
      <c r="S7" s="54"/>
      <c r="T7" s="55">
        <f>N7*S7</f>
        <v>0</v>
      </c>
      <c r="U7" s="24">
        <v>21</v>
      </c>
      <c r="V7" s="24">
        <f>P7*(U7/100)</f>
        <v>0</v>
      </c>
      <c r="W7" s="24">
        <f>P7+V7</f>
        <v>0</v>
      </c>
      <c r="X7" s="52"/>
      <c r="Y7" s="51" t="s">
        <v>51</v>
      </c>
      <c r="Z7" s="51" t="s">
        <v>52</v>
      </c>
    </row>
    <row r="8" spans="1:26" s="56" customFormat="1" ht="11.25" outlineLevel="3" x14ac:dyDescent="0.2">
      <c r="F8" s="57"/>
      <c r="G8" s="58"/>
      <c r="H8" s="58"/>
      <c r="I8" s="58"/>
      <c r="J8" s="59" t="s">
        <v>53</v>
      </c>
      <c r="K8" s="58"/>
      <c r="L8" s="60">
        <v>13.5</v>
      </c>
      <c r="M8" s="61"/>
      <c r="N8" s="62"/>
      <c r="O8" s="61"/>
      <c r="P8" s="63"/>
      <c r="Q8" s="64"/>
      <c r="R8" s="61"/>
      <c r="S8" s="61"/>
      <c r="T8" s="61"/>
      <c r="U8" s="92" t="s">
        <v>40</v>
      </c>
      <c r="V8" s="61"/>
      <c r="W8" s="61"/>
      <c r="X8" s="59"/>
      <c r="Y8" s="58"/>
      <c r="Z8" s="58"/>
    </row>
    <row r="9" spans="1:26" s="50" customFormat="1" ht="24" outlineLevel="2" x14ac:dyDescent="0.2">
      <c r="A9" s="121"/>
      <c r="B9" s="121"/>
      <c r="C9" s="121"/>
      <c r="D9" s="121"/>
      <c r="E9" s="121"/>
      <c r="F9" s="20">
        <v>2</v>
      </c>
      <c r="G9" s="21" t="s">
        <v>47</v>
      </c>
      <c r="H9" s="51" t="s">
        <v>54</v>
      </c>
      <c r="I9" s="51"/>
      <c r="J9" s="52" t="s">
        <v>55</v>
      </c>
      <c r="K9" s="21" t="s">
        <v>50</v>
      </c>
      <c r="L9" s="53">
        <v>13.5</v>
      </c>
      <c r="M9" s="23">
        <v>0</v>
      </c>
      <c r="N9" s="53">
        <f>L9*(1+M9/100)</f>
        <v>13.5</v>
      </c>
      <c r="O9" s="23">
        <v>0</v>
      </c>
      <c r="P9" s="24">
        <f>N9*O9</f>
        <v>0</v>
      </c>
      <c r="Q9" s="54"/>
      <c r="R9" s="55">
        <f>N9*Q9</f>
        <v>0</v>
      </c>
      <c r="S9" s="54"/>
      <c r="T9" s="55">
        <f>N9*S9</f>
        <v>0</v>
      </c>
      <c r="U9" s="24">
        <v>21</v>
      </c>
      <c r="V9" s="24">
        <f>P9*(U9/100)</f>
        <v>0</v>
      </c>
      <c r="W9" s="24">
        <f>P9+V9</f>
        <v>0</v>
      </c>
      <c r="X9" s="52"/>
      <c r="Y9" s="51" t="s">
        <v>51</v>
      </c>
      <c r="Z9" s="51" t="s">
        <v>52</v>
      </c>
    </row>
    <row r="10" spans="1:26" s="50" customFormat="1" ht="12" outlineLevel="2" x14ac:dyDescent="0.2">
      <c r="A10" s="121"/>
      <c r="B10" s="121"/>
      <c r="C10" s="121"/>
      <c r="D10" s="121"/>
      <c r="E10" s="121"/>
      <c r="F10" s="20">
        <v>3</v>
      </c>
      <c r="G10" s="21" t="s">
        <v>47</v>
      </c>
      <c r="H10" s="51" t="s">
        <v>56</v>
      </c>
      <c r="I10" s="51"/>
      <c r="J10" s="52" t="s">
        <v>57</v>
      </c>
      <c r="K10" s="21" t="s">
        <v>50</v>
      </c>
      <c r="L10" s="53">
        <v>13.5</v>
      </c>
      <c r="M10" s="23">
        <v>0</v>
      </c>
      <c r="N10" s="53">
        <f>L10*(1+M10/100)</f>
        <v>13.5</v>
      </c>
      <c r="O10" s="23">
        <v>0</v>
      </c>
      <c r="P10" s="24">
        <f>N10*O10</f>
        <v>0</v>
      </c>
      <c r="Q10" s="54"/>
      <c r="R10" s="55">
        <f>N10*Q10</f>
        <v>0</v>
      </c>
      <c r="S10" s="54"/>
      <c r="T10" s="55">
        <f>N10*S10</f>
        <v>0</v>
      </c>
      <c r="U10" s="24">
        <v>21</v>
      </c>
      <c r="V10" s="24">
        <f>P10*(U10/100)</f>
        <v>0</v>
      </c>
      <c r="W10" s="24">
        <f>P10+V10</f>
        <v>0</v>
      </c>
      <c r="X10" s="52"/>
      <c r="Y10" s="51" t="s">
        <v>51</v>
      </c>
      <c r="Z10" s="51" t="s">
        <v>52</v>
      </c>
    </row>
    <row r="11" spans="1:26" s="50" customFormat="1" ht="24" outlineLevel="2" x14ac:dyDescent="0.2">
      <c r="A11" s="121"/>
      <c r="B11" s="121"/>
      <c r="C11" s="121"/>
      <c r="D11" s="121"/>
      <c r="E11" s="121"/>
      <c r="F11" s="20">
        <v>4</v>
      </c>
      <c r="G11" s="21" t="s">
        <v>47</v>
      </c>
      <c r="H11" s="51" t="s">
        <v>58</v>
      </c>
      <c r="I11" s="51"/>
      <c r="J11" s="52" t="s">
        <v>59</v>
      </c>
      <c r="K11" s="21" t="s">
        <v>60</v>
      </c>
      <c r="L11" s="53">
        <v>20.25</v>
      </c>
      <c r="M11" s="23">
        <v>0</v>
      </c>
      <c r="N11" s="53">
        <f>L11*(1+M11/100)</f>
        <v>20.25</v>
      </c>
      <c r="O11" s="23">
        <v>0</v>
      </c>
      <c r="P11" s="24">
        <f>N11*O11</f>
        <v>0</v>
      </c>
      <c r="Q11" s="54"/>
      <c r="R11" s="55">
        <f>N11*Q11</f>
        <v>0</v>
      </c>
      <c r="S11" s="54"/>
      <c r="T11" s="55">
        <f>N11*S11</f>
        <v>0</v>
      </c>
      <c r="U11" s="24">
        <v>21</v>
      </c>
      <c r="V11" s="24">
        <f>P11*(U11/100)</f>
        <v>0</v>
      </c>
      <c r="W11" s="24">
        <f>P11+V11</f>
        <v>0</v>
      </c>
      <c r="X11" s="52"/>
      <c r="Y11" s="51" t="s">
        <v>51</v>
      </c>
      <c r="Z11" s="51" t="s">
        <v>52</v>
      </c>
    </row>
    <row r="12" spans="1:26" s="56" customFormat="1" ht="11.25" outlineLevel="3" x14ac:dyDescent="0.2">
      <c r="F12" s="57"/>
      <c r="G12" s="58"/>
      <c r="H12" s="58"/>
      <c r="I12" s="58"/>
      <c r="J12" s="59" t="s">
        <v>61</v>
      </c>
      <c r="K12" s="58"/>
      <c r="L12" s="60">
        <v>20.25</v>
      </c>
      <c r="M12" s="61"/>
      <c r="N12" s="62"/>
      <c r="O12" s="61"/>
      <c r="P12" s="63"/>
      <c r="Q12" s="64"/>
      <c r="R12" s="61"/>
      <c r="S12" s="61"/>
      <c r="T12" s="61"/>
      <c r="U12" s="92" t="s">
        <v>40</v>
      </c>
      <c r="V12" s="61"/>
      <c r="W12" s="61"/>
      <c r="X12" s="59"/>
      <c r="Y12" s="58"/>
      <c r="Z12" s="58"/>
    </row>
    <row r="13" spans="1:26" s="50" customFormat="1" ht="12" outlineLevel="2" x14ac:dyDescent="0.2">
      <c r="A13" s="121"/>
      <c r="B13" s="121"/>
      <c r="C13" s="121"/>
      <c r="D13" s="121"/>
      <c r="E13" s="121"/>
      <c r="F13" s="20">
        <v>5</v>
      </c>
      <c r="G13" s="21" t="s">
        <v>47</v>
      </c>
      <c r="H13" s="51" t="s">
        <v>62</v>
      </c>
      <c r="I13" s="51"/>
      <c r="J13" s="52" t="s">
        <v>63</v>
      </c>
      <c r="K13" s="21" t="s">
        <v>50</v>
      </c>
      <c r="L13" s="53">
        <v>13.5</v>
      </c>
      <c r="M13" s="23">
        <v>0</v>
      </c>
      <c r="N13" s="53">
        <f>L13*(1+M13/100)</f>
        <v>13.5</v>
      </c>
      <c r="O13" s="23">
        <v>0</v>
      </c>
      <c r="P13" s="24">
        <f>N13*O13</f>
        <v>0</v>
      </c>
      <c r="Q13" s="54"/>
      <c r="R13" s="55">
        <f>N13*Q13</f>
        <v>0</v>
      </c>
      <c r="S13" s="54"/>
      <c r="T13" s="55">
        <f>N13*S13</f>
        <v>0</v>
      </c>
      <c r="U13" s="24">
        <v>21</v>
      </c>
      <c r="V13" s="24">
        <f>P13*(U13/100)</f>
        <v>0</v>
      </c>
      <c r="W13" s="24">
        <f>P13+V13</f>
        <v>0</v>
      </c>
      <c r="X13" s="52"/>
      <c r="Y13" s="51" t="s">
        <v>51</v>
      </c>
      <c r="Z13" s="51" t="s">
        <v>52</v>
      </c>
    </row>
    <row r="14" spans="1:26" s="93" customFormat="1" ht="12.75" customHeight="1" outlineLevel="2" x14ac:dyDescent="0.2">
      <c r="F14" s="94"/>
      <c r="G14" s="95"/>
      <c r="H14" s="95"/>
      <c r="I14" s="95"/>
      <c r="J14" s="96"/>
      <c r="K14" s="95"/>
      <c r="L14" s="97"/>
      <c r="M14" s="98"/>
      <c r="N14" s="97"/>
      <c r="O14" s="98"/>
      <c r="P14" s="99"/>
      <c r="Q14" s="100"/>
      <c r="R14" s="98"/>
      <c r="S14" s="98"/>
      <c r="T14" s="98"/>
      <c r="U14" s="101" t="s">
        <v>40</v>
      </c>
      <c r="V14" s="98"/>
      <c r="W14" s="98"/>
      <c r="X14" s="98"/>
      <c r="Y14" s="95"/>
      <c r="Z14" s="95"/>
    </row>
    <row r="15" spans="1:26" s="41" customFormat="1" ht="16.5" customHeight="1" outlineLevel="1" x14ac:dyDescent="0.2">
      <c r="F15" s="42"/>
      <c r="G15" s="6"/>
      <c r="H15" s="43"/>
      <c r="I15" s="43"/>
      <c r="J15" s="43" t="s">
        <v>64</v>
      </c>
      <c r="K15" s="6"/>
      <c r="L15" s="44"/>
      <c r="M15" s="45"/>
      <c r="N15" s="44"/>
      <c r="O15" s="45"/>
      <c r="P15" s="46">
        <f>SUBTOTAL(9,P16:P18)</f>
        <v>0</v>
      </c>
      <c r="Q15" s="47"/>
      <c r="R15" s="48">
        <f>SUBTOTAL(9,R16:R18)</f>
        <v>33.775244999999998</v>
      </c>
      <c r="S15" s="45"/>
      <c r="T15" s="48">
        <f>SUBTOTAL(9,T16:T18)</f>
        <v>0</v>
      </c>
      <c r="U15" s="91" t="s">
        <v>40</v>
      </c>
      <c r="V15" s="46">
        <f>SUBTOTAL(9,V16:V18)</f>
        <v>0</v>
      </c>
      <c r="W15" s="46">
        <f>SUBTOTAL(9,W16:W18)</f>
        <v>0</v>
      </c>
      <c r="X15" s="49"/>
      <c r="Y15" s="27"/>
      <c r="Z15" s="27"/>
    </row>
    <row r="16" spans="1:26" s="50" customFormat="1" ht="12" outlineLevel="2" x14ac:dyDescent="0.2">
      <c r="A16" s="121"/>
      <c r="B16" s="121"/>
      <c r="C16" s="121"/>
      <c r="D16" s="121"/>
      <c r="E16" s="121"/>
      <c r="F16" s="20">
        <v>1</v>
      </c>
      <c r="G16" s="21" t="s">
        <v>47</v>
      </c>
      <c r="H16" s="51" t="s">
        <v>65</v>
      </c>
      <c r="I16" s="51"/>
      <c r="J16" s="52" t="s">
        <v>66</v>
      </c>
      <c r="K16" s="21" t="s">
        <v>50</v>
      </c>
      <c r="L16" s="53">
        <v>13.5</v>
      </c>
      <c r="M16" s="23">
        <v>0</v>
      </c>
      <c r="N16" s="53">
        <f>L16*(1+M16/100)</f>
        <v>13.5</v>
      </c>
      <c r="O16" s="23">
        <v>0</v>
      </c>
      <c r="P16" s="24">
        <f>N16*O16</f>
        <v>0</v>
      </c>
      <c r="Q16" s="54">
        <v>2.5018699999999998</v>
      </c>
      <c r="R16" s="55">
        <f>N16*Q16</f>
        <v>33.775244999999998</v>
      </c>
      <c r="S16" s="54"/>
      <c r="T16" s="55">
        <f>N16*S16</f>
        <v>0</v>
      </c>
      <c r="U16" s="24">
        <v>21</v>
      </c>
      <c r="V16" s="24">
        <f>P16*(U16/100)</f>
        <v>0</v>
      </c>
      <c r="W16" s="24">
        <f>P16+V16</f>
        <v>0</v>
      </c>
      <c r="X16" s="52"/>
      <c r="Y16" s="51" t="s">
        <v>51</v>
      </c>
      <c r="Z16" s="51" t="s">
        <v>67</v>
      </c>
    </row>
    <row r="17" spans="6:26" s="56" customFormat="1" ht="11.25" outlineLevel="3" x14ac:dyDescent="0.2">
      <c r="F17" s="57"/>
      <c r="G17" s="58"/>
      <c r="H17" s="58"/>
      <c r="I17" s="58"/>
      <c r="J17" s="59" t="s">
        <v>53</v>
      </c>
      <c r="K17" s="58"/>
      <c r="L17" s="60">
        <v>13.5</v>
      </c>
      <c r="M17" s="61"/>
      <c r="N17" s="62"/>
      <c r="O17" s="61"/>
      <c r="P17" s="63"/>
      <c r="Q17" s="64"/>
      <c r="R17" s="61"/>
      <c r="S17" s="61"/>
      <c r="T17" s="61"/>
      <c r="U17" s="92" t="s">
        <v>40</v>
      </c>
      <c r="V17" s="61"/>
      <c r="W17" s="61"/>
      <c r="X17" s="59"/>
      <c r="Y17" s="58"/>
      <c r="Z17" s="58"/>
    </row>
    <row r="18" spans="6:26" s="93" customFormat="1" ht="12.75" customHeight="1" outlineLevel="2" x14ac:dyDescent="0.2">
      <c r="F18" s="94"/>
      <c r="G18" s="95"/>
      <c r="H18" s="95"/>
      <c r="I18" s="95"/>
      <c r="J18" s="96"/>
      <c r="K18" s="95"/>
      <c r="L18" s="97"/>
      <c r="M18" s="98"/>
      <c r="N18" s="97"/>
      <c r="O18" s="98"/>
      <c r="P18" s="99"/>
      <c r="Q18" s="100"/>
      <c r="R18" s="98"/>
      <c r="S18" s="98"/>
      <c r="T18" s="98"/>
      <c r="U18" s="101" t="s">
        <v>40</v>
      </c>
      <c r="V18" s="98"/>
      <c r="W18" s="98"/>
      <c r="X18" s="98"/>
      <c r="Y18" s="95"/>
      <c r="Z18" s="95"/>
    </row>
    <row r="19" spans="6:26" s="41" customFormat="1" ht="16.5" customHeight="1" outlineLevel="1" x14ac:dyDescent="0.2">
      <c r="F19" s="42"/>
      <c r="G19" s="6"/>
      <c r="H19" s="43"/>
      <c r="I19" s="43"/>
      <c r="J19" s="43" t="s">
        <v>68</v>
      </c>
      <c r="K19" s="6"/>
      <c r="L19" s="44"/>
      <c r="M19" s="45"/>
      <c r="N19" s="44"/>
      <c r="O19" s="45"/>
      <c r="P19" s="46">
        <f>SUBTOTAL(9,P20:P25)</f>
        <v>0</v>
      </c>
      <c r="Q19" s="47"/>
      <c r="R19" s="48">
        <f>SUBTOTAL(9,R20:R25)</f>
        <v>6.072864</v>
      </c>
      <c r="S19" s="45"/>
      <c r="T19" s="48">
        <f>SUBTOTAL(9,T20:T25)</f>
        <v>0</v>
      </c>
      <c r="U19" s="91" t="s">
        <v>40</v>
      </c>
      <c r="V19" s="46">
        <f>SUBTOTAL(9,V20:V25)</f>
        <v>0</v>
      </c>
      <c r="W19" s="46">
        <f>SUBTOTAL(9,W20:W25)</f>
        <v>0</v>
      </c>
      <c r="X19" s="49"/>
      <c r="Y19" s="27"/>
      <c r="Z19" s="27"/>
    </row>
    <row r="20" spans="6:26" s="50" customFormat="1" ht="12" outlineLevel="2" x14ac:dyDescent="0.2">
      <c r="F20" s="20">
        <v>1</v>
      </c>
      <c r="G20" s="21" t="s">
        <v>69</v>
      </c>
      <c r="H20" s="51" t="s">
        <v>70</v>
      </c>
      <c r="I20" s="51"/>
      <c r="J20" s="52" t="s">
        <v>71</v>
      </c>
      <c r="K20" s="21" t="s">
        <v>60</v>
      </c>
      <c r="L20" s="53">
        <v>0.94679999999999997</v>
      </c>
      <c r="M20" s="23">
        <v>8</v>
      </c>
      <c r="N20" s="53">
        <f>L20*(1+M20/100)</f>
        <v>1.0225440000000001</v>
      </c>
      <c r="O20" s="23">
        <v>0</v>
      </c>
      <c r="P20" s="24">
        <f>N20*O20</f>
        <v>0</v>
      </c>
      <c r="Q20" s="54">
        <v>1</v>
      </c>
      <c r="R20" s="55">
        <f>N20*Q20</f>
        <v>1.0225440000000001</v>
      </c>
      <c r="S20" s="54"/>
      <c r="T20" s="55">
        <f>N20*S20</f>
        <v>0</v>
      </c>
      <c r="U20" s="24">
        <v>21</v>
      </c>
      <c r="V20" s="24">
        <f>P20*(U20/100)</f>
        <v>0</v>
      </c>
      <c r="W20" s="24">
        <f>P20+V20</f>
        <v>0</v>
      </c>
      <c r="X20" s="52"/>
      <c r="Y20" s="51" t="s">
        <v>51</v>
      </c>
      <c r="Z20" s="51" t="s">
        <v>72</v>
      </c>
    </row>
    <row r="21" spans="6:26" s="56" customFormat="1" ht="11.25" outlineLevel="3" x14ac:dyDescent="0.2">
      <c r="F21" s="57"/>
      <c r="G21" s="58"/>
      <c r="H21" s="58"/>
      <c r="I21" s="58"/>
      <c r="J21" s="59" t="s">
        <v>73</v>
      </c>
      <c r="K21" s="58"/>
      <c r="L21" s="60">
        <v>0.94679999999999997</v>
      </c>
      <c r="M21" s="61"/>
      <c r="N21" s="62"/>
      <c r="O21" s="61"/>
      <c r="P21" s="63"/>
      <c r="Q21" s="64"/>
      <c r="R21" s="61"/>
      <c r="S21" s="61"/>
      <c r="T21" s="61"/>
      <c r="U21" s="92" t="s">
        <v>40</v>
      </c>
      <c r="V21" s="61"/>
      <c r="W21" s="61"/>
      <c r="X21" s="59"/>
      <c r="Y21" s="58"/>
      <c r="Z21" s="58"/>
    </row>
    <row r="22" spans="6:26" s="50" customFormat="1" ht="12" outlineLevel="2" x14ac:dyDescent="0.2">
      <c r="F22" s="20">
        <v>2</v>
      </c>
      <c r="G22" s="21" t="s">
        <v>47</v>
      </c>
      <c r="H22" s="51" t="s">
        <v>74</v>
      </c>
      <c r="I22" s="51"/>
      <c r="J22" s="52" t="s">
        <v>75</v>
      </c>
      <c r="K22" s="21" t="s">
        <v>76</v>
      </c>
      <c r="L22" s="53">
        <v>12</v>
      </c>
      <c r="M22" s="23">
        <v>0</v>
      </c>
      <c r="N22" s="53">
        <f>L22*(1+M22/100)</f>
        <v>12</v>
      </c>
      <c r="O22" s="23">
        <v>0</v>
      </c>
      <c r="P22" s="24">
        <f>N22*O22</f>
        <v>0</v>
      </c>
      <c r="Q22" s="54">
        <v>0.10993</v>
      </c>
      <c r="R22" s="55">
        <f>N22*Q22</f>
        <v>1.3191600000000001</v>
      </c>
      <c r="S22" s="54"/>
      <c r="T22" s="55">
        <f>N22*S22</f>
        <v>0</v>
      </c>
      <c r="U22" s="24">
        <v>21</v>
      </c>
      <c r="V22" s="24">
        <f>P22*(U22/100)</f>
        <v>0</v>
      </c>
      <c r="W22" s="24">
        <f>P22+V22</f>
        <v>0</v>
      </c>
      <c r="X22" s="52"/>
      <c r="Y22" s="51" t="s">
        <v>51</v>
      </c>
      <c r="Z22" s="51" t="s">
        <v>72</v>
      </c>
    </row>
    <row r="23" spans="6:26" s="50" customFormat="1" ht="12" outlineLevel="2" x14ac:dyDescent="0.2">
      <c r="F23" s="20">
        <v>3</v>
      </c>
      <c r="G23" s="21" t="s">
        <v>47</v>
      </c>
      <c r="H23" s="51" t="s">
        <v>77</v>
      </c>
      <c r="I23" s="51"/>
      <c r="J23" s="52" t="s">
        <v>78</v>
      </c>
      <c r="K23" s="21" t="s">
        <v>76</v>
      </c>
      <c r="L23" s="53">
        <v>12</v>
      </c>
      <c r="M23" s="23">
        <v>0</v>
      </c>
      <c r="N23" s="53">
        <f>L23*(1+M23/100)</f>
        <v>12</v>
      </c>
      <c r="O23" s="23">
        <v>0</v>
      </c>
      <c r="P23" s="24">
        <f>N23*O23</f>
        <v>0</v>
      </c>
      <c r="Q23" s="54"/>
      <c r="R23" s="55">
        <f>N23*Q23</f>
        <v>0</v>
      </c>
      <c r="S23" s="54"/>
      <c r="T23" s="55">
        <f>N23*S23</f>
        <v>0</v>
      </c>
      <c r="U23" s="24">
        <v>21</v>
      </c>
      <c r="V23" s="24">
        <f>P23*(U23/100)</f>
        <v>0</v>
      </c>
      <c r="W23" s="24">
        <f>P23+V23</f>
        <v>0</v>
      </c>
      <c r="X23" s="52"/>
      <c r="Y23" s="51" t="s">
        <v>51</v>
      </c>
      <c r="Z23" s="51" t="s">
        <v>72</v>
      </c>
    </row>
    <row r="24" spans="6:26" s="50" customFormat="1" ht="24" outlineLevel="2" x14ac:dyDescent="0.2">
      <c r="F24" s="20">
        <v>4</v>
      </c>
      <c r="G24" s="21" t="s">
        <v>47</v>
      </c>
      <c r="H24" s="51" t="s">
        <v>79</v>
      </c>
      <c r="I24" s="51"/>
      <c r="J24" s="52" t="s">
        <v>80</v>
      </c>
      <c r="K24" s="21" t="s">
        <v>76</v>
      </c>
      <c r="L24" s="53">
        <v>12</v>
      </c>
      <c r="M24" s="23">
        <v>0</v>
      </c>
      <c r="N24" s="53">
        <f>L24*(1+M24/100)</f>
        <v>12</v>
      </c>
      <c r="O24" s="23">
        <v>0</v>
      </c>
      <c r="P24" s="24">
        <f>N24*O24</f>
        <v>0</v>
      </c>
      <c r="Q24" s="54">
        <v>0.31092999999999998</v>
      </c>
      <c r="R24" s="55">
        <f>N24*Q24</f>
        <v>3.73116</v>
      </c>
      <c r="S24" s="54"/>
      <c r="T24" s="55">
        <f>N24*S24</f>
        <v>0</v>
      </c>
      <c r="U24" s="24">
        <v>21</v>
      </c>
      <c r="V24" s="24">
        <f>P24*(U24/100)</f>
        <v>0</v>
      </c>
      <c r="W24" s="24">
        <f>P24+V24</f>
        <v>0</v>
      </c>
      <c r="X24" s="52"/>
      <c r="Y24" s="51" t="s">
        <v>51</v>
      </c>
      <c r="Z24" s="51" t="s">
        <v>72</v>
      </c>
    </row>
    <row r="25" spans="6:26" s="93" customFormat="1" ht="12.75" customHeight="1" outlineLevel="2" x14ac:dyDescent="0.2">
      <c r="F25" s="94"/>
      <c r="G25" s="95"/>
      <c r="H25" s="95"/>
      <c r="I25" s="95"/>
      <c r="J25" s="96"/>
      <c r="K25" s="95"/>
      <c r="L25" s="97"/>
      <c r="M25" s="98"/>
      <c r="N25" s="97"/>
      <c r="O25" s="98"/>
      <c r="P25" s="99"/>
      <c r="Q25" s="100"/>
      <c r="R25" s="98"/>
      <c r="S25" s="98"/>
      <c r="T25" s="98"/>
      <c r="U25" s="101" t="s">
        <v>40</v>
      </c>
      <c r="V25" s="98"/>
      <c r="W25" s="98"/>
      <c r="X25" s="98"/>
      <c r="Y25" s="95"/>
      <c r="Z25" s="95"/>
    </row>
    <row r="26" spans="6:26" s="41" customFormat="1" ht="16.5" customHeight="1" outlineLevel="1" x14ac:dyDescent="0.2">
      <c r="F26" s="42"/>
      <c r="G26" s="6"/>
      <c r="H26" s="43"/>
      <c r="I26" s="43"/>
      <c r="J26" s="43" t="s">
        <v>81</v>
      </c>
      <c r="K26" s="6"/>
      <c r="L26" s="44"/>
      <c r="M26" s="45"/>
      <c r="N26" s="44"/>
      <c r="O26" s="45"/>
      <c r="P26" s="46">
        <f>SUBTOTAL(9,P27:P29)</f>
        <v>0</v>
      </c>
      <c r="Q26" s="47"/>
      <c r="R26" s="48">
        <f>SUBTOTAL(9,R27:R29)</f>
        <v>10.26432</v>
      </c>
      <c r="S26" s="45"/>
      <c r="T26" s="48">
        <f>SUBTOTAL(9,T27:T29)</f>
        <v>0</v>
      </c>
      <c r="U26" s="91" t="s">
        <v>40</v>
      </c>
      <c r="V26" s="46">
        <f>SUBTOTAL(9,V27:V29)</f>
        <v>0</v>
      </c>
      <c r="W26" s="46">
        <f>SUBTOTAL(9,W27:W29)</f>
        <v>0</v>
      </c>
      <c r="X26" s="49"/>
      <c r="Y26" s="27"/>
      <c r="Z26" s="27"/>
    </row>
    <row r="27" spans="6:26" s="50" customFormat="1" ht="24" outlineLevel="2" x14ac:dyDescent="0.2">
      <c r="F27" s="20">
        <v>1</v>
      </c>
      <c r="G27" s="21" t="s">
        <v>47</v>
      </c>
      <c r="H27" s="51" t="s">
        <v>82</v>
      </c>
      <c r="I27" s="51"/>
      <c r="J27" s="52" t="s">
        <v>83</v>
      </c>
      <c r="K27" s="21" t="s">
        <v>84</v>
      </c>
      <c r="L27" s="53">
        <v>34.56</v>
      </c>
      <c r="M27" s="23">
        <v>0</v>
      </c>
      <c r="N27" s="53">
        <f>L27*(1+M27/100)</f>
        <v>34.56</v>
      </c>
      <c r="O27" s="23">
        <v>0</v>
      </c>
      <c r="P27" s="24">
        <f>N27*O27</f>
        <v>0</v>
      </c>
      <c r="Q27" s="54">
        <v>0.29699999999999999</v>
      </c>
      <c r="R27" s="55">
        <f>N27*Q27</f>
        <v>10.26432</v>
      </c>
      <c r="S27" s="54"/>
      <c r="T27" s="55">
        <f>N27*S27</f>
        <v>0</v>
      </c>
      <c r="U27" s="24">
        <v>21</v>
      </c>
      <c r="V27" s="24">
        <f>P27*(U27/100)</f>
        <v>0</v>
      </c>
      <c r="W27" s="24">
        <f>P27+V27</f>
        <v>0</v>
      </c>
      <c r="X27" s="52"/>
      <c r="Y27" s="51" t="s">
        <v>51</v>
      </c>
      <c r="Z27" s="51" t="s">
        <v>85</v>
      </c>
    </row>
    <row r="28" spans="6:26" s="56" customFormat="1" ht="11.25" outlineLevel="3" x14ac:dyDescent="0.2">
      <c r="F28" s="57"/>
      <c r="G28" s="58"/>
      <c r="H28" s="58"/>
      <c r="I28" s="58"/>
      <c r="J28" s="59" t="s">
        <v>86</v>
      </c>
      <c r="K28" s="58"/>
      <c r="L28" s="60">
        <v>34.56</v>
      </c>
      <c r="M28" s="61"/>
      <c r="N28" s="62"/>
      <c r="O28" s="61"/>
      <c r="P28" s="63"/>
      <c r="Q28" s="64"/>
      <c r="R28" s="61"/>
      <c r="S28" s="61"/>
      <c r="T28" s="61"/>
      <c r="U28" s="92" t="s">
        <v>40</v>
      </c>
      <c r="V28" s="61"/>
      <c r="W28" s="61"/>
      <c r="X28" s="59"/>
      <c r="Y28" s="58"/>
      <c r="Z28" s="58"/>
    </row>
    <row r="29" spans="6:26" s="93" customFormat="1" ht="12.75" customHeight="1" outlineLevel="2" x14ac:dyDescent="0.2">
      <c r="F29" s="94"/>
      <c r="G29" s="95"/>
      <c r="H29" s="95"/>
      <c r="I29" s="95"/>
      <c r="J29" s="96"/>
      <c r="K29" s="95"/>
      <c r="L29" s="97"/>
      <c r="M29" s="98"/>
      <c r="N29" s="97"/>
      <c r="O29" s="98"/>
      <c r="P29" s="99"/>
      <c r="Q29" s="100"/>
      <c r="R29" s="98"/>
      <c r="S29" s="98"/>
      <c r="T29" s="98"/>
      <c r="U29" s="101" t="s">
        <v>40</v>
      </c>
      <c r="V29" s="98"/>
      <c r="W29" s="98"/>
      <c r="X29" s="98"/>
      <c r="Y29" s="95"/>
      <c r="Z29" s="95"/>
    </row>
    <row r="30" spans="6:26" s="41" customFormat="1" ht="16.5" customHeight="1" outlineLevel="1" x14ac:dyDescent="0.2">
      <c r="F30" s="42"/>
      <c r="G30" s="6"/>
      <c r="H30" s="43"/>
      <c r="I30" s="43"/>
      <c r="J30" s="43" t="s">
        <v>87</v>
      </c>
      <c r="K30" s="6"/>
      <c r="L30" s="44"/>
      <c r="M30" s="45"/>
      <c r="N30" s="44"/>
      <c r="O30" s="45"/>
      <c r="P30" s="46">
        <f>SUBTOTAL(9,P31:P34)</f>
        <v>0</v>
      </c>
      <c r="Q30" s="47"/>
      <c r="R30" s="48">
        <f>SUBTOTAL(9,R31:R34)</f>
        <v>5.7525499999999994</v>
      </c>
      <c r="S30" s="45"/>
      <c r="T30" s="48">
        <f>SUBTOTAL(9,T31:T34)</f>
        <v>0</v>
      </c>
      <c r="U30" s="91" t="s">
        <v>40</v>
      </c>
      <c r="V30" s="46">
        <f>SUBTOTAL(9,V31:V34)</f>
        <v>0</v>
      </c>
      <c r="W30" s="46">
        <f>SUBTOTAL(9,W31:W34)</f>
        <v>0</v>
      </c>
      <c r="X30" s="49"/>
      <c r="Y30" s="27"/>
      <c r="Z30" s="27"/>
    </row>
    <row r="31" spans="6:26" s="50" customFormat="1" ht="24" outlineLevel="2" x14ac:dyDescent="0.2">
      <c r="F31" s="20">
        <v>1</v>
      </c>
      <c r="G31" s="21" t="s">
        <v>47</v>
      </c>
      <c r="H31" s="51" t="s">
        <v>88</v>
      </c>
      <c r="I31" s="51"/>
      <c r="J31" s="52" t="s">
        <v>89</v>
      </c>
      <c r="K31" s="21" t="s">
        <v>50</v>
      </c>
      <c r="L31" s="53">
        <v>2.5</v>
      </c>
      <c r="M31" s="23">
        <v>0</v>
      </c>
      <c r="N31" s="53">
        <f>L31*(1+M31/100)</f>
        <v>2.5</v>
      </c>
      <c r="O31" s="23">
        <v>0</v>
      </c>
      <c r="P31" s="24">
        <f>N31*O31</f>
        <v>0</v>
      </c>
      <c r="Q31" s="54">
        <v>2.3010199999999998</v>
      </c>
      <c r="R31" s="55">
        <f>N31*Q31</f>
        <v>5.7525499999999994</v>
      </c>
      <c r="S31" s="54"/>
      <c r="T31" s="55">
        <f>N31*S31</f>
        <v>0</v>
      </c>
      <c r="U31" s="24">
        <v>21</v>
      </c>
      <c r="V31" s="24">
        <f>P31*(U31/100)</f>
        <v>0</v>
      </c>
      <c r="W31" s="24">
        <f>P31+V31</f>
        <v>0</v>
      </c>
      <c r="X31" s="52"/>
      <c r="Y31" s="51" t="s">
        <v>51</v>
      </c>
      <c r="Z31" s="51" t="s">
        <v>90</v>
      </c>
    </row>
    <row r="32" spans="6:26" s="56" customFormat="1" ht="11.25" outlineLevel="3" x14ac:dyDescent="0.2">
      <c r="F32" s="57"/>
      <c r="G32" s="58"/>
      <c r="H32" s="58"/>
      <c r="I32" s="58"/>
      <c r="J32" s="59" t="s">
        <v>91</v>
      </c>
      <c r="K32" s="58"/>
      <c r="L32" s="60">
        <v>1</v>
      </c>
      <c r="M32" s="61"/>
      <c r="N32" s="62"/>
      <c r="O32" s="61"/>
      <c r="P32" s="63"/>
      <c r="Q32" s="64"/>
      <c r="R32" s="61"/>
      <c r="S32" s="61"/>
      <c r="T32" s="61"/>
      <c r="U32" s="92" t="s">
        <v>40</v>
      </c>
      <c r="V32" s="61"/>
      <c r="W32" s="61"/>
      <c r="X32" s="59"/>
      <c r="Y32" s="58"/>
      <c r="Z32" s="58"/>
    </row>
    <row r="33" spans="6:26" s="56" customFormat="1" ht="11.25" outlineLevel="3" x14ac:dyDescent="0.2">
      <c r="F33" s="57"/>
      <c r="G33" s="58"/>
      <c r="H33" s="58"/>
      <c r="I33" s="58"/>
      <c r="J33" s="59" t="s">
        <v>92</v>
      </c>
      <c r="K33" s="58"/>
      <c r="L33" s="60">
        <v>1.5</v>
      </c>
      <c r="M33" s="61"/>
      <c r="N33" s="62"/>
      <c r="O33" s="61"/>
      <c r="P33" s="63"/>
      <c r="Q33" s="64"/>
      <c r="R33" s="61"/>
      <c r="S33" s="61"/>
      <c r="T33" s="61"/>
      <c r="U33" s="92" t="s">
        <v>40</v>
      </c>
      <c r="V33" s="61"/>
      <c r="W33" s="61"/>
      <c r="X33" s="59"/>
      <c r="Y33" s="58"/>
      <c r="Z33" s="58"/>
    </row>
    <row r="34" spans="6:26" s="93" customFormat="1" ht="12.75" customHeight="1" outlineLevel="2" x14ac:dyDescent="0.2">
      <c r="F34" s="94"/>
      <c r="G34" s="95"/>
      <c r="H34" s="95"/>
      <c r="I34" s="95"/>
      <c r="J34" s="96"/>
      <c r="K34" s="95"/>
      <c r="L34" s="97"/>
      <c r="M34" s="98"/>
      <c r="N34" s="97"/>
      <c r="O34" s="98"/>
      <c r="P34" s="99"/>
      <c r="Q34" s="100"/>
      <c r="R34" s="98"/>
      <c r="S34" s="98"/>
      <c r="T34" s="98"/>
      <c r="U34" s="101" t="s">
        <v>40</v>
      </c>
      <c r="V34" s="98"/>
      <c r="W34" s="98"/>
      <c r="X34" s="98"/>
      <c r="Y34" s="95"/>
      <c r="Z34" s="95"/>
    </row>
    <row r="35" spans="6:26" s="41" customFormat="1" ht="16.5" customHeight="1" outlineLevel="1" x14ac:dyDescent="0.2">
      <c r="F35" s="42"/>
      <c r="G35" s="6"/>
      <c r="H35" s="43"/>
      <c r="I35" s="43"/>
      <c r="J35" s="43" t="s">
        <v>93</v>
      </c>
      <c r="K35" s="6"/>
      <c r="L35" s="44"/>
      <c r="M35" s="45"/>
      <c r="N35" s="44"/>
      <c r="O35" s="45"/>
      <c r="P35" s="46">
        <f>SUBTOTAL(9,P36:P38)</f>
        <v>0</v>
      </c>
      <c r="Q35" s="47"/>
      <c r="R35" s="48">
        <f>SUBTOTAL(9,R36:R38)</f>
        <v>0</v>
      </c>
      <c r="S35" s="45"/>
      <c r="T35" s="48">
        <f>SUBTOTAL(9,T36:T38)</f>
        <v>2.9700000000000006</v>
      </c>
      <c r="U35" s="91" t="s">
        <v>40</v>
      </c>
      <c r="V35" s="46">
        <f>SUBTOTAL(9,V36:V38)</f>
        <v>0</v>
      </c>
      <c r="W35" s="46">
        <f>SUBTOTAL(9,W36:W38)</f>
        <v>0</v>
      </c>
      <c r="X35" s="49"/>
      <c r="Y35" s="27"/>
      <c r="Z35" s="27"/>
    </row>
    <row r="36" spans="6:26" s="50" customFormat="1" ht="24" outlineLevel="2" x14ac:dyDescent="0.2">
      <c r="F36" s="20">
        <v>1</v>
      </c>
      <c r="G36" s="21" t="s">
        <v>47</v>
      </c>
      <c r="H36" s="51" t="s">
        <v>94</v>
      </c>
      <c r="I36" s="51"/>
      <c r="J36" s="52" t="s">
        <v>95</v>
      </c>
      <c r="K36" s="21" t="s">
        <v>50</v>
      </c>
      <c r="L36" s="53">
        <v>1.35</v>
      </c>
      <c r="M36" s="23">
        <v>0</v>
      </c>
      <c r="N36" s="53">
        <f>L36*(1+M36/100)</f>
        <v>1.35</v>
      </c>
      <c r="O36" s="23">
        <v>0</v>
      </c>
      <c r="P36" s="24">
        <f>N36*O36</f>
        <v>0</v>
      </c>
      <c r="Q36" s="54"/>
      <c r="R36" s="55">
        <f>N36*Q36</f>
        <v>0</v>
      </c>
      <c r="S36" s="54">
        <v>2.2000000000000002</v>
      </c>
      <c r="T36" s="55">
        <f>N36*S36</f>
        <v>2.9700000000000006</v>
      </c>
      <c r="U36" s="24">
        <v>21</v>
      </c>
      <c r="V36" s="24">
        <f>P36*(U36/100)</f>
        <v>0</v>
      </c>
      <c r="W36" s="24">
        <f>P36+V36</f>
        <v>0</v>
      </c>
      <c r="X36" s="52"/>
      <c r="Y36" s="51" t="s">
        <v>51</v>
      </c>
      <c r="Z36" s="51" t="s">
        <v>96</v>
      </c>
    </row>
    <row r="37" spans="6:26" s="56" customFormat="1" ht="11.25" outlineLevel="3" x14ac:dyDescent="0.2">
      <c r="F37" s="57"/>
      <c r="G37" s="58"/>
      <c r="H37" s="58"/>
      <c r="I37" s="58"/>
      <c r="J37" s="59" t="s">
        <v>97</v>
      </c>
      <c r="K37" s="58"/>
      <c r="L37" s="60">
        <v>1.35</v>
      </c>
      <c r="M37" s="61"/>
      <c r="N37" s="62"/>
      <c r="O37" s="61"/>
      <c r="P37" s="63"/>
      <c r="Q37" s="64"/>
      <c r="R37" s="61"/>
      <c r="S37" s="61"/>
      <c r="T37" s="61"/>
      <c r="U37" s="92" t="s">
        <v>40</v>
      </c>
      <c r="V37" s="61"/>
      <c r="W37" s="61"/>
      <c r="X37" s="59"/>
      <c r="Y37" s="58"/>
      <c r="Z37" s="58"/>
    </row>
    <row r="38" spans="6:26" s="93" customFormat="1" ht="12.75" customHeight="1" outlineLevel="2" x14ac:dyDescent="0.2">
      <c r="F38" s="94"/>
      <c r="G38" s="95"/>
      <c r="H38" s="95"/>
      <c r="I38" s="95"/>
      <c r="J38" s="96"/>
      <c r="K38" s="95"/>
      <c r="L38" s="97"/>
      <c r="M38" s="98"/>
      <c r="N38" s="97"/>
      <c r="O38" s="98"/>
      <c r="P38" s="99"/>
      <c r="Q38" s="100"/>
      <c r="R38" s="98"/>
      <c r="S38" s="98"/>
      <c r="T38" s="98"/>
      <c r="U38" s="101" t="s">
        <v>40</v>
      </c>
      <c r="V38" s="98"/>
      <c r="W38" s="98"/>
      <c r="X38" s="98"/>
      <c r="Y38" s="95"/>
      <c r="Z38" s="95"/>
    </row>
    <row r="39" spans="6:26" s="41" customFormat="1" ht="16.5" customHeight="1" outlineLevel="1" x14ac:dyDescent="0.2">
      <c r="F39" s="42"/>
      <c r="G39" s="6"/>
      <c r="H39" s="43"/>
      <c r="I39" s="43"/>
      <c r="J39" s="43" t="s">
        <v>98</v>
      </c>
      <c r="K39" s="6"/>
      <c r="L39" s="44"/>
      <c r="M39" s="45"/>
      <c r="N39" s="44"/>
      <c r="O39" s="45"/>
      <c r="P39" s="46">
        <f>SUBTOTAL(9,P40:P45)</f>
        <v>0</v>
      </c>
      <c r="Q39" s="47"/>
      <c r="R39" s="48">
        <f>SUBTOTAL(9,R40:R45)</f>
        <v>0</v>
      </c>
      <c r="S39" s="45"/>
      <c r="T39" s="48">
        <f>SUBTOTAL(9,T40:T45)</f>
        <v>0</v>
      </c>
      <c r="U39" s="91" t="s">
        <v>40</v>
      </c>
      <c r="V39" s="46">
        <f>SUBTOTAL(9,V40:V45)</f>
        <v>0</v>
      </c>
      <c r="W39" s="46">
        <f>SUBTOTAL(9,W40:W45)</f>
        <v>0</v>
      </c>
      <c r="X39" s="49"/>
      <c r="Y39" s="27"/>
      <c r="Z39" s="27"/>
    </row>
    <row r="40" spans="6:26" s="50" customFormat="1" ht="24" outlineLevel="2" x14ac:dyDescent="0.2">
      <c r="F40" s="20">
        <v>1</v>
      </c>
      <c r="G40" s="21" t="s">
        <v>47</v>
      </c>
      <c r="H40" s="51" t="s">
        <v>99</v>
      </c>
      <c r="I40" s="51"/>
      <c r="J40" s="52" t="s">
        <v>100</v>
      </c>
      <c r="K40" s="21" t="s">
        <v>60</v>
      </c>
      <c r="L40" s="53">
        <v>2.9700000000000006</v>
      </c>
      <c r="M40" s="23">
        <v>0</v>
      </c>
      <c r="N40" s="53">
        <f>L40*(1+M40/100)</f>
        <v>2.9700000000000006</v>
      </c>
      <c r="O40" s="23">
        <v>0</v>
      </c>
      <c r="P40" s="24">
        <f>N40*O40</f>
        <v>0</v>
      </c>
      <c r="Q40" s="54"/>
      <c r="R40" s="55">
        <f>N40*Q40</f>
        <v>0</v>
      </c>
      <c r="S40" s="54"/>
      <c r="T40" s="55">
        <f>N40*S40</f>
        <v>0</v>
      </c>
      <c r="U40" s="24">
        <v>21</v>
      </c>
      <c r="V40" s="24">
        <f>P40*(U40/100)</f>
        <v>0</v>
      </c>
      <c r="W40" s="24">
        <f>P40+V40</f>
        <v>0</v>
      </c>
      <c r="X40" s="52"/>
      <c r="Y40" s="51" t="s">
        <v>51</v>
      </c>
      <c r="Z40" s="51" t="s">
        <v>101</v>
      </c>
    </row>
    <row r="41" spans="6:26" s="50" customFormat="1" ht="24" outlineLevel="2" x14ac:dyDescent="0.2">
      <c r="F41" s="20">
        <v>2</v>
      </c>
      <c r="G41" s="21" t="s">
        <v>47</v>
      </c>
      <c r="H41" s="51" t="s">
        <v>102</v>
      </c>
      <c r="I41" s="51"/>
      <c r="J41" s="52" t="s">
        <v>103</v>
      </c>
      <c r="K41" s="21" t="s">
        <v>60</v>
      </c>
      <c r="L41" s="53">
        <v>26.73</v>
      </c>
      <c r="M41" s="23">
        <v>0</v>
      </c>
      <c r="N41" s="53">
        <f>L41*(1+M41/100)</f>
        <v>26.73</v>
      </c>
      <c r="O41" s="23">
        <v>0</v>
      </c>
      <c r="P41" s="24">
        <f>N41*O41</f>
        <v>0</v>
      </c>
      <c r="Q41" s="54"/>
      <c r="R41" s="55">
        <f>N41*Q41</f>
        <v>0</v>
      </c>
      <c r="S41" s="54"/>
      <c r="T41" s="55">
        <f>N41*S41</f>
        <v>0</v>
      </c>
      <c r="U41" s="24">
        <v>21</v>
      </c>
      <c r="V41" s="24">
        <f>P41*(U41/100)</f>
        <v>0</v>
      </c>
      <c r="W41" s="24">
        <f>P41+V41</f>
        <v>0</v>
      </c>
      <c r="X41" s="52"/>
      <c r="Y41" s="51" t="s">
        <v>51</v>
      </c>
      <c r="Z41" s="51" t="s">
        <v>101</v>
      </c>
    </row>
    <row r="42" spans="6:26" s="56" customFormat="1" ht="11.25" outlineLevel="3" x14ac:dyDescent="0.2">
      <c r="F42" s="57"/>
      <c r="G42" s="58"/>
      <c r="H42" s="58"/>
      <c r="I42" s="58"/>
      <c r="J42" s="59" t="s">
        <v>104</v>
      </c>
      <c r="K42" s="58"/>
      <c r="L42" s="60">
        <v>26.73</v>
      </c>
      <c r="M42" s="61"/>
      <c r="N42" s="62"/>
      <c r="O42" s="61"/>
      <c r="P42" s="63"/>
      <c r="Q42" s="64"/>
      <c r="R42" s="61"/>
      <c r="S42" s="61"/>
      <c r="T42" s="61"/>
      <c r="U42" s="92" t="s">
        <v>40</v>
      </c>
      <c r="V42" s="61"/>
      <c r="W42" s="61"/>
      <c r="X42" s="59"/>
      <c r="Y42" s="58"/>
      <c r="Z42" s="58"/>
    </row>
    <row r="43" spans="6:26" s="50" customFormat="1" ht="36" outlineLevel="2" x14ac:dyDescent="0.2">
      <c r="F43" s="20">
        <v>3</v>
      </c>
      <c r="G43" s="21" t="s">
        <v>47</v>
      </c>
      <c r="H43" s="51" t="s">
        <v>105</v>
      </c>
      <c r="I43" s="51"/>
      <c r="J43" s="52" t="s">
        <v>106</v>
      </c>
      <c r="K43" s="21" t="s">
        <v>60</v>
      </c>
      <c r="L43" s="53">
        <v>2.97</v>
      </c>
      <c r="M43" s="23">
        <v>0</v>
      </c>
      <c r="N43" s="53">
        <f>L43*(1+M43/100)</f>
        <v>2.97</v>
      </c>
      <c r="O43" s="23">
        <v>0</v>
      </c>
      <c r="P43" s="24">
        <f>N43*O43</f>
        <v>0</v>
      </c>
      <c r="Q43" s="54"/>
      <c r="R43" s="55">
        <f>N43*Q43</f>
        <v>0</v>
      </c>
      <c r="S43" s="54"/>
      <c r="T43" s="55">
        <f>N43*S43</f>
        <v>0</v>
      </c>
      <c r="U43" s="24">
        <v>21</v>
      </c>
      <c r="V43" s="24">
        <f>P43*(U43/100)</f>
        <v>0</v>
      </c>
      <c r="W43" s="24">
        <f>P43+V43</f>
        <v>0</v>
      </c>
      <c r="X43" s="52"/>
      <c r="Y43" s="51" t="s">
        <v>51</v>
      </c>
      <c r="Z43" s="51" t="s">
        <v>101</v>
      </c>
    </row>
    <row r="44" spans="6:26" s="50" customFormat="1" ht="24" outlineLevel="2" x14ac:dyDescent="0.2">
      <c r="F44" s="20">
        <v>4</v>
      </c>
      <c r="G44" s="21" t="s">
        <v>47</v>
      </c>
      <c r="H44" s="51" t="s">
        <v>107</v>
      </c>
      <c r="I44" s="51"/>
      <c r="J44" s="52" t="s">
        <v>108</v>
      </c>
      <c r="K44" s="21" t="s">
        <v>60</v>
      </c>
      <c r="L44" s="53">
        <v>55.864978999999998</v>
      </c>
      <c r="M44" s="23">
        <v>0</v>
      </c>
      <c r="N44" s="53">
        <f>L44*(1+M44/100)</f>
        <v>55.864978999999998</v>
      </c>
      <c r="O44" s="23">
        <v>0</v>
      </c>
      <c r="P44" s="24">
        <f>N44*O44</f>
        <v>0</v>
      </c>
      <c r="Q44" s="54"/>
      <c r="R44" s="55">
        <f>N44*Q44</f>
        <v>0</v>
      </c>
      <c r="S44" s="54"/>
      <c r="T44" s="55">
        <f>N44*S44</f>
        <v>0</v>
      </c>
      <c r="U44" s="24">
        <v>21</v>
      </c>
      <c r="V44" s="24">
        <f>P44*(U44/100)</f>
        <v>0</v>
      </c>
      <c r="W44" s="24">
        <f>P44+V44</f>
        <v>0</v>
      </c>
      <c r="X44" s="52"/>
      <c r="Y44" s="51" t="s">
        <v>51</v>
      </c>
      <c r="Z44" s="51" t="s">
        <v>101</v>
      </c>
    </row>
    <row r="45" spans="6:26" s="93" customFormat="1" ht="12.75" customHeight="1" outlineLevel="2" x14ac:dyDescent="0.2">
      <c r="F45" s="94"/>
      <c r="G45" s="95"/>
      <c r="H45" s="95"/>
      <c r="I45" s="95"/>
      <c r="J45" s="96"/>
      <c r="K45" s="95"/>
      <c r="L45" s="97"/>
      <c r="M45" s="98"/>
      <c r="N45" s="97"/>
      <c r="O45" s="98"/>
      <c r="P45" s="99"/>
      <c r="Q45" s="100"/>
      <c r="R45" s="98"/>
      <c r="S45" s="98"/>
      <c r="T45" s="98"/>
      <c r="U45" s="101" t="s">
        <v>40</v>
      </c>
      <c r="V45" s="98"/>
      <c r="W45" s="98"/>
      <c r="X45" s="98"/>
      <c r="Y45" s="95"/>
      <c r="Z45" s="95"/>
    </row>
    <row r="46" spans="6:26" s="41" customFormat="1" ht="16.5" customHeight="1" outlineLevel="1" x14ac:dyDescent="0.2">
      <c r="F46" s="42"/>
      <c r="G46" s="6"/>
      <c r="H46" s="43"/>
      <c r="I46" s="43"/>
      <c r="J46" s="43" t="s">
        <v>109</v>
      </c>
      <c r="K46" s="6"/>
      <c r="L46" s="44"/>
      <c r="M46" s="45"/>
      <c r="N46" s="44"/>
      <c r="O46" s="45"/>
      <c r="P46" s="46">
        <f>SUBTOTAL(9,P47:P52)</f>
        <v>0</v>
      </c>
      <c r="Q46" s="47"/>
      <c r="R46" s="48">
        <f>SUBTOTAL(9,R47:R52)</f>
        <v>1.4176872000000003</v>
      </c>
      <c r="S46" s="45"/>
      <c r="T46" s="48">
        <f>SUBTOTAL(9,T47:T52)</f>
        <v>0</v>
      </c>
      <c r="U46" s="91" t="s">
        <v>40</v>
      </c>
      <c r="V46" s="46">
        <f>SUBTOTAL(9,V47:V52)</f>
        <v>0</v>
      </c>
      <c r="W46" s="46">
        <f>SUBTOTAL(9,W47:W52)</f>
        <v>0</v>
      </c>
      <c r="X46" s="49"/>
      <c r="Y46" s="27"/>
      <c r="Z46" s="27"/>
    </row>
    <row r="47" spans="6:26" s="50" customFormat="1" ht="12" outlineLevel="2" x14ac:dyDescent="0.2">
      <c r="F47" s="20">
        <v>1</v>
      </c>
      <c r="G47" s="21" t="s">
        <v>69</v>
      </c>
      <c r="H47" s="51" t="s">
        <v>110</v>
      </c>
      <c r="I47" s="51"/>
      <c r="J47" s="52" t="s">
        <v>111</v>
      </c>
      <c r="K47" s="21" t="s">
        <v>60</v>
      </c>
      <c r="L47" s="53">
        <v>1.31054</v>
      </c>
      <c r="M47" s="23">
        <v>8</v>
      </c>
      <c r="N47" s="53">
        <f>L47*(1+M47/100)</f>
        <v>1.4153832000000002</v>
      </c>
      <c r="O47" s="23">
        <v>0</v>
      </c>
      <c r="P47" s="24">
        <f>N47*O47</f>
        <v>0</v>
      </c>
      <c r="Q47" s="54">
        <v>1</v>
      </c>
      <c r="R47" s="55">
        <f>N47*Q47</f>
        <v>1.4153832000000002</v>
      </c>
      <c r="S47" s="54"/>
      <c r="T47" s="55">
        <f>N47*S47</f>
        <v>0</v>
      </c>
      <c r="U47" s="24">
        <v>21</v>
      </c>
      <c r="V47" s="24">
        <f>P47*(U47/100)</f>
        <v>0</v>
      </c>
      <c r="W47" s="24">
        <f>P47+V47</f>
        <v>0</v>
      </c>
      <c r="X47" s="52"/>
      <c r="Y47" s="51" t="s">
        <v>51</v>
      </c>
      <c r="Z47" s="51" t="s">
        <v>112</v>
      </c>
    </row>
    <row r="48" spans="6:26" s="56" customFormat="1" ht="11.25" outlineLevel="3" x14ac:dyDescent="0.2">
      <c r="F48" s="57"/>
      <c r="G48" s="58"/>
      <c r="H48" s="58"/>
      <c r="I48" s="58"/>
      <c r="J48" s="59" t="s">
        <v>113</v>
      </c>
      <c r="K48" s="58"/>
      <c r="L48" s="60">
        <v>0.70333999999999997</v>
      </c>
      <c r="M48" s="61"/>
      <c r="N48" s="62"/>
      <c r="O48" s="61"/>
      <c r="P48" s="63"/>
      <c r="Q48" s="64"/>
      <c r="R48" s="61"/>
      <c r="S48" s="61"/>
      <c r="T48" s="61"/>
      <c r="U48" s="92" t="s">
        <v>40</v>
      </c>
      <c r="V48" s="61"/>
      <c r="W48" s="61"/>
      <c r="X48" s="59"/>
      <c r="Y48" s="58"/>
      <c r="Z48" s="58"/>
    </row>
    <row r="49" spans="6:26" s="56" customFormat="1" ht="11.25" outlineLevel="3" x14ac:dyDescent="0.2">
      <c r="F49" s="57"/>
      <c r="G49" s="58"/>
      <c r="H49" s="58"/>
      <c r="I49" s="58"/>
      <c r="J49" s="59" t="s">
        <v>114</v>
      </c>
      <c r="K49" s="58"/>
      <c r="L49" s="60">
        <v>0.60719999999999996</v>
      </c>
      <c r="M49" s="61"/>
      <c r="N49" s="62"/>
      <c r="O49" s="61"/>
      <c r="P49" s="63"/>
      <c r="Q49" s="64"/>
      <c r="R49" s="61"/>
      <c r="S49" s="61"/>
      <c r="T49" s="61"/>
      <c r="U49" s="92" t="s">
        <v>40</v>
      </c>
      <c r="V49" s="61"/>
      <c r="W49" s="61"/>
      <c r="X49" s="59"/>
      <c r="Y49" s="58"/>
      <c r="Z49" s="58"/>
    </row>
    <row r="50" spans="6:26" s="50" customFormat="1" ht="12" outlineLevel="2" x14ac:dyDescent="0.2">
      <c r="F50" s="20">
        <v>2</v>
      </c>
      <c r="G50" s="21" t="s">
        <v>47</v>
      </c>
      <c r="H50" s="51" t="s">
        <v>115</v>
      </c>
      <c r="I50" s="51"/>
      <c r="J50" s="52" t="s">
        <v>116</v>
      </c>
      <c r="K50" s="21" t="s">
        <v>117</v>
      </c>
      <c r="L50" s="53">
        <v>9.6000000000000014</v>
      </c>
      <c r="M50" s="23">
        <v>0</v>
      </c>
      <c r="N50" s="53">
        <f>L50*(1+M50/100)</f>
        <v>9.6000000000000014</v>
      </c>
      <c r="O50" s="23">
        <v>0</v>
      </c>
      <c r="P50" s="24">
        <f>N50*O50</f>
        <v>0</v>
      </c>
      <c r="Q50" s="54">
        <v>2.4000000000000001E-4</v>
      </c>
      <c r="R50" s="55">
        <f>N50*Q50</f>
        <v>2.3040000000000005E-3</v>
      </c>
      <c r="S50" s="54"/>
      <c r="T50" s="55">
        <f>N50*S50</f>
        <v>0</v>
      </c>
      <c r="U50" s="24">
        <v>21</v>
      </c>
      <c r="V50" s="24">
        <f>P50*(U50/100)</f>
        <v>0</v>
      </c>
      <c r="W50" s="24">
        <f>P50+V50</f>
        <v>0</v>
      </c>
      <c r="X50" s="52"/>
      <c r="Y50" s="51" t="s">
        <v>51</v>
      </c>
      <c r="Z50" s="51" t="s">
        <v>112</v>
      </c>
    </row>
    <row r="51" spans="6:26" s="56" customFormat="1" ht="11.25" outlineLevel="3" x14ac:dyDescent="0.2">
      <c r="F51" s="57"/>
      <c r="G51" s="58"/>
      <c r="H51" s="58"/>
      <c r="I51" s="58"/>
      <c r="J51" s="59" t="s">
        <v>118</v>
      </c>
      <c r="K51" s="58"/>
      <c r="L51" s="60">
        <v>9.6000000000000014</v>
      </c>
      <c r="M51" s="61"/>
      <c r="N51" s="62"/>
      <c r="O51" s="61"/>
      <c r="P51" s="63"/>
      <c r="Q51" s="64"/>
      <c r="R51" s="61"/>
      <c r="S51" s="61"/>
      <c r="T51" s="61"/>
      <c r="U51" s="92" t="s">
        <v>40</v>
      </c>
      <c r="V51" s="61"/>
      <c r="W51" s="61"/>
      <c r="X51" s="59"/>
      <c r="Y51" s="58"/>
      <c r="Z51" s="58"/>
    </row>
    <row r="52" spans="6:26" s="93" customFormat="1" ht="12.75" customHeight="1" outlineLevel="2" x14ac:dyDescent="0.2">
      <c r="F52" s="94"/>
      <c r="G52" s="95"/>
      <c r="H52" s="95"/>
      <c r="I52" s="95"/>
      <c r="J52" s="96"/>
      <c r="K52" s="95"/>
      <c r="L52" s="97"/>
      <c r="M52" s="98"/>
      <c r="N52" s="97"/>
      <c r="O52" s="98"/>
      <c r="P52" s="99"/>
      <c r="Q52" s="100"/>
      <c r="R52" s="98"/>
      <c r="S52" s="98"/>
      <c r="T52" s="98"/>
      <c r="U52" s="101" t="s">
        <v>40</v>
      </c>
      <c r="V52" s="98"/>
      <c r="W52" s="98"/>
      <c r="X52" s="98"/>
      <c r="Y52" s="95"/>
      <c r="Z52" s="95"/>
    </row>
    <row r="53" spans="6:26" s="41" customFormat="1" ht="16.5" customHeight="1" outlineLevel="1" x14ac:dyDescent="0.2">
      <c r="F53" s="42"/>
      <c r="G53" s="6"/>
      <c r="H53" s="43"/>
      <c r="I53" s="43"/>
      <c r="J53" s="43" t="s">
        <v>119</v>
      </c>
      <c r="K53" s="6"/>
      <c r="L53" s="44"/>
      <c r="M53" s="45"/>
      <c r="N53" s="44"/>
      <c r="O53" s="45"/>
      <c r="P53" s="46">
        <f>SUBTOTAL(9,P54:P59)</f>
        <v>0</v>
      </c>
      <c r="Q53" s="47"/>
      <c r="R53" s="48">
        <f>SUBTOTAL(9,R54:R59)</f>
        <v>0</v>
      </c>
      <c r="S53" s="45"/>
      <c r="T53" s="48">
        <f>SUBTOTAL(9,T54:T59)</f>
        <v>0</v>
      </c>
      <c r="U53" s="91" t="s">
        <v>40</v>
      </c>
      <c r="V53" s="46">
        <f>SUBTOTAL(9,V54:V59)</f>
        <v>0</v>
      </c>
      <c r="W53" s="46">
        <f>SUBTOTAL(9,W54:W59)</f>
        <v>0</v>
      </c>
      <c r="X53" s="49"/>
      <c r="Y53" s="27"/>
      <c r="Z53" s="27"/>
    </row>
    <row r="54" spans="6:26" s="50" customFormat="1" ht="12" outlineLevel="2" x14ac:dyDescent="0.2">
      <c r="F54" s="20">
        <v>1</v>
      </c>
      <c r="G54" s="21" t="s">
        <v>47</v>
      </c>
      <c r="H54" s="51" t="s">
        <v>120</v>
      </c>
      <c r="I54" s="51"/>
      <c r="J54" s="52" t="s">
        <v>121</v>
      </c>
      <c r="K54" s="21" t="s">
        <v>84</v>
      </c>
      <c r="L54" s="53">
        <v>58.22</v>
      </c>
      <c r="M54" s="23">
        <v>0</v>
      </c>
      <c r="N54" s="53">
        <f>L54*(1+M54/100)</f>
        <v>58.22</v>
      </c>
      <c r="O54" s="23">
        <v>0</v>
      </c>
      <c r="P54" s="24">
        <f>N54*O54</f>
        <v>0</v>
      </c>
      <c r="Q54" s="54"/>
      <c r="R54" s="55">
        <f>N54*Q54</f>
        <v>0</v>
      </c>
      <c r="S54" s="54"/>
      <c r="T54" s="55">
        <f>N54*S54</f>
        <v>0</v>
      </c>
      <c r="U54" s="24">
        <v>21</v>
      </c>
      <c r="V54" s="24">
        <f>P54*(U54/100)</f>
        <v>0</v>
      </c>
      <c r="W54" s="24">
        <f>P54+V54</f>
        <v>0</v>
      </c>
      <c r="X54" s="52"/>
      <c r="Y54" s="51" t="s">
        <v>51</v>
      </c>
      <c r="Z54" s="51" t="s">
        <v>122</v>
      </c>
    </row>
    <row r="55" spans="6:26" s="50" customFormat="1" ht="24" outlineLevel="2" x14ac:dyDescent="0.2">
      <c r="F55" s="20">
        <v>2</v>
      </c>
      <c r="G55" s="21" t="s">
        <v>47</v>
      </c>
      <c r="H55" s="51" t="s">
        <v>123</v>
      </c>
      <c r="I55" s="51"/>
      <c r="J55" s="52" t="s">
        <v>124</v>
      </c>
      <c r="K55" s="21" t="s">
        <v>84</v>
      </c>
      <c r="L55" s="53">
        <v>58.220000000000006</v>
      </c>
      <c r="M55" s="23">
        <v>0</v>
      </c>
      <c r="N55" s="53">
        <f>L55*(1+M55/100)</f>
        <v>58.220000000000006</v>
      </c>
      <c r="O55" s="23">
        <v>0</v>
      </c>
      <c r="P55" s="24">
        <f>N55*O55</f>
        <v>0</v>
      </c>
      <c r="Q55" s="54"/>
      <c r="R55" s="55">
        <f>N55*Q55</f>
        <v>0</v>
      </c>
      <c r="S55" s="54"/>
      <c r="T55" s="55">
        <f>N55*S55</f>
        <v>0</v>
      </c>
      <c r="U55" s="24">
        <v>21</v>
      </c>
      <c r="V55" s="24">
        <f>P55*(U55/100)</f>
        <v>0</v>
      </c>
      <c r="W55" s="24">
        <f>P55+V55</f>
        <v>0</v>
      </c>
      <c r="X55" s="52"/>
      <c r="Y55" s="51" t="s">
        <v>51</v>
      </c>
      <c r="Z55" s="51" t="s">
        <v>122</v>
      </c>
    </row>
    <row r="56" spans="6:26" s="56" customFormat="1" ht="11.25" outlineLevel="3" x14ac:dyDescent="0.2">
      <c r="F56" s="57"/>
      <c r="G56" s="58"/>
      <c r="H56" s="58"/>
      <c r="I56" s="58"/>
      <c r="J56" s="59" t="s">
        <v>125</v>
      </c>
      <c r="K56" s="58"/>
      <c r="L56" s="60">
        <v>19.46</v>
      </c>
      <c r="M56" s="61"/>
      <c r="N56" s="62"/>
      <c r="O56" s="61"/>
      <c r="P56" s="63"/>
      <c r="Q56" s="64"/>
      <c r="R56" s="61"/>
      <c r="S56" s="61"/>
      <c r="T56" s="61"/>
      <c r="U56" s="92" t="s">
        <v>40</v>
      </c>
      <c r="V56" s="61"/>
      <c r="W56" s="61"/>
      <c r="X56" s="59"/>
      <c r="Y56" s="58"/>
      <c r="Z56" s="58"/>
    </row>
    <row r="57" spans="6:26" s="56" customFormat="1" ht="11.25" outlineLevel="3" x14ac:dyDescent="0.2">
      <c r="F57" s="57"/>
      <c r="G57" s="58"/>
      <c r="H57" s="58"/>
      <c r="I57" s="58"/>
      <c r="J57" s="59" t="s">
        <v>126</v>
      </c>
      <c r="K57" s="58"/>
      <c r="L57" s="60">
        <v>20.52</v>
      </c>
      <c r="M57" s="61"/>
      <c r="N57" s="62"/>
      <c r="O57" s="61"/>
      <c r="P57" s="63"/>
      <c r="Q57" s="64"/>
      <c r="R57" s="61"/>
      <c r="S57" s="61"/>
      <c r="T57" s="61"/>
      <c r="U57" s="92" t="s">
        <v>40</v>
      </c>
      <c r="V57" s="61"/>
      <c r="W57" s="61"/>
      <c r="X57" s="59"/>
      <c r="Y57" s="58"/>
      <c r="Z57" s="58"/>
    </row>
    <row r="58" spans="6:26" s="56" customFormat="1" ht="11.25" outlineLevel="3" x14ac:dyDescent="0.2">
      <c r="F58" s="57"/>
      <c r="G58" s="58"/>
      <c r="H58" s="58"/>
      <c r="I58" s="58"/>
      <c r="J58" s="59" t="s">
        <v>127</v>
      </c>
      <c r="K58" s="58"/>
      <c r="L58" s="60">
        <v>18.240000000000002</v>
      </c>
      <c r="M58" s="61"/>
      <c r="N58" s="62"/>
      <c r="O58" s="61"/>
      <c r="P58" s="63"/>
      <c r="Q58" s="64"/>
      <c r="R58" s="61"/>
      <c r="S58" s="61"/>
      <c r="T58" s="61"/>
      <c r="U58" s="92" t="s">
        <v>40</v>
      </c>
      <c r="V58" s="61"/>
      <c r="W58" s="61"/>
      <c r="X58" s="59"/>
      <c r="Y58" s="58"/>
      <c r="Z58" s="58"/>
    </row>
    <row r="59" spans="6:26" s="93" customFormat="1" ht="12.75" customHeight="1" outlineLevel="2" x14ac:dyDescent="0.2">
      <c r="F59" s="94"/>
      <c r="G59" s="95"/>
      <c r="H59" s="95"/>
      <c r="I59" s="95"/>
      <c r="J59" s="96"/>
      <c r="K59" s="95"/>
      <c r="L59" s="97"/>
      <c r="M59" s="98"/>
      <c r="N59" s="97"/>
      <c r="O59" s="98"/>
      <c r="P59" s="99"/>
      <c r="Q59" s="100"/>
      <c r="R59" s="98"/>
      <c r="S59" s="98"/>
      <c r="T59" s="98"/>
      <c r="U59" s="101" t="s">
        <v>40</v>
      </c>
      <c r="V59" s="98"/>
      <c r="W59" s="98"/>
      <c r="X59" s="98"/>
      <c r="Y59" s="95"/>
      <c r="Z59" s="95"/>
    </row>
    <row r="60" spans="6:26" s="41" customFormat="1" ht="16.5" customHeight="1" outlineLevel="1" x14ac:dyDescent="0.2">
      <c r="F60" s="42"/>
      <c r="G60" s="6"/>
      <c r="H60" s="43"/>
      <c r="I60" s="43"/>
      <c r="J60" s="43" t="s">
        <v>128</v>
      </c>
      <c r="K60" s="6"/>
      <c r="L60" s="44"/>
      <c r="M60" s="45"/>
      <c r="N60" s="44"/>
      <c r="O60" s="45"/>
      <c r="P60" s="46">
        <f>SUBTOTAL(9,P61:P63)</f>
        <v>0</v>
      </c>
      <c r="Q60" s="47"/>
      <c r="R60" s="48">
        <f>SUBTOTAL(9,R61:R63)</f>
        <v>0</v>
      </c>
      <c r="S60" s="45"/>
      <c r="T60" s="48">
        <f>SUBTOTAL(9,T61:T63)</f>
        <v>0</v>
      </c>
      <c r="U60" s="91" t="s">
        <v>40</v>
      </c>
      <c r="V60" s="46">
        <f>SUBTOTAL(9,V61:V63)</f>
        <v>0</v>
      </c>
      <c r="W60" s="46">
        <f>SUBTOTAL(9,W61:W63)</f>
        <v>0</v>
      </c>
      <c r="X60" s="49"/>
      <c r="Y60" s="27"/>
      <c r="Z60" s="27"/>
    </row>
    <row r="61" spans="6:26" s="50" customFormat="1" ht="12" outlineLevel="2" x14ac:dyDescent="0.2">
      <c r="F61" s="20">
        <v>1</v>
      </c>
      <c r="G61" s="21" t="s">
        <v>129</v>
      </c>
      <c r="H61" s="51" t="s">
        <v>130</v>
      </c>
      <c r="I61" s="51"/>
      <c r="J61" s="52" t="s">
        <v>131</v>
      </c>
      <c r="K61" s="21" t="s">
        <v>132</v>
      </c>
      <c r="L61" s="53">
        <v>8</v>
      </c>
      <c r="M61" s="23">
        <v>0</v>
      </c>
      <c r="N61" s="53">
        <f>L61*(1+M61/100)</f>
        <v>8</v>
      </c>
      <c r="O61" s="23">
        <v>0</v>
      </c>
      <c r="P61" s="24">
        <f>N61*O61</f>
        <v>0</v>
      </c>
      <c r="Q61" s="54"/>
      <c r="R61" s="55">
        <f>N61*Q61</f>
        <v>0</v>
      </c>
      <c r="S61" s="54"/>
      <c r="T61" s="55">
        <f>N61*S61</f>
        <v>0</v>
      </c>
      <c r="U61" s="24">
        <v>21</v>
      </c>
      <c r="V61" s="24">
        <f>P61*(U61/100)</f>
        <v>0</v>
      </c>
      <c r="W61" s="24">
        <f>P61+V61</f>
        <v>0</v>
      </c>
      <c r="X61" s="52"/>
      <c r="Y61" s="51" t="s">
        <v>51</v>
      </c>
      <c r="Z61" s="51" t="s">
        <v>133</v>
      </c>
    </row>
    <row r="62" spans="6:26" s="50" customFormat="1" ht="12" outlineLevel="2" x14ac:dyDescent="0.2">
      <c r="F62" s="20">
        <v>2</v>
      </c>
      <c r="G62" s="21" t="s">
        <v>129</v>
      </c>
      <c r="H62" s="51" t="s">
        <v>134</v>
      </c>
      <c r="I62" s="51"/>
      <c r="J62" s="52" t="s">
        <v>135</v>
      </c>
      <c r="K62" s="21" t="s">
        <v>136</v>
      </c>
      <c r="L62" s="53">
        <v>1</v>
      </c>
      <c r="M62" s="23">
        <v>0</v>
      </c>
      <c r="N62" s="53">
        <f>L62*(1+M62/100)</f>
        <v>1</v>
      </c>
      <c r="O62" s="23">
        <v>0</v>
      </c>
      <c r="P62" s="24">
        <f>N62*O62</f>
        <v>0</v>
      </c>
      <c r="Q62" s="54"/>
      <c r="R62" s="55">
        <f>N62*Q62</f>
        <v>0</v>
      </c>
      <c r="S62" s="54"/>
      <c r="T62" s="55">
        <f>N62*S62</f>
        <v>0</v>
      </c>
      <c r="U62" s="24">
        <v>21</v>
      </c>
      <c r="V62" s="24">
        <f>P62*(U62/100)</f>
        <v>0</v>
      </c>
      <c r="W62" s="24">
        <f>P62+V62</f>
        <v>0</v>
      </c>
      <c r="X62" s="52"/>
      <c r="Y62" s="51" t="s">
        <v>51</v>
      </c>
      <c r="Z62" s="51" t="s">
        <v>133</v>
      </c>
    </row>
    <row r="63" spans="6:26" s="93" customFormat="1" ht="12.75" customHeight="1" outlineLevel="2" x14ac:dyDescent="0.2">
      <c r="F63" s="94"/>
      <c r="G63" s="95"/>
      <c r="H63" s="95"/>
      <c r="I63" s="95"/>
      <c r="J63" s="96"/>
      <c r="K63" s="95"/>
      <c r="L63" s="97"/>
      <c r="M63" s="98"/>
      <c r="N63" s="97"/>
      <c r="O63" s="98"/>
      <c r="P63" s="99"/>
      <c r="Q63" s="100"/>
      <c r="R63" s="98"/>
      <c r="S63" s="98"/>
      <c r="T63" s="98"/>
      <c r="U63" s="101" t="s">
        <v>40</v>
      </c>
      <c r="V63" s="98"/>
      <c r="W63" s="98"/>
      <c r="X63" s="98"/>
      <c r="Y63" s="95"/>
      <c r="Z63" s="95"/>
    </row>
    <row r="64" spans="6:26" s="93" customFormat="1" ht="12.75" customHeight="1" outlineLevel="1" x14ac:dyDescent="0.2">
      <c r="F64" s="94"/>
      <c r="G64" s="95"/>
      <c r="H64" s="95"/>
      <c r="I64" s="95"/>
      <c r="J64" s="96"/>
      <c r="K64" s="95"/>
      <c r="L64" s="97"/>
      <c r="M64" s="98"/>
      <c r="N64" s="97"/>
      <c r="O64" s="98"/>
      <c r="P64" s="99"/>
      <c r="Q64" s="100"/>
      <c r="R64" s="98"/>
      <c r="S64" s="98"/>
      <c r="T64" s="98"/>
      <c r="U64" s="101" t="s">
        <v>40</v>
      </c>
      <c r="V64" s="98"/>
      <c r="W64" s="98"/>
      <c r="X64" s="98"/>
      <c r="Y64" s="95"/>
      <c r="Z64" s="95"/>
    </row>
    <row r="65" spans="6:26" s="30" customFormat="1" ht="18.75" customHeight="1" x14ac:dyDescent="0.2">
      <c r="F65" s="31"/>
      <c r="G65" s="32"/>
      <c r="H65" s="33"/>
      <c r="I65" s="33"/>
      <c r="J65" s="33" t="s">
        <v>137</v>
      </c>
      <c r="K65" s="32"/>
      <c r="L65" s="34"/>
      <c r="M65" s="35"/>
      <c r="N65" s="34"/>
      <c r="O65" s="35"/>
      <c r="P65" s="36">
        <f>SUBTOTAL(9,P66:P123)</f>
        <v>0</v>
      </c>
      <c r="Q65" s="37"/>
      <c r="R65" s="38">
        <f>SUBTOTAL(9,R66:R123)</f>
        <v>46.911185850000003</v>
      </c>
      <c r="S65" s="35"/>
      <c r="T65" s="38">
        <f>SUBTOTAL(9,T66:T123)</f>
        <v>2.6400000000000006</v>
      </c>
      <c r="U65" s="90" t="s">
        <v>40</v>
      </c>
      <c r="V65" s="36">
        <f>SUBTOTAL(9,V66:V123)</f>
        <v>0</v>
      </c>
      <c r="W65" s="36">
        <f>SUBTOTAL(9,W66:W123)</f>
        <v>0</v>
      </c>
      <c r="X65" s="39"/>
      <c r="Y65" s="40"/>
      <c r="Z65" s="40"/>
    </row>
    <row r="66" spans="6:26" s="41" customFormat="1" ht="16.5" customHeight="1" outlineLevel="1" x14ac:dyDescent="0.2">
      <c r="F66" s="42"/>
      <c r="G66" s="6"/>
      <c r="H66" s="43"/>
      <c r="I66" s="43"/>
      <c r="J66" s="43" t="s">
        <v>41</v>
      </c>
      <c r="K66" s="6"/>
      <c r="L66" s="44"/>
      <c r="M66" s="45"/>
      <c r="N66" s="44"/>
      <c r="O66" s="45"/>
      <c r="P66" s="46">
        <f>SUBTOTAL(9,P67:P74)</f>
        <v>0</v>
      </c>
      <c r="Q66" s="47"/>
      <c r="R66" s="48">
        <f>SUBTOTAL(9,R67:R74)</f>
        <v>0</v>
      </c>
      <c r="S66" s="45"/>
      <c r="T66" s="48">
        <f>SUBTOTAL(9,T67:T74)</f>
        <v>0</v>
      </c>
      <c r="U66" s="91" t="s">
        <v>40</v>
      </c>
      <c r="V66" s="46">
        <f>SUBTOTAL(9,V67:V74)</f>
        <v>0</v>
      </c>
      <c r="W66" s="46">
        <f>SUBTOTAL(9,W67:W74)</f>
        <v>0</v>
      </c>
      <c r="X66" s="49"/>
      <c r="Y66" s="27"/>
      <c r="Z66" s="27"/>
    </row>
    <row r="67" spans="6:26" s="50" customFormat="1" ht="24" outlineLevel="2" x14ac:dyDescent="0.2">
      <c r="F67" s="20">
        <v>1</v>
      </c>
      <c r="G67" s="21" t="s">
        <v>47</v>
      </c>
      <c r="H67" s="51" t="s">
        <v>48</v>
      </c>
      <c r="I67" s="51"/>
      <c r="J67" s="52" t="s">
        <v>49</v>
      </c>
      <c r="K67" s="21" t="s">
        <v>50</v>
      </c>
      <c r="L67" s="53">
        <v>7.875</v>
      </c>
      <c r="M67" s="23">
        <v>0</v>
      </c>
      <c r="N67" s="53">
        <f>L67*(1+M67/100)</f>
        <v>7.875</v>
      </c>
      <c r="O67" s="23">
        <v>0</v>
      </c>
      <c r="P67" s="24">
        <f>N67*O67</f>
        <v>0</v>
      </c>
      <c r="Q67" s="54"/>
      <c r="R67" s="55">
        <f>N67*Q67</f>
        <v>0</v>
      </c>
      <c r="S67" s="54"/>
      <c r="T67" s="55">
        <f>N67*S67</f>
        <v>0</v>
      </c>
      <c r="U67" s="24">
        <v>21</v>
      </c>
      <c r="V67" s="24">
        <f>P67*(U67/100)</f>
        <v>0</v>
      </c>
      <c r="W67" s="24">
        <f>P67+V67</f>
        <v>0</v>
      </c>
      <c r="X67" s="52"/>
      <c r="Y67" s="51" t="s">
        <v>138</v>
      </c>
      <c r="Z67" s="51" t="s">
        <v>52</v>
      </c>
    </row>
    <row r="68" spans="6:26" s="56" customFormat="1" ht="11.25" outlineLevel="3" x14ac:dyDescent="0.2">
      <c r="F68" s="57"/>
      <c r="G68" s="58"/>
      <c r="H68" s="58"/>
      <c r="I68" s="58"/>
      <c r="J68" s="59" t="s">
        <v>139</v>
      </c>
      <c r="K68" s="58"/>
      <c r="L68" s="60">
        <v>7.875</v>
      </c>
      <c r="M68" s="61"/>
      <c r="N68" s="62"/>
      <c r="O68" s="61"/>
      <c r="P68" s="63"/>
      <c r="Q68" s="64"/>
      <c r="R68" s="61"/>
      <c r="S68" s="61"/>
      <c r="T68" s="61"/>
      <c r="U68" s="92" t="s">
        <v>40</v>
      </c>
      <c r="V68" s="61"/>
      <c r="W68" s="61"/>
      <c r="X68" s="59"/>
      <c r="Y68" s="58"/>
      <c r="Z68" s="58"/>
    </row>
    <row r="69" spans="6:26" s="50" customFormat="1" ht="24" outlineLevel="2" x14ac:dyDescent="0.2">
      <c r="F69" s="20">
        <v>2</v>
      </c>
      <c r="G69" s="21" t="s">
        <v>47</v>
      </c>
      <c r="H69" s="51" t="s">
        <v>54</v>
      </c>
      <c r="I69" s="51"/>
      <c r="J69" s="52" t="s">
        <v>55</v>
      </c>
      <c r="K69" s="21" t="s">
        <v>50</v>
      </c>
      <c r="L69" s="53">
        <v>7.875</v>
      </c>
      <c r="M69" s="23">
        <v>0</v>
      </c>
      <c r="N69" s="53">
        <f>L69*(1+M69/100)</f>
        <v>7.875</v>
      </c>
      <c r="O69" s="23">
        <v>0</v>
      </c>
      <c r="P69" s="24">
        <f>N69*O69</f>
        <v>0</v>
      </c>
      <c r="Q69" s="54"/>
      <c r="R69" s="55">
        <f>N69*Q69</f>
        <v>0</v>
      </c>
      <c r="S69" s="54"/>
      <c r="T69" s="55">
        <f>N69*S69</f>
        <v>0</v>
      </c>
      <c r="U69" s="24">
        <v>21</v>
      </c>
      <c r="V69" s="24">
        <f>P69*(U69/100)</f>
        <v>0</v>
      </c>
      <c r="W69" s="24">
        <f>P69+V69</f>
        <v>0</v>
      </c>
      <c r="X69" s="52"/>
      <c r="Y69" s="51" t="s">
        <v>138</v>
      </c>
      <c r="Z69" s="51" t="s">
        <v>52</v>
      </c>
    </row>
    <row r="70" spans="6:26" s="50" customFormat="1" ht="12" outlineLevel="2" x14ac:dyDescent="0.2">
      <c r="F70" s="20">
        <v>3</v>
      </c>
      <c r="G70" s="21" t="s">
        <v>47</v>
      </c>
      <c r="H70" s="51" t="s">
        <v>56</v>
      </c>
      <c r="I70" s="51"/>
      <c r="J70" s="52" t="s">
        <v>57</v>
      </c>
      <c r="K70" s="21" t="s">
        <v>50</v>
      </c>
      <c r="L70" s="53">
        <v>7.875</v>
      </c>
      <c r="M70" s="23">
        <v>0</v>
      </c>
      <c r="N70" s="53">
        <f>L70*(1+M70/100)</f>
        <v>7.875</v>
      </c>
      <c r="O70" s="23">
        <v>0</v>
      </c>
      <c r="P70" s="24">
        <f>N70*O70</f>
        <v>0</v>
      </c>
      <c r="Q70" s="54"/>
      <c r="R70" s="55">
        <f>N70*Q70</f>
        <v>0</v>
      </c>
      <c r="S70" s="54"/>
      <c r="T70" s="55">
        <f>N70*S70</f>
        <v>0</v>
      </c>
      <c r="U70" s="24">
        <v>21</v>
      </c>
      <c r="V70" s="24">
        <f>P70*(U70/100)</f>
        <v>0</v>
      </c>
      <c r="W70" s="24">
        <f>P70+V70</f>
        <v>0</v>
      </c>
      <c r="X70" s="52"/>
      <c r="Y70" s="51" t="s">
        <v>138</v>
      </c>
      <c r="Z70" s="51" t="s">
        <v>52</v>
      </c>
    </row>
    <row r="71" spans="6:26" s="50" customFormat="1" ht="24" outlineLevel="2" x14ac:dyDescent="0.2">
      <c r="F71" s="20">
        <v>4</v>
      </c>
      <c r="G71" s="21" t="s">
        <v>47</v>
      </c>
      <c r="H71" s="51" t="s">
        <v>58</v>
      </c>
      <c r="I71" s="51"/>
      <c r="J71" s="52" t="s">
        <v>59</v>
      </c>
      <c r="K71" s="21" t="s">
        <v>60</v>
      </c>
      <c r="L71" s="53">
        <v>11.8125</v>
      </c>
      <c r="M71" s="23">
        <v>0</v>
      </c>
      <c r="N71" s="53">
        <f>L71*(1+M71/100)</f>
        <v>11.8125</v>
      </c>
      <c r="O71" s="23">
        <v>0</v>
      </c>
      <c r="P71" s="24">
        <f>N71*O71</f>
        <v>0</v>
      </c>
      <c r="Q71" s="54"/>
      <c r="R71" s="55">
        <f>N71*Q71</f>
        <v>0</v>
      </c>
      <c r="S71" s="54"/>
      <c r="T71" s="55">
        <f>N71*S71</f>
        <v>0</v>
      </c>
      <c r="U71" s="24">
        <v>21</v>
      </c>
      <c r="V71" s="24">
        <f>P71*(U71/100)</f>
        <v>0</v>
      </c>
      <c r="W71" s="24">
        <f>P71+V71</f>
        <v>0</v>
      </c>
      <c r="X71" s="52"/>
      <c r="Y71" s="51" t="s">
        <v>138</v>
      </c>
      <c r="Z71" s="51" t="s">
        <v>52</v>
      </c>
    </row>
    <row r="72" spans="6:26" s="56" customFormat="1" ht="11.25" outlineLevel="3" x14ac:dyDescent="0.2">
      <c r="F72" s="57"/>
      <c r="G72" s="58"/>
      <c r="H72" s="58"/>
      <c r="I72" s="58"/>
      <c r="J72" s="59" t="s">
        <v>140</v>
      </c>
      <c r="K72" s="58"/>
      <c r="L72" s="60">
        <v>11.8125</v>
      </c>
      <c r="M72" s="61"/>
      <c r="N72" s="62"/>
      <c r="O72" s="61"/>
      <c r="P72" s="63"/>
      <c r="Q72" s="64"/>
      <c r="R72" s="61"/>
      <c r="S72" s="61"/>
      <c r="T72" s="61"/>
      <c r="U72" s="92" t="s">
        <v>40</v>
      </c>
      <c r="V72" s="61"/>
      <c r="W72" s="61"/>
      <c r="X72" s="59"/>
      <c r="Y72" s="58"/>
      <c r="Z72" s="58"/>
    </row>
    <row r="73" spans="6:26" s="50" customFormat="1" ht="12" outlineLevel="2" x14ac:dyDescent="0.2">
      <c r="F73" s="20">
        <v>5</v>
      </c>
      <c r="G73" s="21" t="s">
        <v>47</v>
      </c>
      <c r="H73" s="51" t="s">
        <v>62</v>
      </c>
      <c r="I73" s="51"/>
      <c r="J73" s="52" t="s">
        <v>63</v>
      </c>
      <c r="K73" s="21" t="s">
        <v>50</v>
      </c>
      <c r="L73" s="53">
        <v>7.875</v>
      </c>
      <c r="M73" s="23">
        <v>0</v>
      </c>
      <c r="N73" s="53">
        <f>L73*(1+M73/100)</f>
        <v>7.875</v>
      </c>
      <c r="O73" s="23">
        <v>0</v>
      </c>
      <c r="P73" s="24">
        <f>N73*O73</f>
        <v>0</v>
      </c>
      <c r="Q73" s="54"/>
      <c r="R73" s="55">
        <f>N73*Q73</f>
        <v>0</v>
      </c>
      <c r="S73" s="54"/>
      <c r="T73" s="55">
        <f>N73*S73</f>
        <v>0</v>
      </c>
      <c r="U73" s="24">
        <v>21</v>
      </c>
      <c r="V73" s="24">
        <f>P73*(U73/100)</f>
        <v>0</v>
      </c>
      <c r="W73" s="24">
        <f>P73+V73</f>
        <v>0</v>
      </c>
      <c r="X73" s="52"/>
      <c r="Y73" s="51" t="s">
        <v>138</v>
      </c>
      <c r="Z73" s="51" t="s">
        <v>52</v>
      </c>
    </row>
    <row r="74" spans="6:26" s="93" customFormat="1" ht="12.75" customHeight="1" outlineLevel="2" x14ac:dyDescent="0.2">
      <c r="F74" s="94"/>
      <c r="G74" s="95"/>
      <c r="H74" s="95"/>
      <c r="I74" s="95"/>
      <c r="J74" s="96"/>
      <c r="K74" s="95"/>
      <c r="L74" s="97"/>
      <c r="M74" s="98"/>
      <c r="N74" s="97"/>
      <c r="O74" s="98"/>
      <c r="P74" s="99"/>
      <c r="Q74" s="100"/>
      <c r="R74" s="98"/>
      <c r="S74" s="98"/>
      <c r="T74" s="98"/>
      <c r="U74" s="101" t="s">
        <v>40</v>
      </c>
      <c r="V74" s="98"/>
      <c r="W74" s="98"/>
      <c r="X74" s="98"/>
      <c r="Y74" s="95"/>
      <c r="Z74" s="95"/>
    </row>
    <row r="75" spans="6:26" s="41" customFormat="1" ht="16.5" customHeight="1" outlineLevel="1" x14ac:dyDescent="0.2">
      <c r="F75" s="42"/>
      <c r="G75" s="6"/>
      <c r="H75" s="43"/>
      <c r="I75" s="43"/>
      <c r="J75" s="43" t="s">
        <v>64</v>
      </c>
      <c r="K75" s="6"/>
      <c r="L75" s="44"/>
      <c r="M75" s="45"/>
      <c r="N75" s="44"/>
      <c r="O75" s="45"/>
      <c r="P75" s="46">
        <f>SUBTOTAL(9,P76:P78)</f>
        <v>0</v>
      </c>
      <c r="Q75" s="47"/>
      <c r="R75" s="48">
        <f>SUBTOTAL(9,R76:R78)</f>
        <v>19.702226249999999</v>
      </c>
      <c r="S75" s="45"/>
      <c r="T75" s="48">
        <f>SUBTOTAL(9,T76:T78)</f>
        <v>0</v>
      </c>
      <c r="U75" s="91" t="s">
        <v>40</v>
      </c>
      <c r="V75" s="46">
        <f>SUBTOTAL(9,V76:V78)</f>
        <v>0</v>
      </c>
      <c r="W75" s="46">
        <f>SUBTOTAL(9,W76:W78)</f>
        <v>0</v>
      </c>
      <c r="X75" s="49"/>
      <c r="Y75" s="27"/>
      <c r="Z75" s="27"/>
    </row>
    <row r="76" spans="6:26" s="50" customFormat="1" ht="12" outlineLevel="2" x14ac:dyDescent="0.2">
      <c r="F76" s="20">
        <v>1</v>
      </c>
      <c r="G76" s="21" t="s">
        <v>47</v>
      </c>
      <c r="H76" s="51" t="s">
        <v>65</v>
      </c>
      <c r="I76" s="51"/>
      <c r="J76" s="52" t="s">
        <v>66</v>
      </c>
      <c r="K76" s="21" t="s">
        <v>50</v>
      </c>
      <c r="L76" s="53">
        <v>7.875</v>
      </c>
      <c r="M76" s="23">
        <v>0</v>
      </c>
      <c r="N76" s="53">
        <f>L76*(1+M76/100)</f>
        <v>7.875</v>
      </c>
      <c r="O76" s="23">
        <v>0</v>
      </c>
      <c r="P76" s="24">
        <f>N76*O76</f>
        <v>0</v>
      </c>
      <c r="Q76" s="54">
        <v>2.5018699999999998</v>
      </c>
      <c r="R76" s="55">
        <f>N76*Q76</f>
        <v>19.702226249999999</v>
      </c>
      <c r="S76" s="54"/>
      <c r="T76" s="55">
        <f>N76*S76</f>
        <v>0</v>
      </c>
      <c r="U76" s="24">
        <v>21</v>
      </c>
      <c r="V76" s="24">
        <f>P76*(U76/100)</f>
        <v>0</v>
      </c>
      <c r="W76" s="24">
        <f>P76+V76</f>
        <v>0</v>
      </c>
      <c r="X76" s="52"/>
      <c r="Y76" s="51" t="s">
        <v>138</v>
      </c>
      <c r="Z76" s="51" t="s">
        <v>67</v>
      </c>
    </row>
    <row r="77" spans="6:26" s="56" customFormat="1" ht="11.25" outlineLevel="3" x14ac:dyDescent="0.2">
      <c r="F77" s="57"/>
      <c r="G77" s="58"/>
      <c r="H77" s="58"/>
      <c r="I77" s="58"/>
      <c r="J77" s="59" t="s">
        <v>139</v>
      </c>
      <c r="K77" s="58"/>
      <c r="L77" s="60">
        <v>7.875</v>
      </c>
      <c r="M77" s="61"/>
      <c r="N77" s="62"/>
      <c r="O77" s="61"/>
      <c r="P77" s="63"/>
      <c r="Q77" s="64"/>
      <c r="R77" s="61"/>
      <c r="S77" s="61"/>
      <c r="T77" s="61"/>
      <c r="U77" s="92" t="s">
        <v>40</v>
      </c>
      <c r="V77" s="61"/>
      <c r="W77" s="61"/>
      <c r="X77" s="59"/>
      <c r="Y77" s="58"/>
      <c r="Z77" s="58"/>
    </row>
    <row r="78" spans="6:26" s="93" customFormat="1" ht="12.75" customHeight="1" outlineLevel="2" x14ac:dyDescent="0.2">
      <c r="F78" s="94"/>
      <c r="G78" s="95"/>
      <c r="H78" s="95"/>
      <c r="I78" s="95"/>
      <c r="J78" s="96"/>
      <c r="K78" s="95"/>
      <c r="L78" s="97"/>
      <c r="M78" s="98"/>
      <c r="N78" s="97"/>
      <c r="O78" s="98"/>
      <c r="P78" s="99"/>
      <c r="Q78" s="100"/>
      <c r="R78" s="98"/>
      <c r="S78" s="98"/>
      <c r="T78" s="98"/>
      <c r="U78" s="101" t="s">
        <v>40</v>
      </c>
      <c r="V78" s="98"/>
      <c r="W78" s="98"/>
      <c r="X78" s="98"/>
      <c r="Y78" s="95"/>
      <c r="Z78" s="95"/>
    </row>
    <row r="79" spans="6:26" s="41" customFormat="1" ht="16.5" customHeight="1" outlineLevel="1" x14ac:dyDescent="0.2">
      <c r="F79" s="42"/>
      <c r="G79" s="6"/>
      <c r="H79" s="43"/>
      <c r="I79" s="43"/>
      <c r="J79" s="43" t="s">
        <v>68</v>
      </c>
      <c r="K79" s="6"/>
      <c r="L79" s="44"/>
      <c r="M79" s="45"/>
      <c r="N79" s="44"/>
      <c r="O79" s="45"/>
      <c r="P79" s="46">
        <f>SUBTOTAL(9,P80:P85)</f>
        <v>0</v>
      </c>
      <c r="Q79" s="47"/>
      <c r="R79" s="48">
        <f>SUBTOTAL(9,R80:R85)</f>
        <v>5.4113140000000008</v>
      </c>
      <c r="S79" s="45"/>
      <c r="T79" s="48">
        <f>SUBTOTAL(9,T80:T85)</f>
        <v>0</v>
      </c>
      <c r="U79" s="91" t="s">
        <v>40</v>
      </c>
      <c r="V79" s="46">
        <f>SUBTOTAL(9,V80:V85)</f>
        <v>0</v>
      </c>
      <c r="W79" s="46">
        <f>SUBTOTAL(9,W80:W85)</f>
        <v>0</v>
      </c>
      <c r="X79" s="49"/>
      <c r="Y79" s="27"/>
      <c r="Z79" s="27"/>
    </row>
    <row r="80" spans="6:26" s="50" customFormat="1" ht="12" outlineLevel="2" x14ac:dyDescent="0.2">
      <c r="F80" s="20">
        <v>1</v>
      </c>
      <c r="G80" s="21" t="s">
        <v>69</v>
      </c>
      <c r="H80" s="51" t="s">
        <v>70</v>
      </c>
      <c r="I80" s="51"/>
      <c r="J80" s="52" t="s">
        <v>71</v>
      </c>
      <c r="K80" s="21" t="s">
        <v>60</v>
      </c>
      <c r="L80" s="53">
        <v>0.55230000000000001</v>
      </c>
      <c r="M80" s="23">
        <v>8</v>
      </c>
      <c r="N80" s="53">
        <f>L80*(1+M80/100)</f>
        <v>0.59648400000000001</v>
      </c>
      <c r="O80" s="23">
        <v>0</v>
      </c>
      <c r="P80" s="24">
        <f>N80*O80</f>
        <v>0</v>
      </c>
      <c r="Q80" s="54">
        <v>1</v>
      </c>
      <c r="R80" s="55">
        <f>N80*Q80</f>
        <v>0.59648400000000001</v>
      </c>
      <c r="S80" s="54"/>
      <c r="T80" s="55">
        <f>N80*S80</f>
        <v>0</v>
      </c>
      <c r="U80" s="24">
        <v>21</v>
      </c>
      <c r="V80" s="24">
        <f>P80*(U80/100)</f>
        <v>0</v>
      </c>
      <c r="W80" s="24">
        <f>P80+V80</f>
        <v>0</v>
      </c>
      <c r="X80" s="52"/>
      <c r="Y80" s="51" t="s">
        <v>138</v>
      </c>
      <c r="Z80" s="51" t="s">
        <v>72</v>
      </c>
    </row>
    <row r="81" spans="6:26" s="56" customFormat="1" ht="11.25" outlineLevel="3" x14ac:dyDescent="0.2">
      <c r="F81" s="57"/>
      <c r="G81" s="58"/>
      <c r="H81" s="58"/>
      <c r="I81" s="58"/>
      <c r="J81" s="59" t="s">
        <v>141</v>
      </c>
      <c r="K81" s="58"/>
      <c r="L81" s="60">
        <v>0.55230000000000001</v>
      </c>
      <c r="M81" s="61"/>
      <c r="N81" s="62"/>
      <c r="O81" s="61"/>
      <c r="P81" s="63"/>
      <c r="Q81" s="64"/>
      <c r="R81" s="61"/>
      <c r="S81" s="61"/>
      <c r="T81" s="61"/>
      <c r="U81" s="92" t="s">
        <v>40</v>
      </c>
      <c r="V81" s="61"/>
      <c r="W81" s="61"/>
      <c r="X81" s="59"/>
      <c r="Y81" s="58"/>
      <c r="Z81" s="58"/>
    </row>
    <row r="82" spans="6:26" s="50" customFormat="1" ht="12" outlineLevel="2" x14ac:dyDescent="0.2">
      <c r="F82" s="20">
        <v>2</v>
      </c>
      <c r="G82" s="21" t="s">
        <v>47</v>
      </c>
      <c r="H82" s="51" t="s">
        <v>74</v>
      </c>
      <c r="I82" s="51"/>
      <c r="J82" s="52" t="s">
        <v>75</v>
      </c>
      <c r="K82" s="21" t="s">
        <v>76</v>
      </c>
      <c r="L82" s="53">
        <v>24</v>
      </c>
      <c r="M82" s="23">
        <v>0</v>
      </c>
      <c r="N82" s="53">
        <f>L82*(1+M82/100)</f>
        <v>24</v>
      </c>
      <c r="O82" s="23">
        <v>0</v>
      </c>
      <c r="P82" s="24">
        <f>N82*O82</f>
        <v>0</v>
      </c>
      <c r="Q82" s="54">
        <v>0.10993</v>
      </c>
      <c r="R82" s="55">
        <f>N82*Q82</f>
        <v>2.6383200000000002</v>
      </c>
      <c r="S82" s="54"/>
      <c r="T82" s="55">
        <f>N82*S82</f>
        <v>0</v>
      </c>
      <c r="U82" s="24">
        <v>21</v>
      </c>
      <c r="V82" s="24">
        <f>P82*(U82/100)</f>
        <v>0</v>
      </c>
      <c r="W82" s="24">
        <f>P82+V82</f>
        <v>0</v>
      </c>
      <c r="X82" s="52"/>
      <c r="Y82" s="51" t="s">
        <v>138</v>
      </c>
      <c r="Z82" s="51" t="s">
        <v>72</v>
      </c>
    </row>
    <row r="83" spans="6:26" s="50" customFormat="1" ht="12" outlineLevel="2" x14ac:dyDescent="0.2">
      <c r="F83" s="20">
        <v>3</v>
      </c>
      <c r="G83" s="21" t="s">
        <v>47</v>
      </c>
      <c r="H83" s="51" t="s">
        <v>77</v>
      </c>
      <c r="I83" s="51"/>
      <c r="J83" s="52" t="s">
        <v>78</v>
      </c>
      <c r="K83" s="21" t="s">
        <v>76</v>
      </c>
      <c r="L83" s="53">
        <v>24</v>
      </c>
      <c r="M83" s="23">
        <v>0</v>
      </c>
      <c r="N83" s="53">
        <f>L83*(1+M83/100)</f>
        <v>24</v>
      </c>
      <c r="O83" s="23">
        <v>0</v>
      </c>
      <c r="P83" s="24">
        <f>N83*O83</f>
        <v>0</v>
      </c>
      <c r="Q83" s="54"/>
      <c r="R83" s="55">
        <f>N83*Q83</f>
        <v>0</v>
      </c>
      <c r="S83" s="54"/>
      <c r="T83" s="55">
        <f>N83*S83</f>
        <v>0</v>
      </c>
      <c r="U83" s="24">
        <v>21</v>
      </c>
      <c r="V83" s="24">
        <f>P83*(U83/100)</f>
        <v>0</v>
      </c>
      <c r="W83" s="24">
        <f>P83+V83</f>
        <v>0</v>
      </c>
      <c r="X83" s="52"/>
      <c r="Y83" s="51" t="s">
        <v>138</v>
      </c>
      <c r="Z83" s="51" t="s">
        <v>72</v>
      </c>
    </row>
    <row r="84" spans="6:26" s="50" customFormat="1" ht="24" outlineLevel="2" x14ac:dyDescent="0.2">
      <c r="F84" s="20">
        <v>4</v>
      </c>
      <c r="G84" s="21" t="s">
        <v>47</v>
      </c>
      <c r="H84" s="51" t="s">
        <v>79</v>
      </c>
      <c r="I84" s="51"/>
      <c r="J84" s="52" t="s">
        <v>80</v>
      </c>
      <c r="K84" s="21" t="s">
        <v>76</v>
      </c>
      <c r="L84" s="53">
        <v>7</v>
      </c>
      <c r="M84" s="23">
        <v>0</v>
      </c>
      <c r="N84" s="53">
        <f>L84*(1+M84/100)</f>
        <v>7</v>
      </c>
      <c r="O84" s="23">
        <v>0</v>
      </c>
      <c r="P84" s="24">
        <f>N84*O84</f>
        <v>0</v>
      </c>
      <c r="Q84" s="54">
        <v>0.31092999999999998</v>
      </c>
      <c r="R84" s="55">
        <f>N84*Q84</f>
        <v>2.1765099999999999</v>
      </c>
      <c r="S84" s="54"/>
      <c r="T84" s="55">
        <f>N84*S84</f>
        <v>0</v>
      </c>
      <c r="U84" s="24">
        <v>21</v>
      </c>
      <c r="V84" s="24">
        <f>P84*(U84/100)</f>
        <v>0</v>
      </c>
      <c r="W84" s="24">
        <f>P84+V84</f>
        <v>0</v>
      </c>
      <c r="X84" s="52"/>
      <c r="Y84" s="51" t="s">
        <v>138</v>
      </c>
      <c r="Z84" s="51" t="s">
        <v>72</v>
      </c>
    </row>
    <row r="85" spans="6:26" s="93" customFormat="1" ht="12.75" customHeight="1" outlineLevel="2" x14ac:dyDescent="0.2">
      <c r="F85" s="94"/>
      <c r="G85" s="95"/>
      <c r="H85" s="95"/>
      <c r="I85" s="95"/>
      <c r="J85" s="96"/>
      <c r="K85" s="95"/>
      <c r="L85" s="97"/>
      <c r="M85" s="98"/>
      <c r="N85" s="97"/>
      <c r="O85" s="98"/>
      <c r="P85" s="99"/>
      <c r="Q85" s="100"/>
      <c r="R85" s="98"/>
      <c r="S85" s="98"/>
      <c r="T85" s="98"/>
      <c r="U85" s="101" t="s">
        <v>40</v>
      </c>
      <c r="V85" s="98"/>
      <c r="W85" s="98"/>
      <c r="X85" s="98"/>
      <c r="Y85" s="95"/>
      <c r="Z85" s="95"/>
    </row>
    <row r="86" spans="6:26" s="41" customFormat="1" ht="16.5" customHeight="1" outlineLevel="1" x14ac:dyDescent="0.2">
      <c r="F86" s="42"/>
      <c r="G86" s="6"/>
      <c r="H86" s="43"/>
      <c r="I86" s="43"/>
      <c r="J86" s="43" t="s">
        <v>81</v>
      </c>
      <c r="K86" s="6"/>
      <c r="L86" s="44"/>
      <c r="M86" s="45"/>
      <c r="N86" s="44"/>
      <c r="O86" s="45"/>
      <c r="P86" s="46">
        <f>SUBTOTAL(9,P87:P89)</f>
        <v>0</v>
      </c>
      <c r="Q86" s="47"/>
      <c r="R86" s="48">
        <f>SUBTOTAL(9,R87:R89)</f>
        <v>18.390239999999999</v>
      </c>
      <c r="S86" s="45"/>
      <c r="T86" s="48">
        <f>SUBTOTAL(9,T87:T89)</f>
        <v>0</v>
      </c>
      <c r="U86" s="91" t="s">
        <v>40</v>
      </c>
      <c r="V86" s="46">
        <f>SUBTOTAL(9,V87:V89)</f>
        <v>0</v>
      </c>
      <c r="W86" s="46">
        <f>SUBTOTAL(9,W87:W89)</f>
        <v>0</v>
      </c>
      <c r="X86" s="49"/>
      <c r="Y86" s="27"/>
      <c r="Z86" s="27"/>
    </row>
    <row r="87" spans="6:26" s="50" customFormat="1" ht="24" outlineLevel="2" x14ac:dyDescent="0.2">
      <c r="F87" s="20">
        <v>1</v>
      </c>
      <c r="G87" s="21" t="s">
        <v>47</v>
      </c>
      <c r="H87" s="51" t="s">
        <v>82</v>
      </c>
      <c r="I87" s="51"/>
      <c r="J87" s="52" t="s">
        <v>83</v>
      </c>
      <c r="K87" s="21" t="s">
        <v>84</v>
      </c>
      <c r="L87" s="53">
        <v>61.92</v>
      </c>
      <c r="M87" s="23">
        <v>0</v>
      </c>
      <c r="N87" s="53">
        <f>L87*(1+M87/100)</f>
        <v>61.92</v>
      </c>
      <c r="O87" s="23">
        <v>0</v>
      </c>
      <c r="P87" s="24">
        <f>N87*O87</f>
        <v>0</v>
      </c>
      <c r="Q87" s="54">
        <v>0.29699999999999999</v>
      </c>
      <c r="R87" s="55">
        <f>N87*Q87</f>
        <v>18.390239999999999</v>
      </c>
      <c r="S87" s="54"/>
      <c r="T87" s="55">
        <f>N87*S87</f>
        <v>0</v>
      </c>
      <c r="U87" s="24">
        <v>21</v>
      </c>
      <c r="V87" s="24">
        <f>P87*(U87/100)</f>
        <v>0</v>
      </c>
      <c r="W87" s="24">
        <f>P87+V87</f>
        <v>0</v>
      </c>
      <c r="X87" s="52"/>
      <c r="Y87" s="51" t="s">
        <v>138</v>
      </c>
      <c r="Z87" s="51" t="s">
        <v>85</v>
      </c>
    </row>
    <row r="88" spans="6:26" s="56" customFormat="1" ht="11.25" outlineLevel="3" x14ac:dyDescent="0.2">
      <c r="F88" s="57"/>
      <c r="G88" s="58"/>
      <c r="H88" s="58"/>
      <c r="I88" s="58"/>
      <c r="J88" s="59" t="s">
        <v>142</v>
      </c>
      <c r="K88" s="58"/>
      <c r="L88" s="60">
        <v>61.92</v>
      </c>
      <c r="M88" s="61"/>
      <c r="N88" s="62"/>
      <c r="O88" s="61"/>
      <c r="P88" s="63"/>
      <c r="Q88" s="64"/>
      <c r="R88" s="61"/>
      <c r="S88" s="61"/>
      <c r="T88" s="61"/>
      <c r="U88" s="92" t="s">
        <v>40</v>
      </c>
      <c r="V88" s="61"/>
      <c r="W88" s="61"/>
      <c r="X88" s="59"/>
      <c r="Y88" s="58"/>
      <c r="Z88" s="58"/>
    </row>
    <row r="89" spans="6:26" s="93" customFormat="1" ht="12.75" customHeight="1" outlineLevel="2" x14ac:dyDescent="0.2">
      <c r="F89" s="94"/>
      <c r="G89" s="95"/>
      <c r="H89" s="95"/>
      <c r="I89" s="95"/>
      <c r="J89" s="96"/>
      <c r="K89" s="95"/>
      <c r="L89" s="97"/>
      <c r="M89" s="98"/>
      <c r="N89" s="97"/>
      <c r="O89" s="98"/>
      <c r="P89" s="99"/>
      <c r="Q89" s="100"/>
      <c r="R89" s="98"/>
      <c r="S89" s="98"/>
      <c r="T89" s="98"/>
      <c r="U89" s="101" t="s">
        <v>40</v>
      </c>
      <c r="V89" s="98"/>
      <c r="W89" s="98"/>
      <c r="X89" s="98"/>
      <c r="Y89" s="95"/>
      <c r="Z89" s="95"/>
    </row>
    <row r="90" spans="6:26" s="41" customFormat="1" ht="16.5" customHeight="1" outlineLevel="1" x14ac:dyDescent="0.2">
      <c r="F90" s="42"/>
      <c r="G90" s="6"/>
      <c r="H90" s="43"/>
      <c r="I90" s="43"/>
      <c r="J90" s="43" t="s">
        <v>87</v>
      </c>
      <c r="K90" s="6"/>
      <c r="L90" s="44"/>
      <c r="M90" s="45"/>
      <c r="N90" s="44"/>
      <c r="O90" s="45"/>
      <c r="P90" s="46">
        <f>SUBTOTAL(9,P91:P93)</f>
        <v>0</v>
      </c>
      <c r="Q90" s="47"/>
      <c r="R90" s="48">
        <f>SUBTOTAL(9,R91:R93)</f>
        <v>2.3010199999999998</v>
      </c>
      <c r="S90" s="45"/>
      <c r="T90" s="48">
        <f>SUBTOTAL(9,T91:T93)</f>
        <v>0</v>
      </c>
      <c r="U90" s="91" t="s">
        <v>40</v>
      </c>
      <c r="V90" s="46">
        <f>SUBTOTAL(9,V91:V93)</f>
        <v>0</v>
      </c>
      <c r="W90" s="46">
        <f>SUBTOTAL(9,W91:W93)</f>
        <v>0</v>
      </c>
      <c r="X90" s="49"/>
      <c r="Y90" s="27"/>
      <c r="Z90" s="27"/>
    </row>
    <row r="91" spans="6:26" s="50" customFormat="1" ht="24" outlineLevel="2" x14ac:dyDescent="0.2">
      <c r="F91" s="20">
        <v>1</v>
      </c>
      <c r="G91" s="21" t="s">
        <v>47</v>
      </c>
      <c r="H91" s="51" t="s">
        <v>88</v>
      </c>
      <c r="I91" s="51"/>
      <c r="J91" s="52" t="s">
        <v>89</v>
      </c>
      <c r="K91" s="21" t="s">
        <v>50</v>
      </c>
      <c r="L91" s="53">
        <v>1</v>
      </c>
      <c r="M91" s="23">
        <v>0</v>
      </c>
      <c r="N91" s="53">
        <f>L91*(1+M91/100)</f>
        <v>1</v>
      </c>
      <c r="O91" s="23">
        <v>0</v>
      </c>
      <c r="P91" s="24">
        <f>N91*O91</f>
        <v>0</v>
      </c>
      <c r="Q91" s="54">
        <v>2.3010199999999998</v>
      </c>
      <c r="R91" s="55">
        <f>N91*Q91</f>
        <v>2.3010199999999998</v>
      </c>
      <c r="S91" s="54"/>
      <c r="T91" s="55">
        <f>N91*S91</f>
        <v>0</v>
      </c>
      <c r="U91" s="24">
        <v>21</v>
      </c>
      <c r="V91" s="24">
        <f>P91*(U91/100)</f>
        <v>0</v>
      </c>
      <c r="W91" s="24">
        <f>P91+V91</f>
        <v>0</v>
      </c>
      <c r="X91" s="52"/>
      <c r="Y91" s="51" t="s">
        <v>138</v>
      </c>
      <c r="Z91" s="51" t="s">
        <v>90</v>
      </c>
    </row>
    <row r="92" spans="6:26" s="56" customFormat="1" ht="11.25" outlineLevel="3" x14ac:dyDescent="0.2">
      <c r="F92" s="57"/>
      <c r="G92" s="58"/>
      <c r="H92" s="58"/>
      <c r="I92" s="58"/>
      <c r="J92" s="59" t="s">
        <v>91</v>
      </c>
      <c r="K92" s="58"/>
      <c r="L92" s="60">
        <v>1</v>
      </c>
      <c r="M92" s="61"/>
      <c r="N92" s="62"/>
      <c r="O92" s="61"/>
      <c r="P92" s="63"/>
      <c r="Q92" s="64"/>
      <c r="R92" s="61"/>
      <c r="S92" s="61"/>
      <c r="T92" s="61"/>
      <c r="U92" s="92" t="s">
        <v>40</v>
      </c>
      <c r="V92" s="61"/>
      <c r="W92" s="61"/>
      <c r="X92" s="59"/>
      <c r="Y92" s="58"/>
      <c r="Z92" s="58"/>
    </row>
    <row r="93" spans="6:26" s="93" customFormat="1" ht="12.75" customHeight="1" outlineLevel="2" x14ac:dyDescent="0.2">
      <c r="F93" s="94"/>
      <c r="G93" s="95"/>
      <c r="H93" s="95"/>
      <c r="I93" s="95"/>
      <c r="J93" s="96"/>
      <c r="K93" s="95"/>
      <c r="L93" s="97"/>
      <c r="M93" s="98"/>
      <c r="N93" s="97"/>
      <c r="O93" s="98"/>
      <c r="P93" s="99"/>
      <c r="Q93" s="100"/>
      <c r="R93" s="98"/>
      <c r="S93" s="98"/>
      <c r="T93" s="98"/>
      <c r="U93" s="101" t="s">
        <v>40</v>
      </c>
      <c r="V93" s="98"/>
      <c r="W93" s="98"/>
      <c r="X93" s="98"/>
      <c r="Y93" s="95"/>
      <c r="Z93" s="95"/>
    </row>
    <row r="94" spans="6:26" s="41" customFormat="1" ht="16.5" customHeight="1" outlineLevel="1" x14ac:dyDescent="0.2">
      <c r="F94" s="42"/>
      <c r="G94" s="6"/>
      <c r="H94" s="43"/>
      <c r="I94" s="43"/>
      <c r="J94" s="43" t="s">
        <v>93</v>
      </c>
      <c r="K94" s="6"/>
      <c r="L94" s="44"/>
      <c r="M94" s="45"/>
      <c r="N94" s="44"/>
      <c r="O94" s="45"/>
      <c r="P94" s="46">
        <f>SUBTOTAL(9,P95:P97)</f>
        <v>0</v>
      </c>
      <c r="Q94" s="47"/>
      <c r="R94" s="48">
        <f>SUBTOTAL(9,R95:R97)</f>
        <v>0</v>
      </c>
      <c r="S94" s="45"/>
      <c r="T94" s="48">
        <f>SUBTOTAL(9,T95:T97)</f>
        <v>2.6400000000000006</v>
      </c>
      <c r="U94" s="91" t="s">
        <v>40</v>
      </c>
      <c r="V94" s="46">
        <f>SUBTOTAL(9,V95:V97)</f>
        <v>0</v>
      </c>
      <c r="W94" s="46">
        <f>SUBTOTAL(9,W95:W97)</f>
        <v>0</v>
      </c>
      <c r="X94" s="49"/>
      <c r="Y94" s="27"/>
      <c r="Z94" s="27"/>
    </row>
    <row r="95" spans="6:26" s="50" customFormat="1" ht="24" outlineLevel="2" x14ac:dyDescent="0.2">
      <c r="F95" s="20">
        <v>1</v>
      </c>
      <c r="G95" s="21" t="s">
        <v>47</v>
      </c>
      <c r="H95" s="51" t="s">
        <v>94</v>
      </c>
      <c r="I95" s="51"/>
      <c r="J95" s="52" t="s">
        <v>95</v>
      </c>
      <c r="K95" s="21" t="s">
        <v>50</v>
      </c>
      <c r="L95" s="53">
        <v>1.2000000000000002</v>
      </c>
      <c r="M95" s="23">
        <v>0</v>
      </c>
      <c r="N95" s="53">
        <f>L95*(1+M95/100)</f>
        <v>1.2000000000000002</v>
      </c>
      <c r="O95" s="23">
        <v>0</v>
      </c>
      <c r="P95" s="24">
        <f>N95*O95</f>
        <v>0</v>
      </c>
      <c r="Q95" s="54"/>
      <c r="R95" s="55">
        <f>N95*Q95</f>
        <v>0</v>
      </c>
      <c r="S95" s="54">
        <v>2.2000000000000002</v>
      </c>
      <c r="T95" s="55">
        <f>N95*S95</f>
        <v>2.6400000000000006</v>
      </c>
      <c r="U95" s="24">
        <v>21</v>
      </c>
      <c r="V95" s="24">
        <f>P95*(U95/100)</f>
        <v>0</v>
      </c>
      <c r="W95" s="24">
        <f>P95+V95</f>
        <v>0</v>
      </c>
      <c r="X95" s="52"/>
      <c r="Y95" s="51" t="s">
        <v>138</v>
      </c>
      <c r="Z95" s="51" t="s">
        <v>96</v>
      </c>
    </row>
    <row r="96" spans="6:26" s="56" customFormat="1" ht="11.25" outlineLevel="3" x14ac:dyDescent="0.2">
      <c r="F96" s="57"/>
      <c r="G96" s="58"/>
      <c r="H96" s="58"/>
      <c r="I96" s="58"/>
      <c r="J96" s="59" t="s">
        <v>143</v>
      </c>
      <c r="K96" s="58"/>
      <c r="L96" s="60">
        <v>1.2000000000000002</v>
      </c>
      <c r="M96" s="61"/>
      <c r="N96" s="62"/>
      <c r="O96" s="61"/>
      <c r="P96" s="63"/>
      <c r="Q96" s="64"/>
      <c r="R96" s="61"/>
      <c r="S96" s="61"/>
      <c r="T96" s="61"/>
      <c r="U96" s="92" t="s">
        <v>40</v>
      </c>
      <c r="V96" s="61"/>
      <c r="W96" s="61"/>
      <c r="X96" s="59"/>
      <c r="Y96" s="58"/>
      <c r="Z96" s="58"/>
    </row>
    <row r="97" spans="6:26" s="93" customFormat="1" ht="12.75" customHeight="1" outlineLevel="2" x14ac:dyDescent="0.2">
      <c r="F97" s="94"/>
      <c r="G97" s="95"/>
      <c r="H97" s="95"/>
      <c r="I97" s="95"/>
      <c r="J97" s="96"/>
      <c r="K97" s="95"/>
      <c r="L97" s="97"/>
      <c r="M97" s="98"/>
      <c r="N97" s="97"/>
      <c r="O97" s="98"/>
      <c r="P97" s="99"/>
      <c r="Q97" s="100"/>
      <c r="R97" s="98"/>
      <c r="S97" s="98"/>
      <c r="T97" s="98"/>
      <c r="U97" s="101" t="s">
        <v>40</v>
      </c>
      <c r="V97" s="98"/>
      <c r="W97" s="98"/>
      <c r="X97" s="98"/>
      <c r="Y97" s="95"/>
      <c r="Z97" s="95"/>
    </row>
    <row r="98" spans="6:26" s="41" customFormat="1" ht="16.5" customHeight="1" outlineLevel="1" x14ac:dyDescent="0.2">
      <c r="F98" s="42"/>
      <c r="G98" s="6"/>
      <c r="H98" s="43"/>
      <c r="I98" s="43"/>
      <c r="J98" s="43" t="s">
        <v>98</v>
      </c>
      <c r="K98" s="6"/>
      <c r="L98" s="44"/>
      <c r="M98" s="45"/>
      <c r="N98" s="44"/>
      <c r="O98" s="45"/>
      <c r="P98" s="46">
        <f>SUBTOTAL(9,P99:P104)</f>
        <v>0</v>
      </c>
      <c r="Q98" s="47"/>
      <c r="R98" s="48">
        <f>SUBTOTAL(9,R99:R104)</f>
        <v>0</v>
      </c>
      <c r="S98" s="45"/>
      <c r="T98" s="48">
        <f>SUBTOTAL(9,T99:T104)</f>
        <v>0</v>
      </c>
      <c r="U98" s="91" t="s">
        <v>40</v>
      </c>
      <c r="V98" s="46">
        <f>SUBTOTAL(9,V99:V104)</f>
        <v>0</v>
      </c>
      <c r="W98" s="46">
        <f>SUBTOTAL(9,W99:W104)</f>
        <v>0</v>
      </c>
      <c r="X98" s="49"/>
      <c r="Y98" s="27"/>
      <c r="Z98" s="27"/>
    </row>
    <row r="99" spans="6:26" s="50" customFormat="1" ht="24" outlineLevel="2" x14ac:dyDescent="0.2">
      <c r="F99" s="20">
        <v>1</v>
      </c>
      <c r="G99" s="21" t="s">
        <v>47</v>
      </c>
      <c r="H99" s="51" t="s">
        <v>99</v>
      </c>
      <c r="I99" s="51"/>
      <c r="J99" s="52" t="s">
        <v>100</v>
      </c>
      <c r="K99" s="21" t="s">
        <v>60</v>
      </c>
      <c r="L99" s="53">
        <v>2.6400000000000006</v>
      </c>
      <c r="M99" s="23">
        <v>0</v>
      </c>
      <c r="N99" s="53">
        <f>L99*(1+M99/100)</f>
        <v>2.6400000000000006</v>
      </c>
      <c r="O99" s="23">
        <v>0</v>
      </c>
      <c r="P99" s="24">
        <f>N99*O99</f>
        <v>0</v>
      </c>
      <c r="Q99" s="54"/>
      <c r="R99" s="55">
        <f>N99*Q99</f>
        <v>0</v>
      </c>
      <c r="S99" s="54"/>
      <c r="T99" s="55">
        <f>N99*S99</f>
        <v>0</v>
      </c>
      <c r="U99" s="24">
        <v>21</v>
      </c>
      <c r="V99" s="24">
        <f>P99*(U99/100)</f>
        <v>0</v>
      </c>
      <c r="W99" s="24">
        <f>P99+V99</f>
        <v>0</v>
      </c>
      <c r="X99" s="52"/>
      <c r="Y99" s="51" t="s">
        <v>138</v>
      </c>
      <c r="Z99" s="51" t="s">
        <v>101</v>
      </c>
    </row>
    <row r="100" spans="6:26" s="50" customFormat="1" ht="24" outlineLevel="2" x14ac:dyDescent="0.2">
      <c r="F100" s="20">
        <v>2</v>
      </c>
      <c r="G100" s="21" t="s">
        <v>47</v>
      </c>
      <c r="H100" s="51" t="s">
        <v>102</v>
      </c>
      <c r="I100" s="51"/>
      <c r="J100" s="52" t="s">
        <v>103</v>
      </c>
      <c r="K100" s="21" t="s">
        <v>60</v>
      </c>
      <c r="L100" s="53">
        <v>23.76</v>
      </c>
      <c r="M100" s="23">
        <v>0</v>
      </c>
      <c r="N100" s="53">
        <f>L100*(1+M100/100)</f>
        <v>23.76</v>
      </c>
      <c r="O100" s="23">
        <v>0</v>
      </c>
      <c r="P100" s="24">
        <f>N100*O100</f>
        <v>0</v>
      </c>
      <c r="Q100" s="54"/>
      <c r="R100" s="55">
        <f>N100*Q100</f>
        <v>0</v>
      </c>
      <c r="S100" s="54"/>
      <c r="T100" s="55">
        <f>N100*S100</f>
        <v>0</v>
      </c>
      <c r="U100" s="24">
        <v>21</v>
      </c>
      <c r="V100" s="24">
        <f>P100*(U100/100)</f>
        <v>0</v>
      </c>
      <c r="W100" s="24">
        <f>P100+V100</f>
        <v>0</v>
      </c>
      <c r="X100" s="52"/>
      <c r="Y100" s="51" t="s">
        <v>138</v>
      </c>
      <c r="Z100" s="51" t="s">
        <v>101</v>
      </c>
    </row>
    <row r="101" spans="6:26" s="56" customFormat="1" ht="11.25" outlineLevel="3" x14ac:dyDescent="0.2">
      <c r="F101" s="57"/>
      <c r="G101" s="58"/>
      <c r="H101" s="58"/>
      <c r="I101" s="58"/>
      <c r="J101" s="59" t="s">
        <v>144</v>
      </c>
      <c r="K101" s="58"/>
      <c r="L101" s="60">
        <v>23.76</v>
      </c>
      <c r="M101" s="61"/>
      <c r="N101" s="62"/>
      <c r="O101" s="61"/>
      <c r="P101" s="63"/>
      <c r="Q101" s="64"/>
      <c r="R101" s="61"/>
      <c r="S101" s="61"/>
      <c r="T101" s="61"/>
      <c r="U101" s="92" t="s">
        <v>40</v>
      </c>
      <c r="V101" s="61"/>
      <c r="W101" s="61"/>
      <c r="X101" s="59"/>
      <c r="Y101" s="58"/>
      <c r="Z101" s="58"/>
    </row>
    <row r="102" spans="6:26" s="50" customFormat="1" ht="36" outlineLevel="2" x14ac:dyDescent="0.2">
      <c r="F102" s="20">
        <v>3</v>
      </c>
      <c r="G102" s="21" t="s">
        <v>47</v>
      </c>
      <c r="H102" s="51" t="s">
        <v>105</v>
      </c>
      <c r="I102" s="51"/>
      <c r="J102" s="52" t="s">
        <v>106</v>
      </c>
      <c r="K102" s="21" t="s">
        <v>60</v>
      </c>
      <c r="L102" s="53">
        <v>2.64</v>
      </c>
      <c r="M102" s="23">
        <v>0</v>
      </c>
      <c r="N102" s="53">
        <f>L102*(1+M102/100)</f>
        <v>2.64</v>
      </c>
      <c r="O102" s="23">
        <v>0</v>
      </c>
      <c r="P102" s="24">
        <f>N102*O102</f>
        <v>0</v>
      </c>
      <c r="Q102" s="54"/>
      <c r="R102" s="55">
        <f>N102*Q102</f>
        <v>0</v>
      </c>
      <c r="S102" s="54"/>
      <c r="T102" s="55">
        <f>N102*S102</f>
        <v>0</v>
      </c>
      <c r="U102" s="24">
        <v>21</v>
      </c>
      <c r="V102" s="24">
        <f>P102*(U102/100)</f>
        <v>0</v>
      </c>
      <c r="W102" s="24">
        <f>P102+V102</f>
        <v>0</v>
      </c>
      <c r="X102" s="52"/>
      <c r="Y102" s="51" t="s">
        <v>138</v>
      </c>
      <c r="Z102" s="51" t="s">
        <v>101</v>
      </c>
    </row>
    <row r="103" spans="6:26" s="50" customFormat="1" ht="24" outlineLevel="2" x14ac:dyDescent="0.2">
      <c r="F103" s="20">
        <v>4</v>
      </c>
      <c r="G103" s="21" t="s">
        <v>47</v>
      </c>
      <c r="H103" s="51" t="s">
        <v>107</v>
      </c>
      <c r="I103" s="51"/>
      <c r="J103" s="52" t="s">
        <v>108</v>
      </c>
      <c r="K103" s="21" t="s">
        <v>60</v>
      </c>
      <c r="L103" s="53">
        <v>45.80480025</v>
      </c>
      <c r="M103" s="23">
        <v>0</v>
      </c>
      <c r="N103" s="53">
        <f>L103*(1+M103/100)</f>
        <v>45.80480025</v>
      </c>
      <c r="O103" s="23">
        <v>0</v>
      </c>
      <c r="P103" s="24">
        <f>N103*O103</f>
        <v>0</v>
      </c>
      <c r="Q103" s="54"/>
      <c r="R103" s="55">
        <f>N103*Q103</f>
        <v>0</v>
      </c>
      <c r="S103" s="54"/>
      <c r="T103" s="55">
        <f>N103*S103</f>
        <v>0</v>
      </c>
      <c r="U103" s="24">
        <v>21</v>
      </c>
      <c r="V103" s="24">
        <f>P103*(U103/100)</f>
        <v>0</v>
      </c>
      <c r="W103" s="24">
        <f>P103+V103</f>
        <v>0</v>
      </c>
      <c r="X103" s="52"/>
      <c r="Y103" s="51" t="s">
        <v>138</v>
      </c>
      <c r="Z103" s="51" t="s">
        <v>101</v>
      </c>
    </row>
    <row r="104" spans="6:26" s="93" customFormat="1" ht="12.75" customHeight="1" outlineLevel="2" x14ac:dyDescent="0.2">
      <c r="F104" s="94"/>
      <c r="G104" s="95"/>
      <c r="H104" s="95"/>
      <c r="I104" s="95"/>
      <c r="J104" s="96"/>
      <c r="K104" s="95"/>
      <c r="L104" s="97"/>
      <c r="M104" s="98"/>
      <c r="N104" s="97"/>
      <c r="O104" s="98"/>
      <c r="P104" s="99"/>
      <c r="Q104" s="100"/>
      <c r="R104" s="98"/>
      <c r="S104" s="98"/>
      <c r="T104" s="98"/>
      <c r="U104" s="101" t="s">
        <v>40</v>
      </c>
      <c r="V104" s="98"/>
      <c r="W104" s="98"/>
      <c r="X104" s="98"/>
      <c r="Y104" s="95"/>
      <c r="Z104" s="95"/>
    </row>
    <row r="105" spans="6:26" s="41" customFormat="1" ht="16.5" customHeight="1" outlineLevel="1" x14ac:dyDescent="0.2">
      <c r="F105" s="42"/>
      <c r="G105" s="6"/>
      <c r="H105" s="43"/>
      <c r="I105" s="43"/>
      <c r="J105" s="43" t="s">
        <v>109</v>
      </c>
      <c r="K105" s="6"/>
      <c r="L105" s="44"/>
      <c r="M105" s="45"/>
      <c r="N105" s="44"/>
      <c r="O105" s="45"/>
      <c r="P105" s="46">
        <f>SUBTOTAL(9,P106:P111)</f>
        <v>0</v>
      </c>
      <c r="Q105" s="47"/>
      <c r="R105" s="48">
        <f>SUBTOTAL(9,R106:R111)</f>
        <v>1.1063856000000001</v>
      </c>
      <c r="S105" s="45"/>
      <c r="T105" s="48">
        <f>SUBTOTAL(9,T106:T111)</f>
        <v>0</v>
      </c>
      <c r="U105" s="91" t="s">
        <v>40</v>
      </c>
      <c r="V105" s="46">
        <f>SUBTOTAL(9,V106:V111)</f>
        <v>0</v>
      </c>
      <c r="W105" s="46">
        <f>SUBTOTAL(9,W106:W111)</f>
        <v>0</v>
      </c>
      <c r="X105" s="49"/>
      <c r="Y105" s="27"/>
      <c r="Z105" s="27"/>
    </row>
    <row r="106" spans="6:26" s="50" customFormat="1" ht="12" outlineLevel="2" x14ac:dyDescent="0.2">
      <c r="F106" s="20">
        <v>1</v>
      </c>
      <c r="G106" s="21" t="s">
        <v>69</v>
      </c>
      <c r="H106" s="51" t="s">
        <v>110</v>
      </c>
      <c r="I106" s="51"/>
      <c r="J106" s="52" t="s">
        <v>111</v>
      </c>
      <c r="K106" s="21" t="s">
        <v>60</v>
      </c>
      <c r="L106" s="53">
        <v>1.0221199999999999</v>
      </c>
      <c r="M106" s="23">
        <v>8</v>
      </c>
      <c r="N106" s="53">
        <f>L106*(1+M106/100)</f>
        <v>1.1038896</v>
      </c>
      <c r="O106" s="23">
        <v>0</v>
      </c>
      <c r="P106" s="24">
        <f>N106*O106</f>
        <v>0</v>
      </c>
      <c r="Q106" s="54">
        <v>1</v>
      </c>
      <c r="R106" s="55">
        <f>N106*Q106</f>
        <v>1.1038896</v>
      </c>
      <c r="S106" s="54"/>
      <c r="T106" s="55">
        <f>N106*S106</f>
        <v>0</v>
      </c>
      <c r="U106" s="24">
        <v>21</v>
      </c>
      <c r="V106" s="24">
        <f>P106*(U106/100)</f>
        <v>0</v>
      </c>
      <c r="W106" s="24">
        <f>P106+V106</f>
        <v>0</v>
      </c>
      <c r="X106" s="52"/>
      <c r="Y106" s="51" t="s">
        <v>138</v>
      </c>
      <c r="Z106" s="51" t="s">
        <v>112</v>
      </c>
    </row>
    <row r="107" spans="6:26" s="56" customFormat="1" ht="11.25" outlineLevel="3" x14ac:dyDescent="0.2">
      <c r="F107" s="57"/>
      <c r="G107" s="58"/>
      <c r="H107" s="58"/>
      <c r="I107" s="58"/>
      <c r="J107" s="59" t="s">
        <v>145</v>
      </c>
      <c r="K107" s="58"/>
      <c r="L107" s="60">
        <v>0.66791999999999996</v>
      </c>
      <c r="M107" s="61"/>
      <c r="N107" s="62"/>
      <c r="O107" s="61"/>
      <c r="P107" s="63"/>
      <c r="Q107" s="64"/>
      <c r="R107" s="61"/>
      <c r="S107" s="61"/>
      <c r="T107" s="61"/>
      <c r="U107" s="92" t="s">
        <v>40</v>
      </c>
      <c r="V107" s="61"/>
      <c r="W107" s="61"/>
      <c r="X107" s="59"/>
      <c r="Y107" s="58"/>
      <c r="Z107" s="58"/>
    </row>
    <row r="108" spans="6:26" s="56" customFormat="1" ht="11.25" outlineLevel="3" x14ac:dyDescent="0.2">
      <c r="F108" s="57"/>
      <c r="G108" s="58"/>
      <c r="H108" s="58"/>
      <c r="I108" s="58"/>
      <c r="J108" s="59" t="s">
        <v>146</v>
      </c>
      <c r="K108" s="58"/>
      <c r="L108" s="60">
        <v>0.35420000000000001</v>
      </c>
      <c r="M108" s="61"/>
      <c r="N108" s="62"/>
      <c r="O108" s="61"/>
      <c r="P108" s="63"/>
      <c r="Q108" s="64"/>
      <c r="R108" s="61"/>
      <c r="S108" s="61"/>
      <c r="T108" s="61"/>
      <c r="U108" s="92" t="s">
        <v>40</v>
      </c>
      <c r="V108" s="61"/>
      <c r="W108" s="61"/>
      <c r="X108" s="59"/>
      <c r="Y108" s="58"/>
      <c r="Z108" s="58"/>
    </row>
    <row r="109" spans="6:26" s="50" customFormat="1" ht="12" outlineLevel="2" x14ac:dyDescent="0.2">
      <c r="F109" s="20">
        <v>2</v>
      </c>
      <c r="G109" s="21" t="s">
        <v>47</v>
      </c>
      <c r="H109" s="51" t="s">
        <v>115</v>
      </c>
      <c r="I109" s="51"/>
      <c r="J109" s="52" t="s">
        <v>116</v>
      </c>
      <c r="K109" s="21" t="s">
        <v>117</v>
      </c>
      <c r="L109" s="53">
        <v>10.4</v>
      </c>
      <c r="M109" s="23">
        <v>0</v>
      </c>
      <c r="N109" s="53">
        <f>L109*(1+M109/100)</f>
        <v>10.4</v>
      </c>
      <c r="O109" s="23">
        <v>0</v>
      </c>
      <c r="P109" s="24">
        <f>N109*O109</f>
        <v>0</v>
      </c>
      <c r="Q109" s="54">
        <v>2.4000000000000001E-4</v>
      </c>
      <c r="R109" s="55">
        <f>N109*Q109</f>
        <v>2.496E-3</v>
      </c>
      <c r="S109" s="54"/>
      <c r="T109" s="55">
        <f>N109*S109</f>
        <v>0</v>
      </c>
      <c r="U109" s="24">
        <v>21</v>
      </c>
      <c r="V109" s="24">
        <f>P109*(U109/100)</f>
        <v>0</v>
      </c>
      <c r="W109" s="24">
        <f>P109+V109</f>
        <v>0</v>
      </c>
      <c r="X109" s="52"/>
      <c r="Y109" s="51" t="s">
        <v>138</v>
      </c>
      <c r="Z109" s="51" t="s">
        <v>112</v>
      </c>
    </row>
    <row r="110" spans="6:26" s="56" customFormat="1" ht="11.25" outlineLevel="3" x14ac:dyDescent="0.2">
      <c r="F110" s="57"/>
      <c r="G110" s="58"/>
      <c r="H110" s="58"/>
      <c r="I110" s="58"/>
      <c r="J110" s="59" t="s">
        <v>147</v>
      </c>
      <c r="K110" s="58"/>
      <c r="L110" s="60">
        <v>10.4</v>
      </c>
      <c r="M110" s="61"/>
      <c r="N110" s="62"/>
      <c r="O110" s="61"/>
      <c r="P110" s="63"/>
      <c r="Q110" s="64"/>
      <c r="R110" s="61"/>
      <c r="S110" s="61"/>
      <c r="T110" s="61"/>
      <c r="U110" s="92" t="s">
        <v>40</v>
      </c>
      <c r="V110" s="61"/>
      <c r="W110" s="61"/>
      <c r="X110" s="59"/>
      <c r="Y110" s="58"/>
      <c r="Z110" s="58"/>
    </row>
    <row r="111" spans="6:26" s="93" customFormat="1" ht="12.75" customHeight="1" outlineLevel="2" x14ac:dyDescent="0.2">
      <c r="F111" s="94"/>
      <c r="G111" s="95"/>
      <c r="H111" s="95"/>
      <c r="I111" s="95"/>
      <c r="J111" s="96"/>
      <c r="K111" s="95"/>
      <c r="L111" s="97"/>
      <c r="M111" s="98"/>
      <c r="N111" s="97"/>
      <c r="O111" s="98"/>
      <c r="P111" s="99"/>
      <c r="Q111" s="100"/>
      <c r="R111" s="98"/>
      <c r="S111" s="98"/>
      <c r="T111" s="98"/>
      <c r="U111" s="101" t="s">
        <v>40</v>
      </c>
      <c r="V111" s="98"/>
      <c r="W111" s="98"/>
      <c r="X111" s="98"/>
      <c r="Y111" s="95"/>
      <c r="Z111" s="95"/>
    </row>
    <row r="112" spans="6:26" s="41" customFormat="1" ht="16.5" customHeight="1" outlineLevel="1" x14ac:dyDescent="0.2">
      <c r="F112" s="42"/>
      <c r="G112" s="6"/>
      <c r="H112" s="43"/>
      <c r="I112" s="43"/>
      <c r="J112" s="43" t="s">
        <v>119</v>
      </c>
      <c r="K112" s="6"/>
      <c r="L112" s="44"/>
      <c r="M112" s="45"/>
      <c r="N112" s="44"/>
      <c r="O112" s="45"/>
      <c r="P112" s="46">
        <f>SUBTOTAL(9,P113:P118)</f>
        <v>0</v>
      </c>
      <c r="Q112" s="47"/>
      <c r="R112" s="48">
        <f>SUBTOTAL(9,R113:R118)</f>
        <v>0</v>
      </c>
      <c r="S112" s="45"/>
      <c r="T112" s="48">
        <f>SUBTOTAL(9,T113:T118)</f>
        <v>0</v>
      </c>
      <c r="U112" s="91" t="s">
        <v>40</v>
      </c>
      <c r="V112" s="46">
        <f>SUBTOTAL(9,V113:V118)</f>
        <v>0</v>
      </c>
      <c r="W112" s="46">
        <f>SUBTOTAL(9,W113:W118)</f>
        <v>0</v>
      </c>
      <c r="X112" s="49"/>
      <c r="Y112" s="27"/>
      <c r="Z112" s="27"/>
    </row>
    <row r="113" spans="6:26" s="50" customFormat="1" ht="12" outlineLevel="2" x14ac:dyDescent="0.2">
      <c r="F113" s="20">
        <v>1</v>
      </c>
      <c r="G113" s="21" t="s">
        <v>47</v>
      </c>
      <c r="H113" s="51" t="s">
        <v>120</v>
      </c>
      <c r="I113" s="51"/>
      <c r="J113" s="52" t="s">
        <v>121</v>
      </c>
      <c r="K113" s="21" t="s">
        <v>84</v>
      </c>
      <c r="L113" s="53">
        <v>34.793999999999997</v>
      </c>
      <c r="M113" s="23">
        <v>0</v>
      </c>
      <c r="N113" s="53">
        <f>L113*(1+M113/100)</f>
        <v>34.793999999999997</v>
      </c>
      <c r="O113" s="23">
        <v>0</v>
      </c>
      <c r="P113" s="24">
        <f>N113*O113</f>
        <v>0</v>
      </c>
      <c r="Q113" s="54"/>
      <c r="R113" s="55">
        <f>N113*Q113</f>
        <v>0</v>
      </c>
      <c r="S113" s="54"/>
      <c r="T113" s="55">
        <f>N113*S113</f>
        <v>0</v>
      </c>
      <c r="U113" s="24">
        <v>21</v>
      </c>
      <c r="V113" s="24">
        <f>P113*(U113/100)</f>
        <v>0</v>
      </c>
      <c r="W113" s="24">
        <f>P113+V113</f>
        <v>0</v>
      </c>
      <c r="X113" s="52"/>
      <c r="Y113" s="51" t="s">
        <v>138</v>
      </c>
      <c r="Z113" s="51" t="s">
        <v>122</v>
      </c>
    </row>
    <row r="114" spans="6:26" s="50" customFormat="1" ht="24" outlineLevel="2" x14ac:dyDescent="0.2">
      <c r="F114" s="20">
        <v>2</v>
      </c>
      <c r="G114" s="21" t="s">
        <v>47</v>
      </c>
      <c r="H114" s="51" t="s">
        <v>123</v>
      </c>
      <c r="I114" s="51"/>
      <c r="J114" s="52" t="s">
        <v>124</v>
      </c>
      <c r="K114" s="21" t="s">
        <v>84</v>
      </c>
      <c r="L114" s="53">
        <v>34.794199999999996</v>
      </c>
      <c r="M114" s="23">
        <v>0</v>
      </c>
      <c r="N114" s="53">
        <f>L114*(1+M114/100)</f>
        <v>34.794199999999996</v>
      </c>
      <c r="O114" s="23">
        <v>0</v>
      </c>
      <c r="P114" s="24">
        <f>N114*O114</f>
        <v>0</v>
      </c>
      <c r="Q114" s="54"/>
      <c r="R114" s="55">
        <f>N114*Q114</f>
        <v>0</v>
      </c>
      <c r="S114" s="54"/>
      <c r="T114" s="55">
        <f>N114*S114</f>
        <v>0</v>
      </c>
      <c r="U114" s="24">
        <v>21</v>
      </c>
      <c r="V114" s="24">
        <f>P114*(U114/100)</f>
        <v>0</v>
      </c>
      <c r="W114" s="24">
        <f>P114+V114</f>
        <v>0</v>
      </c>
      <c r="X114" s="52"/>
      <c r="Y114" s="51" t="s">
        <v>138</v>
      </c>
      <c r="Z114" s="51" t="s">
        <v>122</v>
      </c>
    </row>
    <row r="115" spans="6:26" s="56" customFormat="1" ht="11.25" outlineLevel="3" x14ac:dyDescent="0.2">
      <c r="F115" s="57"/>
      <c r="G115" s="58"/>
      <c r="H115" s="58"/>
      <c r="I115" s="58"/>
      <c r="J115" s="59" t="s">
        <v>148</v>
      </c>
      <c r="K115" s="58"/>
      <c r="L115" s="60">
        <v>18.479999999999997</v>
      </c>
      <c r="M115" s="61"/>
      <c r="N115" s="62"/>
      <c r="O115" s="61"/>
      <c r="P115" s="63"/>
      <c r="Q115" s="64"/>
      <c r="R115" s="61"/>
      <c r="S115" s="61"/>
      <c r="T115" s="61"/>
      <c r="U115" s="92" t="s">
        <v>40</v>
      </c>
      <c r="V115" s="61"/>
      <c r="W115" s="61"/>
      <c r="X115" s="59"/>
      <c r="Y115" s="58"/>
      <c r="Z115" s="58"/>
    </row>
    <row r="116" spans="6:26" s="56" customFormat="1" ht="11.25" outlineLevel="3" x14ac:dyDescent="0.2">
      <c r="F116" s="57"/>
      <c r="G116" s="58"/>
      <c r="H116" s="58"/>
      <c r="I116" s="58"/>
      <c r="J116" s="59" t="s">
        <v>149</v>
      </c>
      <c r="K116" s="58"/>
      <c r="L116" s="60">
        <v>15.96</v>
      </c>
      <c r="M116" s="61"/>
      <c r="N116" s="62"/>
      <c r="O116" s="61"/>
      <c r="P116" s="63"/>
      <c r="Q116" s="64"/>
      <c r="R116" s="61"/>
      <c r="S116" s="61"/>
      <c r="T116" s="61"/>
      <c r="U116" s="92" t="s">
        <v>40</v>
      </c>
      <c r="V116" s="61"/>
      <c r="W116" s="61"/>
      <c r="X116" s="59"/>
      <c r="Y116" s="58"/>
      <c r="Z116" s="58"/>
    </row>
    <row r="117" spans="6:26" s="56" customFormat="1" ht="11.25" outlineLevel="3" x14ac:dyDescent="0.2">
      <c r="F117" s="57"/>
      <c r="G117" s="58"/>
      <c r="H117" s="58"/>
      <c r="I117" s="58"/>
      <c r="J117" s="59" t="s">
        <v>146</v>
      </c>
      <c r="K117" s="58"/>
      <c r="L117" s="60">
        <v>0.35420000000000001</v>
      </c>
      <c r="M117" s="61"/>
      <c r="N117" s="62"/>
      <c r="O117" s="61"/>
      <c r="P117" s="63"/>
      <c r="Q117" s="64"/>
      <c r="R117" s="61"/>
      <c r="S117" s="61"/>
      <c r="T117" s="61"/>
      <c r="U117" s="92" t="s">
        <v>40</v>
      </c>
      <c r="V117" s="61"/>
      <c r="W117" s="61"/>
      <c r="X117" s="59"/>
      <c r="Y117" s="58"/>
      <c r="Z117" s="58"/>
    </row>
    <row r="118" spans="6:26" s="93" customFormat="1" ht="12.75" customHeight="1" outlineLevel="2" x14ac:dyDescent="0.2">
      <c r="F118" s="94"/>
      <c r="G118" s="95"/>
      <c r="H118" s="95"/>
      <c r="I118" s="95"/>
      <c r="J118" s="96"/>
      <c r="K118" s="95"/>
      <c r="L118" s="97"/>
      <c r="M118" s="98"/>
      <c r="N118" s="97"/>
      <c r="O118" s="98"/>
      <c r="P118" s="99"/>
      <c r="Q118" s="100"/>
      <c r="R118" s="98"/>
      <c r="S118" s="98"/>
      <c r="T118" s="98"/>
      <c r="U118" s="101" t="s">
        <v>40</v>
      </c>
      <c r="V118" s="98"/>
      <c r="W118" s="98"/>
      <c r="X118" s="98"/>
      <c r="Y118" s="95"/>
      <c r="Z118" s="95"/>
    </row>
    <row r="119" spans="6:26" s="41" customFormat="1" ht="16.5" customHeight="1" outlineLevel="1" x14ac:dyDescent="0.2">
      <c r="F119" s="42"/>
      <c r="G119" s="6"/>
      <c r="H119" s="43"/>
      <c r="I119" s="43"/>
      <c r="J119" s="43" t="s">
        <v>128</v>
      </c>
      <c r="K119" s="6"/>
      <c r="L119" s="44"/>
      <c r="M119" s="45"/>
      <c r="N119" s="44"/>
      <c r="O119" s="45"/>
      <c r="P119" s="46">
        <f>SUBTOTAL(9,P120:P122)</f>
        <v>0</v>
      </c>
      <c r="Q119" s="47"/>
      <c r="R119" s="48">
        <f>SUBTOTAL(9,R120:R122)</f>
        <v>0</v>
      </c>
      <c r="S119" s="45"/>
      <c r="T119" s="48">
        <f>SUBTOTAL(9,T120:T122)</f>
        <v>0</v>
      </c>
      <c r="U119" s="91" t="s">
        <v>40</v>
      </c>
      <c r="V119" s="46">
        <f>SUBTOTAL(9,V120:V122)</f>
        <v>0</v>
      </c>
      <c r="W119" s="46">
        <f>SUBTOTAL(9,W120:W122)</f>
        <v>0</v>
      </c>
      <c r="X119" s="49"/>
      <c r="Y119" s="27"/>
      <c r="Z119" s="27"/>
    </row>
    <row r="120" spans="6:26" s="50" customFormat="1" ht="12" outlineLevel="2" x14ac:dyDescent="0.2">
      <c r="F120" s="20">
        <v>1</v>
      </c>
      <c r="G120" s="21" t="s">
        <v>129</v>
      </c>
      <c r="H120" s="51" t="s">
        <v>130</v>
      </c>
      <c r="I120" s="51"/>
      <c r="J120" s="52" t="s">
        <v>131</v>
      </c>
      <c r="K120" s="21" t="s">
        <v>132</v>
      </c>
      <c r="L120" s="53">
        <v>8</v>
      </c>
      <c r="M120" s="23">
        <v>0</v>
      </c>
      <c r="N120" s="53">
        <f>L120*(1+M120/100)</f>
        <v>8</v>
      </c>
      <c r="O120" s="23">
        <v>0</v>
      </c>
      <c r="P120" s="24">
        <f>N120*O120</f>
        <v>0</v>
      </c>
      <c r="Q120" s="54"/>
      <c r="R120" s="55">
        <f>N120*Q120</f>
        <v>0</v>
      </c>
      <c r="S120" s="54"/>
      <c r="T120" s="55">
        <f>N120*S120</f>
        <v>0</v>
      </c>
      <c r="U120" s="24">
        <v>21</v>
      </c>
      <c r="V120" s="24">
        <f>P120*(U120/100)</f>
        <v>0</v>
      </c>
      <c r="W120" s="24">
        <f>P120+V120</f>
        <v>0</v>
      </c>
      <c r="X120" s="52"/>
      <c r="Y120" s="51" t="s">
        <v>138</v>
      </c>
      <c r="Z120" s="51" t="s">
        <v>133</v>
      </c>
    </row>
    <row r="121" spans="6:26" s="50" customFormat="1" ht="12" outlineLevel="2" x14ac:dyDescent="0.2">
      <c r="F121" s="20">
        <v>2</v>
      </c>
      <c r="G121" s="21" t="s">
        <v>129</v>
      </c>
      <c r="H121" s="51" t="s">
        <v>134</v>
      </c>
      <c r="I121" s="51"/>
      <c r="J121" s="52" t="s">
        <v>135</v>
      </c>
      <c r="K121" s="21" t="s">
        <v>136</v>
      </c>
      <c r="L121" s="53">
        <v>1</v>
      </c>
      <c r="M121" s="23">
        <v>0</v>
      </c>
      <c r="N121" s="53">
        <f>L121*(1+M121/100)</f>
        <v>1</v>
      </c>
      <c r="O121" s="23">
        <v>0</v>
      </c>
      <c r="P121" s="24">
        <f>N121*O121</f>
        <v>0</v>
      </c>
      <c r="Q121" s="54"/>
      <c r="R121" s="55">
        <f>N121*Q121</f>
        <v>0</v>
      </c>
      <c r="S121" s="54"/>
      <c r="T121" s="55">
        <f>N121*S121</f>
        <v>0</v>
      </c>
      <c r="U121" s="24">
        <v>21</v>
      </c>
      <c r="V121" s="24">
        <f>P121*(U121/100)</f>
        <v>0</v>
      </c>
      <c r="W121" s="24">
        <f>P121+V121</f>
        <v>0</v>
      </c>
      <c r="X121" s="52"/>
      <c r="Y121" s="51" t="s">
        <v>138</v>
      </c>
      <c r="Z121" s="51" t="s">
        <v>133</v>
      </c>
    </row>
    <row r="122" spans="6:26" s="93" customFormat="1" ht="12.75" customHeight="1" outlineLevel="2" x14ac:dyDescent="0.2">
      <c r="F122" s="94"/>
      <c r="G122" s="95"/>
      <c r="H122" s="95"/>
      <c r="I122" s="95"/>
      <c r="J122" s="96"/>
      <c r="K122" s="95"/>
      <c r="L122" s="97"/>
      <c r="M122" s="98"/>
      <c r="N122" s="97"/>
      <c r="O122" s="98"/>
      <c r="P122" s="99"/>
      <c r="Q122" s="100"/>
      <c r="R122" s="98"/>
      <c r="S122" s="98"/>
      <c r="T122" s="98"/>
      <c r="U122" s="101" t="s">
        <v>40</v>
      </c>
      <c r="V122" s="98"/>
      <c r="W122" s="98"/>
      <c r="X122" s="98"/>
      <c r="Y122" s="95"/>
      <c r="Z122" s="95"/>
    </row>
    <row r="123" spans="6:26" s="93" customFormat="1" ht="12.75" customHeight="1" outlineLevel="1" x14ac:dyDescent="0.2">
      <c r="F123" s="94"/>
      <c r="G123" s="95"/>
      <c r="H123" s="95"/>
      <c r="I123" s="95"/>
      <c r="J123" s="96"/>
      <c r="K123" s="95"/>
      <c r="L123" s="97"/>
      <c r="M123" s="98"/>
      <c r="N123" s="97"/>
      <c r="O123" s="98"/>
      <c r="P123" s="99"/>
      <c r="Q123" s="100"/>
      <c r="R123" s="98"/>
      <c r="S123" s="98"/>
      <c r="T123" s="98"/>
      <c r="U123" s="101" t="s">
        <v>40</v>
      </c>
      <c r="V123" s="98"/>
      <c r="W123" s="98"/>
      <c r="X123" s="98"/>
      <c r="Y123" s="95"/>
      <c r="Z123" s="95"/>
    </row>
    <row r="124" spans="6:26" s="93" customFormat="1" ht="12.75" customHeight="1" x14ac:dyDescent="0.2">
      <c r="F124" s="94"/>
      <c r="G124" s="95"/>
      <c r="H124" s="95"/>
      <c r="I124" s="95"/>
      <c r="J124" s="96"/>
      <c r="K124" s="95"/>
      <c r="L124" s="97"/>
      <c r="M124" s="98"/>
      <c r="N124" s="97"/>
      <c r="O124" s="98"/>
      <c r="P124" s="99"/>
      <c r="Q124" s="100"/>
      <c r="R124" s="98"/>
      <c r="S124" s="98"/>
      <c r="T124" s="98"/>
      <c r="U124" s="101" t="s">
        <v>40</v>
      </c>
      <c r="V124" s="98"/>
      <c r="W124" s="98"/>
      <c r="X124" s="98"/>
      <c r="Y124" s="95"/>
      <c r="Z124" s="95"/>
    </row>
  </sheetData>
  <phoneticPr fontId="0" type="noConversion"/>
  <pageMargins left="0.39370078740157483" right="0.39370078740157483" top="0.59055118110236227" bottom="0.59055118110236227" header="0.39370078740157483" footer="0.39370078740157483"/>
  <pageSetup paperSize="9" scale="90" fitToHeight="9999" orientation="landscape" horizontalDpi="300" verticalDpi="300" r:id="rId1"/>
  <headerFooter alignWithMargins="0">
    <oddFooter>&amp;L&amp;8www.euroCALC.cz&amp;C&amp;8&amp;P z &amp;N&amp;R&amp;8&amp;D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E5CE0-2B53-409C-A780-550AA2151FDE}">
  <dimension ref="A1:D8"/>
  <sheetViews>
    <sheetView workbookViewId="0"/>
  </sheetViews>
  <sheetFormatPr defaultRowHeight="12.75" x14ac:dyDescent="0.2"/>
  <cols>
    <col min="1" max="1" width="8.7109375" customWidth="1"/>
    <col min="2" max="2" width="40.7109375" customWidth="1"/>
    <col min="3" max="3" width="10.7109375" customWidth="1"/>
    <col min="4" max="4" width="40.7109375" customWidth="1"/>
  </cols>
  <sheetData>
    <row r="1" spans="1:4" x14ac:dyDescent="0.2">
      <c r="A1" s="116" t="s">
        <v>150</v>
      </c>
      <c r="B1" s="116" t="s">
        <v>151</v>
      </c>
      <c r="C1" s="116" t="s">
        <v>152</v>
      </c>
      <c r="D1" s="116" t="s">
        <v>9</v>
      </c>
    </row>
    <row r="2" spans="1:4" ht="12.75" customHeight="1" x14ac:dyDescent="0.2">
      <c r="A2" s="84"/>
      <c r="B2" s="86" t="s">
        <v>153</v>
      </c>
      <c r="C2" s="87"/>
      <c r="D2" s="85"/>
    </row>
    <row r="3" spans="1:4" ht="12.75" customHeight="1" x14ac:dyDescent="0.2">
      <c r="A3" s="84"/>
      <c r="B3" s="86" t="s">
        <v>53</v>
      </c>
      <c r="C3" s="87"/>
      <c r="D3" s="85"/>
    </row>
    <row r="4" spans="1:4" ht="12.75" customHeight="1" x14ac:dyDescent="0.2">
      <c r="A4" s="84"/>
      <c r="B4" s="86" t="s">
        <v>154</v>
      </c>
      <c r="C4" s="87"/>
      <c r="D4" s="85"/>
    </row>
    <row r="5" spans="1:4" ht="12.75" customHeight="1" x14ac:dyDescent="0.2">
      <c r="A5" s="84"/>
      <c r="B5" s="86" t="s">
        <v>139</v>
      </c>
      <c r="C5" s="87"/>
      <c r="D5" s="85"/>
    </row>
    <row r="6" spans="1:4" ht="12.75" customHeight="1" x14ac:dyDescent="0.2">
      <c r="A6" s="84"/>
      <c r="B6" s="86" t="s">
        <v>114</v>
      </c>
      <c r="C6" s="87"/>
      <c r="D6" s="85"/>
    </row>
    <row r="7" spans="1:4" ht="12.75" customHeight="1" x14ac:dyDescent="0.2">
      <c r="A7" s="84"/>
      <c r="B7" s="86" t="s">
        <v>155</v>
      </c>
      <c r="C7" s="87"/>
      <c r="D7" s="85"/>
    </row>
    <row r="8" spans="1:4" ht="12.75" customHeight="1" x14ac:dyDescent="0.2">
      <c r="A8" s="84"/>
      <c r="B8" s="86" t="s">
        <v>92</v>
      </c>
      <c r="C8" s="87"/>
      <c r="D8" s="85"/>
    </row>
  </sheetData>
  <phoneticPr fontId="0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14</vt:i4>
      </vt:variant>
    </vt:vector>
  </HeadingPairs>
  <TitlesOfParts>
    <vt:vector size="18" baseType="lpstr">
      <vt:lpstr>Kryci list</vt:lpstr>
      <vt:lpstr>Rekapitulace</vt:lpstr>
      <vt:lpstr>Zakazka</vt:lpstr>
      <vt:lpstr>Figury</vt:lpstr>
      <vt:lpstr>__CENA__</vt:lpstr>
      <vt:lpstr>__MAIN__</vt:lpstr>
      <vt:lpstr>Rekapitulace!__MAIN2__</vt:lpstr>
      <vt:lpstr>__MAIN3__</vt:lpstr>
      <vt:lpstr>__SAZBA__</vt:lpstr>
      <vt:lpstr>__T0__</vt:lpstr>
      <vt:lpstr>__T1__</vt:lpstr>
      <vt:lpstr>__T2__</vt:lpstr>
      <vt:lpstr>__T3__</vt:lpstr>
      <vt:lpstr>__TE0__</vt:lpstr>
      <vt:lpstr>__TE3__</vt:lpstr>
      <vt:lpstr>Rekapitulace!__TR0__</vt:lpstr>
      <vt:lpstr>Rekapitulace!__TR1__</vt:lpstr>
      <vt:lpstr>Zakazka!Názvy_tisku</vt:lpstr>
    </vt:vector>
  </TitlesOfParts>
  <Manager/>
  <Company>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.</dc:creator>
  <cp:keywords/>
  <dc:description/>
  <cp:lastModifiedBy>Viktorová Blanka</cp:lastModifiedBy>
  <cp:revision/>
  <cp:lastPrinted>2026-04-07T11:18:46Z</cp:lastPrinted>
  <dcterms:created xsi:type="dcterms:W3CDTF">2007-10-16T11:08:58Z</dcterms:created>
  <dcterms:modified xsi:type="dcterms:W3CDTF">2026-04-07T11:19:05Z</dcterms:modified>
  <cp:category/>
  <cp:contentStatus/>
</cp:coreProperties>
</file>