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kce\20039 - Rekonstrukce elinstalace ZŠ Jasanová - I.etapa - MČ Jundrov\texty\Rozpočet\"/>
    </mc:Choice>
  </mc:AlternateContent>
  <bookViews>
    <workbookView xWindow="0" yWindow="0" windowWidth="12885" windowHeight="10920" activeTab="1"/>
  </bookViews>
  <sheets>
    <sheet name="Rekapitulace" sheetId="3" r:id="rId1"/>
    <sheet name="Rozpočet" sheetId="2" r:id="rId2"/>
    <sheet name="Parametry" sheetId="1" r:id="rId3"/>
  </sheets>
  <definedNames>
    <definedName name="_xlnm.Print_Area" localSheetId="1">Rozpočet!$A$1:$H$294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3" i="2" l="1"/>
  <c r="G233" i="2"/>
  <c r="F6" i="3" l="1"/>
  <c r="F5" i="3"/>
  <c r="B26" i="3" s="1"/>
  <c r="C26" i="3" s="1"/>
  <c r="C11" i="3"/>
  <c r="C10" i="3"/>
  <c r="C9" i="3"/>
  <c r="H294" i="2"/>
  <c r="H293" i="2"/>
  <c r="H292" i="2"/>
  <c r="H291" i="2"/>
  <c r="H290" i="2"/>
  <c r="H287" i="2"/>
  <c r="G286" i="2"/>
  <c r="H286" i="2" s="1"/>
  <c r="E286" i="2"/>
  <c r="H285" i="2"/>
  <c r="H283" i="2"/>
  <c r="H282" i="2"/>
  <c r="G282" i="2"/>
  <c r="E282" i="2"/>
  <c r="G281" i="2"/>
  <c r="H281" i="2" s="1"/>
  <c r="E281" i="2"/>
  <c r="H278" i="2"/>
  <c r="G277" i="2"/>
  <c r="H277" i="2" s="1"/>
  <c r="E277" i="2"/>
  <c r="H275" i="2"/>
  <c r="G274" i="2"/>
  <c r="H274" i="2" s="1"/>
  <c r="E274" i="2"/>
  <c r="G273" i="2"/>
  <c r="H273" i="2" s="1"/>
  <c r="E273" i="2"/>
  <c r="H272" i="2"/>
  <c r="H271" i="2"/>
  <c r="G270" i="2"/>
  <c r="H270" i="2" s="1"/>
  <c r="E270" i="2"/>
  <c r="G269" i="2"/>
  <c r="E269" i="2"/>
  <c r="G268" i="2"/>
  <c r="H268" i="2" s="1"/>
  <c r="E268" i="2"/>
  <c r="H266" i="2"/>
  <c r="G265" i="2"/>
  <c r="E265" i="2"/>
  <c r="H263" i="2"/>
  <c r="H262" i="2"/>
  <c r="G262" i="2"/>
  <c r="E262" i="2"/>
  <c r="H260" i="2"/>
  <c r="G259" i="2"/>
  <c r="E259" i="2"/>
  <c r="H259" i="2" s="1"/>
  <c r="G258" i="2"/>
  <c r="H258" i="2" s="1"/>
  <c r="E258" i="2"/>
  <c r="H256" i="2"/>
  <c r="G255" i="2"/>
  <c r="H255" i="2" s="1"/>
  <c r="E255" i="2"/>
  <c r="G254" i="2"/>
  <c r="E254" i="2"/>
  <c r="H254" i="2" s="1"/>
  <c r="G253" i="2"/>
  <c r="H253" i="2" s="1"/>
  <c r="E253" i="2"/>
  <c r="H251" i="2"/>
  <c r="G250" i="2"/>
  <c r="E250" i="2"/>
  <c r="H248" i="2"/>
  <c r="E247" i="2"/>
  <c r="B39" i="3" s="1"/>
  <c r="H246" i="2"/>
  <c r="G245" i="2"/>
  <c r="G247" i="2" s="1"/>
  <c r="C39" i="3" s="1"/>
  <c r="E245" i="2"/>
  <c r="H243" i="2"/>
  <c r="H241" i="2"/>
  <c r="H239" i="2"/>
  <c r="G238" i="2"/>
  <c r="H238" i="2" s="1"/>
  <c r="E238" i="2"/>
  <c r="G237" i="2"/>
  <c r="H237" i="2" s="1"/>
  <c r="E237" i="2"/>
  <c r="H234" i="2"/>
  <c r="H232" i="2"/>
  <c r="G232" i="2"/>
  <c r="E232" i="2"/>
  <c r="H230" i="2"/>
  <c r="G229" i="2"/>
  <c r="H229" i="2" s="1"/>
  <c r="E229" i="2"/>
  <c r="H228" i="2"/>
  <c r="G228" i="2"/>
  <c r="E228" i="2"/>
  <c r="H227" i="2"/>
  <c r="H226" i="2"/>
  <c r="G225" i="2"/>
  <c r="H225" i="2" s="1"/>
  <c r="E225" i="2"/>
  <c r="G224" i="2"/>
  <c r="H224" i="2" s="1"/>
  <c r="E224" i="2"/>
  <c r="H223" i="2"/>
  <c r="G223" i="2"/>
  <c r="E223" i="2"/>
  <c r="H222" i="2"/>
  <c r="H221" i="2"/>
  <c r="G220" i="2"/>
  <c r="E220" i="2"/>
  <c r="G219" i="2"/>
  <c r="H219" i="2" s="1"/>
  <c r="E219" i="2"/>
  <c r="H217" i="2"/>
  <c r="G217" i="2"/>
  <c r="E217" i="2"/>
  <c r="G216" i="2"/>
  <c r="H216" i="2" s="1"/>
  <c r="E216" i="2"/>
  <c r="G215" i="2"/>
  <c r="H215" i="2" s="1"/>
  <c r="E215" i="2"/>
  <c r="G214" i="2"/>
  <c r="H214" i="2" s="1"/>
  <c r="E214" i="2"/>
  <c r="G213" i="2"/>
  <c r="H213" i="2" s="1"/>
  <c r="E213" i="2"/>
  <c r="G212" i="2"/>
  <c r="E212" i="2"/>
  <c r="H212" i="2" s="1"/>
  <c r="G211" i="2"/>
  <c r="H211" i="2" s="1"/>
  <c r="E211" i="2"/>
  <c r="G210" i="2"/>
  <c r="E210" i="2"/>
  <c r="G209" i="2"/>
  <c r="E209" i="2"/>
  <c r="H207" i="2"/>
  <c r="G206" i="2"/>
  <c r="H206" i="2" s="1"/>
  <c r="E206" i="2"/>
  <c r="G205" i="2"/>
  <c r="H205" i="2" s="1"/>
  <c r="E205" i="2"/>
  <c r="H204" i="2"/>
  <c r="G204" i="2"/>
  <c r="E204" i="2"/>
  <c r="H203" i="2"/>
  <c r="G203" i="2"/>
  <c r="E203" i="2"/>
  <c r="G202" i="2"/>
  <c r="H202" i="2" s="1"/>
  <c r="E202" i="2"/>
  <c r="G201" i="2"/>
  <c r="H201" i="2" s="1"/>
  <c r="E201" i="2"/>
  <c r="G200" i="2"/>
  <c r="H200" i="2" s="1"/>
  <c r="E200" i="2"/>
  <c r="H198" i="2"/>
  <c r="G197" i="2"/>
  <c r="H197" i="2" s="1"/>
  <c r="E197" i="2"/>
  <c r="H195" i="2"/>
  <c r="H194" i="2"/>
  <c r="G194" i="2"/>
  <c r="E194" i="2"/>
  <c r="H191" i="2"/>
  <c r="G190" i="2"/>
  <c r="H190" i="2" s="1"/>
  <c r="E190" i="2"/>
  <c r="H186" i="2"/>
  <c r="G185" i="2"/>
  <c r="E185" i="2"/>
  <c r="G184" i="2"/>
  <c r="E184" i="2"/>
  <c r="H184" i="2" s="1"/>
  <c r="H181" i="2"/>
  <c r="G180" i="2"/>
  <c r="H180" i="2" s="1"/>
  <c r="E180" i="2"/>
  <c r="G179" i="2"/>
  <c r="E179" i="2"/>
  <c r="H179" i="2" s="1"/>
  <c r="G178" i="2"/>
  <c r="H178" i="2" s="1"/>
  <c r="E178" i="2"/>
  <c r="G177" i="2"/>
  <c r="H177" i="2" s="1"/>
  <c r="E177" i="2"/>
  <c r="H175" i="2"/>
  <c r="G174" i="2"/>
  <c r="E174" i="2"/>
  <c r="H172" i="2"/>
  <c r="G171" i="2"/>
  <c r="H171" i="2" s="1"/>
  <c r="E171" i="2"/>
  <c r="H169" i="2"/>
  <c r="G168" i="2"/>
  <c r="H168" i="2" s="1"/>
  <c r="E168" i="2"/>
  <c r="G167" i="2"/>
  <c r="E167" i="2"/>
  <c r="H167" i="2" s="1"/>
  <c r="G166" i="2"/>
  <c r="E166" i="2"/>
  <c r="H166" i="2" s="1"/>
  <c r="H164" i="2"/>
  <c r="G163" i="2"/>
  <c r="H163" i="2" s="1"/>
  <c r="E163" i="2"/>
  <c r="G162" i="2"/>
  <c r="H162" i="2" s="1"/>
  <c r="E162" i="2"/>
  <c r="H160" i="2"/>
  <c r="G159" i="2"/>
  <c r="E159" i="2"/>
  <c r="H157" i="2"/>
  <c r="G156" i="2"/>
  <c r="E156" i="2"/>
  <c r="G155" i="2"/>
  <c r="E155" i="2"/>
  <c r="H155" i="2" s="1"/>
  <c r="G154" i="2"/>
  <c r="H154" i="2" s="1"/>
  <c r="E154" i="2"/>
  <c r="G153" i="2"/>
  <c r="E153" i="2"/>
  <c r="H151" i="2"/>
  <c r="G150" i="2"/>
  <c r="E150" i="2"/>
  <c r="H150" i="2" s="1"/>
  <c r="G149" i="2"/>
  <c r="E149" i="2"/>
  <c r="H149" i="2" s="1"/>
  <c r="G148" i="2"/>
  <c r="E148" i="2"/>
  <c r="H147" i="2"/>
  <c r="G147" i="2"/>
  <c r="E147" i="2"/>
  <c r="H145" i="2"/>
  <c r="G144" i="2"/>
  <c r="E144" i="2"/>
  <c r="H142" i="2"/>
  <c r="G141" i="2"/>
  <c r="H141" i="2" s="1"/>
  <c r="E141" i="2"/>
  <c r="H139" i="2"/>
  <c r="G138" i="2"/>
  <c r="E138" i="2"/>
  <c r="H138" i="2" s="1"/>
  <c r="G137" i="2"/>
  <c r="E137" i="2"/>
  <c r="H137" i="2" s="1"/>
  <c r="G136" i="2"/>
  <c r="H136" i="2" s="1"/>
  <c r="E136" i="2"/>
  <c r="G135" i="2"/>
  <c r="E135" i="2"/>
  <c r="H133" i="2"/>
  <c r="H132" i="2"/>
  <c r="G132" i="2"/>
  <c r="E132" i="2"/>
  <c r="H130" i="2"/>
  <c r="G129" i="2"/>
  <c r="E129" i="2"/>
  <c r="H127" i="2"/>
  <c r="G126" i="2"/>
  <c r="H126" i="2" s="1"/>
  <c r="E126" i="2"/>
  <c r="H124" i="2"/>
  <c r="G123" i="2"/>
  <c r="E123" i="2"/>
  <c r="G122" i="2"/>
  <c r="H122" i="2" s="1"/>
  <c r="E122" i="2"/>
  <c r="H120" i="2"/>
  <c r="G119" i="2"/>
  <c r="H119" i="2" s="1"/>
  <c r="E119" i="2"/>
  <c r="H117" i="2"/>
  <c r="G116" i="2"/>
  <c r="H116" i="2" s="1"/>
  <c r="E116" i="2"/>
  <c r="H114" i="2"/>
  <c r="G113" i="2"/>
  <c r="E113" i="2"/>
  <c r="H111" i="2"/>
  <c r="G110" i="2"/>
  <c r="H110" i="2" s="1"/>
  <c r="E110" i="2"/>
  <c r="H108" i="2"/>
  <c r="G107" i="2"/>
  <c r="E107" i="2"/>
  <c r="H107" i="2" s="1"/>
  <c r="H105" i="2"/>
  <c r="G104" i="2"/>
  <c r="E104" i="2"/>
  <c r="G103" i="2"/>
  <c r="E103" i="2"/>
  <c r="H101" i="2"/>
  <c r="H100" i="2"/>
  <c r="G100" i="2"/>
  <c r="E100" i="2"/>
  <c r="H98" i="2"/>
  <c r="G97" i="2"/>
  <c r="E97" i="2"/>
  <c r="H95" i="2"/>
  <c r="G94" i="2"/>
  <c r="H94" i="2" s="1"/>
  <c r="E94" i="2"/>
  <c r="H92" i="2"/>
  <c r="G91" i="2"/>
  <c r="E91" i="2"/>
  <c r="G90" i="2"/>
  <c r="E90" i="2"/>
  <c r="H88" i="2"/>
  <c r="H87" i="2"/>
  <c r="G87" i="2"/>
  <c r="E87" i="2"/>
  <c r="G86" i="2"/>
  <c r="E86" i="2"/>
  <c r="H84" i="2"/>
  <c r="G83" i="2"/>
  <c r="E83" i="2"/>
  <c r="H83" i="2" s="1"/>
  <c r="G82" i="2"/>
  <c r="E82" i="2"/>
  <c r="G81" i="2"/>
  <c r="E81" i="2"/>
  <c r="G80" i="2"/>
  <c r="H80" i="2" s="1"/>
  <c r="E80" i="2"/>
  <c r="G79" i="2"/>
  <c r="E79" i="2"/>
  <c r="H77" i="2"/>
  <c r="H75" i="2"/>
  <c r="G74" i="2"/>
  <c r="H74" i="2" s="1"/>
  <c r="E74" i="2"/>
  <c r="G73" i="2"/>
  <c r="H73" i="2" s="1"/>
  <c r="E73" i="2"/>
  <c r="H71" i="2"/>
  <c r="G70" i="2"/>
  <c r="E70" i="2"/>
  <c r="H70" i="2" s="1"/>
  <c r="G69" i="2"/>
  <c r="E69" i="2"/>
  <c r="H69" i="2" s="1"/>
  <c r="H68" i="2"/>
  <c r="G67" i="2"/>
  <c r="E67" i="2"/>
  <c r="H67" i="2" s="1"/>
  <c r="G66" i="2"/>
  <c r="E66" i="2"/>
  <c r="H66" i="2" s="1"/>
  <c r="H65" i="2"/>
  <c r="G65" i="2"/>
  <c r="E65" i="2"/>
  <c r="G64" i="2"/>
  <c r="E64" i="2"/>
  <c r="G63" i="2"/>
  <c r="E63" i="2"/>
  <c r="H63" i="2" s="1"/>
  <c r="G62" i="2"/>
  <c r="H62" i="2" s="1"/>
  <c r="E62" i="2"/>
  <c r="G61" i="2"/>
  <c r="E61" i="2"/>
  <c r="H61" i="2" s="1"/>
  <c r="G60" i="2"/>
  <c r="E60" i="2"/>
  <c r="H60" i="2" s="1"/>
  <c r="G59" i="2"/>
  <c r="E59" i="2"/>
  <c r="G58" i="2"/>
  <c r="E58" i="2"/>
  <c r="H58" i="2" s="1"/>
  <c r="H57" i="2"/>
  <c r="G57" i="2"/>
  <c r="E57" i="2"/>
  <c r="G56" i="2"/>
  <c r="E56" i="2"/>
  <c r="G55" i="2"/>
  <c r="E55" i="2"/>
  <c r="G54" i="2"/>
  <c r="H54" i="2" s="1"/>
  <c r="E54" i="2"/>
  <c r="G53" i="2"/>
  <c r="E53" i="2"/>
  <c r="G52" i="2"/>
  <c r="H52" i="2" s="1"/>
  <c r="E52" i="2"/>
  <c r="G51" i="2"/>
  <c r="E51" i="2"/>
  <c r="G50" i="2"/>
  <c r="H50" i="2" s="1"/>
  <c r="E50" i="2"/>
  <c r="H49" i="2"/>
  <c r="G49" i="2"/>
  <c r="E49" i="2"/>
  <c r="G48" i="2"/>
  <c r="E48" i="2"/>
  <c r="H47" i="2"/>
  <c r="H45" i="2"/>
  <c r="H43" i="2"/>
  <c r="G42" i="2"/>
  <c r="H42" i="2" s="1"/>
  <c r="E42" i="2"/>
  <c r="G41" i="2"/>
  <c r="H41" i="2" s="1"/>
  <c r="E41" i="2"/>
  <c r="H39" i="2"/>
  <c r="G38" i="2"/>
  <c r="E38" i="2"/>
  <c r="G37" i="2"/>
  <c r="E37" i="2"/>
  <c r="H36" i="2"/>
  <c r="H35" i="2"/>
  <c r="G34" i="2"/>
  <c r="E34" i="2"/>
  <c r="G33" i="2"/>
  <c r="E33" i="2"/>
  <c r="H31" i="2"/>
  <c r="G30" i="2"/>
  <c r="E30" i="2"/>
  <c r="G29" i="2"/>
  <c r="E29" i="2"/>
  <c r="H29" i="2" s="1"/>
  <c r="G28" i="2"/>
  <c r="E28" i="2"/>
  <c r="H26" i="2"/>
  <c r="G25" i="2"/>
  <c r="E25" i="2"/>
  <c r="G24" i="2"/>
  <c r="E24" i="2"/>
  <c r="H21" i="2"/>
  <c r="H19" i="2"/>
  <c r="H17" i="2"/>
  <c r="G16" i="2"/>
  <c r="E16" i="2"/>
  <c r="H16" i="2" s="1"/>
  <c r="G15" i="2"/>
  <c r="E15" i="2"/>
  <c r="G14" i="2"/>
  <c r="E14" i="2"/>
  <c r="G13" i="2"/>
  <c r="E13" i="2"/>
  <c r="H11" i="2"/>
  <c r="H9" i="2"/>
  <c r="H7" i="2"/>
  <c r="H6" i="2"/>
  <c r="G6" i="2"/>
  <c r="E6" i="2"/>
  <c r="G5" i="2"/>
  <c r="E5" i="2"/>
  <c r="G4" i="2"/>
  <c r="E4" i="2"/>
  <c r="G3" i="2"/>
  <c r="E3" i="2"/>
  <c r="H269" i="2" l="1"/>
  <c r="H265" i="2"/>
  <c r="H245" i="2"/>
  <c r="H247" i="2" s="1"/>
  <c r="G284" i="2"/>
  <c r="C38" i="3" s="1"/>
  <c r="H220" i="2"/>
  <c r="H210" i="2"/>
  <c r="H209" i="2"/>
  <c r="H185" i="2"/>
  <c r="H174" i="2"/>
  <c r="H159" i="2"/>
  <c r="H156" i="2"/>
  <c r="H153" i="2"/>
  <c r="H148" i="2"/>
  <c r="H144" i="2"/>
  <c r="H135" i="2"/>
  <c r="H129" i="2"/>
  <c r="H123" i="2"/>
  <c r="H113" i="2"/>
  <c r="H104" i="2"/>
  <c r="H103" i="2"/>
  <c r="H97" i="2"/>
  <c r="H91" i="2"/>
  <c r="H90" i="2"/>
  <c r="H86" i="2"/>
  <c r="H82" i="2"/>
  <c r="H81" i="2"/>
  <c r="H79" i="2"/>
  <c r="H64" i="2"/>
  <c r="H59" i="2"/>
  <c r="H56" i="2"/>
  <c r="H55" i="2"/>
  <c r="H53" i="2"/>
  <c r="H51" i="2"/>
  <c r="G76" i="2"/>
  <c r="C37" i="3" s="1"/>
  <c r="H48" i="2"/>
  <c r="H38" i="2"/>
  <c r="H37" i="2"/>
  <c r="H34" i="2"/>
  <c r="H33" i="2"/>
  <c r="H30" i="2"/>
  <c r="G240" i="2"/>
  <c r="C35" i="3" s="1"/>
  <c r="H28" i="2"/>
  <c r="G44" i="2"/>
  <c r="C36" i="3" s="1"/>
  <c r="G18" i="2"/>
  <c r="C34" i="3" s="1"/>
  <c r="G289" i="2"/>
  <c r="C33" i="3" s="1"/>
  <c r="H15" i="2"/>
  <c r="H14" i="2"/>
  <c r="F3" i="3"/>
  <c r="F4" i="3" s="1"/>
  <c r="G8" i="2"/>
  <c r="C32" i="3" s="1"/>
  <c r="H5" i="2"/>
  <c r="H4" i="2"/>
  <c r="H3" i="2"/>
  <c r="E284" i="2"/>
  <c r="B38" i="3" s="1"/>
  <c r="H250" i="2"/>
  <c r="H284" i="2"/>
  <c r="E76" i="2"/>
  <c r="B37" i="3" s="1"/>
  <c r="E44" i="2"/>
  <c r="B36" i="3" s="1"/>
  <c r="H25" i="2"/>
  <c r="K1" i="2"/>
  <c r="K2" i="2" s="1"/>
  <c r="K3" i="2" s="1"/>
  <c r="K4" i="2" s="1"/>
  <c r="K5" i="2" s="1"/>
  <c r="K6" i="2" s="1"/>
  <c r="E288" i="2" s="1"/>
  <c r="E289" i="2" s="1"/>
  <c r="E240" i="2"/>
  <c r="B35" i="3" s="1"/>
  <c r="H24" i="2"/>
  <c r="F1" i="3"/>
  <c r="F2" i="3" s="1"/>
  <c r="E18" i="2"/>
  <c r="B34" i="3" s="1"/>
  <c r="H13" i="2"/>
  <c r="H18" i="2" s="1"/>
  <c r="E8" i="2"/>
  <c r="B32" i="3" s="1"/>
  <c r="H76" i="2" l="1"/>
  <c r="C6" i="3"/>
  <c r="H8" i="2"/>
  <c r="H288" i="2"/>
  <c r="H289" i="2" s="1"/>
  <c r="H44" i="2"/>
  <c r="H240" i="2"/>
  <c r="C5" i="3"/>
  <c r="B33" i="3"/>
  <c r="B3" i="3"/>
  <c r="C4" i="3" s="1"/>
  <c r="C8" i="3" l="1"/>
  <c r="C7" i="3"/>
  <c r="B4" i="3"/>
  <c r="B7" i="3"/>
  <c r="C12" i="3" l="1"/>
  <c r="C20" i="3" s="1"/>
  <c r="B12" i="3"/>
  <c r="C15" i="3"/>
  <c r="C19" i="3" l="1"/>
  <c r="C21" i="3" s="1"/>
  <c r="C13" i="3"/>
  <c r="C14" i="3"/>
  <c r="C16" i="3" l="1"/>
  <c r="C22" i="3" s="1"/>
  <c r="C24" i="3" s="1"/>
  <c r="C30" i="3" l="1"/>
  <c r="C29" i="3"/>
  <c r="B25" i="3"/>
  <c r="C25" i="3" s="1"/>
  <c r="C27" i="3" s="1"/>
</calcChain>
</file>

<file path=xl/sharedStrings.xml><?xml version="1.0" encoding="utf-8"?>
<sst xmlns="http://schemas.openxmlformats.org/spreadsheetml/2006/main" count="704" uniqueCount="299">
  <si>
    <t>Název</t>
  </si>
  <si>
    <t>Hodnota</t>
  </si>
  <si>
    <t>Nadpis rekapitulace</t>
  </si>
  <si>
    <t>Seznam prací a dodávek elektrotechnických zařízení</t>
  </si>
  <si>
    <t>Akce</t>
  </si>
  <si>
    <t>Rekonstukce elektroinstalace ZŠ Jasanová - I. Etapa</t>
  </si>
  <si>
    <t>Projekt</t>
  </si>
  <si>
    <t>D.1.4 - Elektrotechnická zařízení</t>
  </si>
  <si>
    <t>Investor</t>
  </si>
  <si>
    <t>Statutární město Brno, městská část Brno - Jundrov,_x000D_
Veslařská 56, 637 00 Brno</t>
  </si>
  <si>
    <t>Z. č.</t>
  </si>
  <si>
    <t>20039</t>
  </si>
  <si>
    <t>A. č.</t>
  </si>
  <si>
    <t/>
  </si>
  <si>
    <t>Smlouva</t>
  </si>
  <si>
    <t>Vypracoval</t>
  </si>
  <si>
    <t>Ing. Jan Dalecký</t>
  </si>
  <si>
    <t>Kontroloval</t>
  </si>
  <si>
    <t>Ing. Michal Kadlec</t>
  </si>
  <si>
    <t>Datum</t>
  </si>
  <si>
    <t>25.6.2020</t>
  </si>
  <si>
    <t>Zpracovatel</t>
  </si>
  <si>
    <t>KiP Brno spol. s r.o.</t>
  </si>
  <si>
    <t>CÚ</t>
  </si>
  <si>
    <t>RTS - 21M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</si>
  <si>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</si>
  <si>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</si>
  <si>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</si>
  <si>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</si>
  <si>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</si>
  <si>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</si>
  <si>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</si>
  <si>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4,00</t>
  </si>
  <si>
    <t>PPV zemních prací, nátěrů  (1) %</t>
  </si>
  <si>
    <t>Dodavat. dokumentace  (1 - 1,5) %</t>
  </si>
  <si>
    <t>0,00</t>
  </si>
  <si>
    <t>Rizika a pojištění  (1 - 1,5) %</t>
  </si>
  <si>
    <t>Opravy v záruce  (5 - 7) %</t>
  </si>
  <si>
    <t>GZS  (3,25 nebo 8,4) %</t>
  </si>
  <si>
    <t>3,70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</si>
  <si>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</si>
  <si>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</si>
  <si>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</si>
  <si>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</si>
  <si>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</si>
  <si>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</si>
  <si>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</si>
  <si>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</si>
  <si>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</si>
  <si>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</si>
  <si>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</si>
  <si>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</si>
  <si>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 1</t>
  </si>
  <si>
    <t>Procento PM % 2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</si>
  <si>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</si>
  <si>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</si>
  <si>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</si>
  <si>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</si>
  <si>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</si>
  <si>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</si>
  <si>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</si>
  <si>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Dodávky</t>
  </si>
  <si>
    <t>Doplnění rozvaděče HSR dle TS.</t>
  </si>
  <si>
    <t>ks</t>
  </si>
  <si>
    <t>Rozvaděč RP1 dle TS.</t>
  </si>
  <si>
    <t>Rozvaděč RP2 dle TS.</t>
  </si>
  <si>
    <t>Rozvaděč NO/CBS dle TS.</t>
  </si>
  <si>
    <t>Dodávky - celkem</t>
  </si>
  <si>
    <t>Elektromontáže</t>
  </si>
  <si>
    <t>Instalace CBS</t>
  </si>
  <si>
    <t>CXKH-V-J P60-R 3x2,5, pevně</t>
  </si>
  <si>
    <t>m</t>
  </si>
  <si>
    <t>CXKH-V-J P60-R 3x1,5, pevně</t>
  </si>
  <si>
    <t>Oživení systému CBS včetně odzkoušení, zaučení obsluhy a předání dokumentace</t>
  </si>
  <si>
    <t>Napojení CBS na rozvody NN v hlavní rozvaděči objektu v rozhraní Total Stop/Cetral stop, včetně potřebné úpravy v hlavním rozvaděči</t>
  </si>
  <si>
    <t>Instalace CBS - celkem</t>
  </si>
  <si>
    <t>Silnoproud</t>
  </si>
  <si>
    <t>Kabely</t>
  </si>
  <si>
    <t>KABEL SILOVÝ,IZOLACE PVC</t>
  </si>
  <si>
    <t>CYKY-J 4x10 mm2 , pevně</t>
  </si>
  <si>
    <t>CYKY-J 4x16 mm2 , pevně</t>
  </si>
  <si>
    <t>KABEL SILOVÝ,IZOLACE PVC S VODIČEM PE</t>
  </si>
  <si>
    <t>CYKY-J 3x1.5 mm2 , pevně</t>
  </si>
  <si>
    <t>CYKY-J 3x2.5 mm2 , pevně</t>
  </si>
  <si>
    <t>CYKY-J 5x1.5 mm2 , pevně</t>
  </si>
  <si>
    <t>VODIČ JEDNOŽILOVÝ (CY)</t>
  </si>
  <si>
    <t>H07V-U 4  mm2 , pevně</t>
  </si>
  <si>
    <t>H07V-U 6  mm2 , pevně</t>
  </si>
  <si>
    <t>KABEL SILOVÝ, BEZHALOGENOVÝ, S FUNKČNÍ SCHOPNOSTÍ PŘI POŽÁRU P60-R</t>
  </si>
  <si>
    <t>CXKH-V-J P60-R 5x1,5, pevně</t>
  </si>
  <si>
    <t>KABEL SE ZVÝŠENOU ODOLNOSTÍ PROTI ŠÍŘENÍ PLAMENE, BARVA PLÁŠTĚ ORANŽOVÁ, TŘÍDA REAKCE NA OHEŇ - B2 ca, s1, d0</t>
  </si>
  <si>
    <t>1-CXKH-R-J 3x1.5 mm2 , pevně</t>
  </si>
  <si>
    <t>1-CXKH-R-J 5x1.5 mm2 , pevně</t>
  </si>
  <si>
    <t>Kabely - celkem</t>
  </si>
  <si>
    <t>Svítidla</t>
  </si>
  <si>
    <t>SVÍTIDLA</t>
  </si>
  <si>
    <t>Nouzové zapuštěné LED svítidlo v projektu označené "N1", lakování RAL 9016, 3W, 340lm</t>
  </si>
  <si>
    <t>"Nouzové zapuštěné LED svítidlo v projektu označené "N2", lakování RAL 9016, 3W, 364lm"</t>
  </si>
  <si>
    <t>Přisazené interiérové LED svítidlo v projektu označené "C", těleso lakovaný ocelový plech, lakování RAL 9003, 4000K, matný reflektor, 1807lm, 18W, Ra&gt;80</t>
  </si>
  <si>
    <t>Přisazené interiérové LED svítidlo v projektu označené "D", těleso lakovaný ocelový plech, lakování RAL 9003, 4000K, matný reflektor, 2711lm, 29W, Ra&gt;80</t>
  </si>
  <si>
    <t>Nouzové LED svítidlo v projektu označené "N3", těleso lakovaný ocelový plech, lakování RAL 9003, 225lm, 3W, IP20</t>
  </si>
  <si>
    <t>Interiérové, vestavné LED svítidlo do kazetových podhledů M600 v projektu označené "F", těleso lakovaný ocelový plech, lakování RAL 9003, IP54, difuzor prismatický, 1966lm, 13W</t>
  </si>
  <si>
    <t>Interiérové, vestavné LED svítidlo do kazetových podhledů M600 v projektu označené "G", těleso lakovaný ocelový plech, lakování RAL 9003, IP54, difuzor prismatický, 2650lm, 17W</t>
  </si>
  <si>
    <t>Interiérové, vestavné LED svítidlo do kazetových podhledů M600 v projektu označené "H", těleso lakovaný ocelový plech, lakování RAL 9003, IP54, difuzor prismatický, 3676lm, 25W</t>
  </si>
  <si>
    <t>Interiérové, vestavné LED svítidlo do kazetových podhledů M600 v projektu označené "I", těleso lakovaný ocelový plech, lakování RAL 9003, IP54, difuzor prismatický, 4531lm, 31W</t>
  </si>
  <si>
    <t>Přisazené LED svítidlo v projektu označené "J", těleso lakovaný ocelový plech, lakování RAL 9003, svítidlo rozebiratelné, Ra&gt;80, 24W, 2737lm</t>
  </si>
  <si>
    <t>Přisazené LED svítidlo v projektu označené "K", těleso lakovaný ocelový plech, lakování RAL 9003, svítidlo rozebiratelné, Ra&gt;80, 32W, 3732lm</t>
  </si>
  <si>
    <t>Přisazené LED svítidlo v projektu označené "L", těleso lakovaný ocelový plech, lakování RAL 9003, svítidlo rozebiratelné, Ra&gt;80, 32W, 4976lm (počet svítidel včetně svítidel potřebných pro osvětelní schodiště na všech patrech)</t>
  </si>
  <si>
    <t>Přisazené LED svítidlo v projektu označené "M", těleso lakovaný ocelový plech, lakování RAL 9003, svítidlo rozebiratelné, Ra&gt;80, 32W, 1907lm</t>
  </si>
  <si>
    <t>Přisazené LED svítidlo v projektu označené "O", těleso lakovaný ocelový plech, lakování RAL 9003, svítidlo rozebiratelné, Ra&gt;80, 32W, 3068lm</t>
  </si>
  <si>
    <t>Průmyslové prachotěsné LED svítidlo v projektu označené "P", polykarbonátový opálový difuzor, lakování RAL 7035, těleso polyester plněný skelným vláknem, 4000K, Ra&gt;80, 2441lm, 21W</t>
  </si>
  <si>
    <t>Asymetrické LED svítidlo na tabule v projektu označené "Q", těleso lakovaný ocelový plech, lakování RAL 9003, Ra&gt;80, 3534lm, 21W</t>
  </si>
  <si>
    <t>Designové LED svítidlo v projektu označené "R", těleso lakovaný ocelový plech, lakování RAL 9003, 4000K, Ra&gt;80, 928lm, 8W</t>
  </si>
  <si>
    <t>Venkovní LED svítidlo s pohybovým čidlem v projektu označené "S"</t>
  </si>
  <si>
    <t>Nouzové svítidlo s optikou pro otevřené prostory v projektu označené "N4" (počet svítidel včetně svítidel potřebných pro osvětlení na všech patrech)</t>
  </si>
  <si>
    <t>Sklepní svítidlo do kabelového tunelo, IP44 (pouze výměna stávajících svítidel za nové)</t>
  </si>
  <si>
    <t>Recyklační poplatek za svítidla a zdroje</t>
  </si>
  <si>
    <t>Luminiscenční piktogram, nalepovací - pro doplnění značení dle požadavků PBŘ</t>
  </si>
  <si>
    <t>KOORDINACE POSTUPU PRACI</t>
  </si>
  <si>
    <t>Zajištění výpočtu osvětlení pro vybraný typ svítidel, včetně dodání zprávy investorovi.</t>
  </si>
  <si>
    <t>hod</t>
  </si>
  <si>
    <t>Zajištění přítomnosti specialisty na osvětlovací techniku jako konzultanta při realizaci osvětlení a pro zprovoznění nouzového osvětlení</t>
  </si>
  <si>
    <t>Svítidla - celkem</t>
  </si>
  <si>
    <t>STROJEK SPÍNAČE</t>
  </si>
  <si>
    <t>1-pól.vyp.(1)</t>
  </si>
  <si>
    <t>střídav.přep.(6) (včetně osvětlení schodiště 1.PP až 3.NP)</t>
  </si>
  <si>
    <t>kříž.přep.(7) (včetně osvětlení schodiště 1.PP až 3.NP)</t>
  </si>
  <si>
    <t>sériov.přep.(5)</t>
  </si>
  <si>
    <t>tlačítko(1/0)</t>
  </si>
  <si>
    <t>KRYT SPÍNAČE</t>
  </si>
  <si>
    <t>1 páčka</t>
  </si>
  <si>
    <t>2 páčky</t>
  </si>
  <si>
    <t>RÁMEČKY NA VÝMĚNU PRO STÁVAJÍCÍ SPÍNAČE, U KTERÝCH BUDE PROVEDENA POUZE JEJICH VÝMĚNA ZA NOVÉ</t>
  </si>
  <si>
    <t>jednoduchý</t>
  </si>
  <si>
    <t>2x,vodorovný</t>
  </si>
  <si>
    <t>ZÁSUVKA NN, KOMPLETNÍ, INSTALACE DO NÁSTĚNNÉ KRABICE</t>
  </si>
  <si>
    <t>2p+PE</t>
  </si>
  <si>
    <t>ZÁSUVKA NN, KOMPLETNÍ S PŘEPĚŤOVOU OCHRANOU, INSTALACE DO NÁSTĚNNÉ KRABICE</t>
  </si>
  <si>
    <t>2p+z</t>
  </si>
  <si>
    <t>ČASOVÝ SPÍNAČ</t>
  </si>
  <si>
    <t>Časový spínač pod vypínač pro ovládání ventilátoru</t>
  </si>
  <si>
    <t>VENTILÁTOR DO ROZVODNY</t>
  </si>
  <si>
    <t>Ventilátor 230V, turbínový diagonální</t>
  </si>
  <si>
    <t>Termostat pro spínání ventilátoru, kompletní</t>
  </si>
  <si>
    <t>PODLAHOVÝ SLOUPEK ZÁSUVKOVÝ</t>
  </si>
  <si>
    <t>Podlahový sloupek osazený zásuvkami 3x 230V, 16A; 1x 230V,16A, s přepěťovou ochranou; datová zásuvka 2xRJ45</t>
  </si>
  <si>
    <t>DETEKTORY POHYBU NÁSTĚNNÉ 230V, IP44</t>
  </si>
  <si>
    <t>Detektor pohybu 360°, dosah 10m</t>
  </si>
  <si>
    <t>KASTLÍK Z PROTIPOŽÁRNÍHO SDK, VČETNĚ NOSNÝCH KONSTRUKCÍ, SDK S POŽÁRNÍ ODOLNOSTÍ EI45DP1 (MIN. TLOUŠŤKA SDK 25 mm)</t>
  </si>
  <si>
    <t>300x300 mm</t>
  </si>
  <si>
    <t>m2</t>
  </si>
  <si>
    <t>KASTLÍK Z PROTIPOŽÁRNÍHO SDK, VČETNĚ NOSNÝCH KONSTRUKCÍ, SDK S POŽÁRNÍ ODOLNOSTÍ EI60DP1 (TLOUŠŤKA SDK VRSTVY MIN. 30 mm)</t>
  </si>
  <si>
    <t>STÍNÍCÍ PŘEPÁŽKA DO KASTLÍKU Z PROTIPOŽÁRNÍHO SDK</t>
  </si>
  <si>
    <t>80X80</t>
  </si>
  <si>
    <t>KRABICE PŘÍSTROJOVÁ NÁSTĚNNÁ</t>
  </si>
  <si>
    <t>80X151</t>
  </si>
  <si>
    <t>KRABICE PŘÍSTROJOVÁ DO PARAPETNÍHO ŽLABU</t>
  </si>
  <si>
    <t>80x71</t>
  </si>
  <si>
    <t>KABELOVÝ KANÁL PODLAHOVÝ</t>
  </si>
  <si>
    <t>Kabelový kanál pro osazení kabelů (pochozí práh) (např. 130 x 18 mm), včetně stínící přepážka</t>
  </si>
  <si>
    <t>PARAPETNÍ ŽLAB</t>
  </si>
  <si>
    <t>120/70 mm</t>
  </si>
  <si>
    <t>ELEKTROINSTALAČNÍ LIŠTA, VČETNĚ DÍLŮ A  PŘÍSLUŠENSTVÍ</t>
  </si>
  <si>
    <t>20X20</t>
  </si>
  <si>
    <t>40x20</t>
  </si>
  <si>
    <t>40X40</t>
  </si>
  <si>
    <t>17X17</t>
  </si>
  <si>
    <t>ELEKTROINSTALAČNÍ KANÁL S POŽÁRNÍ ODOLNOSTÍ EI30S, LAKOVÁNÍ DLE POŽADAVKU INVESTORA, VČETNĚ VNITŘNÍCH ÚCHYTŮ PRO VODIČE</t>
  </si>
  <si>
    <t>70X40</t>
  </si>
  <si>
    <t>DRŽÁK SVAZKOVÝ PRO KABELY DO PROTIPOŽÁRNÍHO KASTLÍKU</t>
  </si>
  <si>
    <t>Sběrný kabelový držák, univerzální</t>
  </si>
  <si>
    <t>TRUBKA OHEBNÁ STŘEDNÍ MECHANICKÁ O   DOLNOST</t>
  </si>
  <si>
    <t>d 20  mm, pevně</t>
  </si>
  <si>
    <t>d 25  mm, pevně</t>
  </si>
  <si>
    <t>d 32  mm, pevně</t>
  </si>
  <si>
    <t>d 40  mm, pevně</t>
  </si>
  <si>
    <t>SVORKOVNICE KABICOVÁ</t>
  </si>
  <si>
    <t>5x1-2,5mm2</t>
  </si>
  <si>
    <t>4x1-2,5mm2</t>
  </si>
  <si>
    <t>3x1-2,5mm2</t>
  </si>
  <si>
    <t>2x1-2,5mm2</t>
  </si>
  <si>
    <t>PROTIPOŽÁRNÍ DVEŘE DO ROZVODNY</t>
  </si>
  <si>
    <t>DVEŘE VNITŘNÍ OCELOVÉ PLNÉ 900/1970mm zárubněm EI30 DP3-C, PÚ</t>
  </si>
  <si>
    <t>Ukončení vodičů izolovaných s označením a zapojením v rozváděči nebo na přístroji</t>
  </si>
  <si>
    <t xml:space="preserve"> do 2,5 mm2</t>
  </si>
  <si>
    <t xml:space="preserve"> do 16 mm2</t>
  </si>
  <si>
    <t>MONTÁŽNÍ MATERIÁL</t>
  </si>
  <si>
    <t>HM 8 HMOŽDINKA 8 S VRUTEM</t>
  </si>
  <si>
    <t>SP 280x4,5 Stahovací pásek</t>
  </si>
  <si>
    <t>HN 6X45 HMOŽDINKA NATLOUKACÍ</t>
  </si>
  <si>
    <t>DROBNÝ NESPECIFIKOVANÝ MONTÁŽNÍ MATERIÁL</t>
  </si>
  <si>
    <t>Šroubky, podložky, ocelové profily, zemnící svorky, hmoždinky, vrtuty, izolepa a pod......</t>
  </si>
  <si>
    <t>kpl</t>
  </si>
  <si>
    <t>CISTENI BUDOV ZAMETANIM VYSÁVÁNÍ</t>
  </si>
  <si>
    <t xml:space="preserve"> zametání, vysávání</t>
  </si>
  <si>
    <t>LIKVIDACE ODPADU</t>
  </si>
  <si>
    <t>Naložení odpadu na stavbě</t>
  </si>
  <si>
    <t>Odvoz</t>
  </si>
  <si>
    <t>Poplatek za skládku</t>
  </si>
  <si>
    <t>Složení odpadu na skládce</t>
  </si>
  <si>
    <t>LESENI LEHKE PRACOVNI O VYSCE</t>
  </si>
  <si>
    <t>LESENOVE PODLAHY</t>
  </si>
  <si>
    <t xml:space="preserve"> Do 1.2 m</t>
  </si>
  <si>
    <t xml:space="preserve"> Do 3.5 m</t>
  </si>
  <si>
    <t>LESENI LEHKE PRACOVNI VE</t>
  </si>
  <si>
    <t>SCHODISTI O VYSCE LESENOVE</t>
  </si>
  <si>
    <t>PODLAHY</t>
  </si>
  <si>
    <t xml:space="preserve"> Do 1.5 m</t>
  </si>
  <si>
    <t>VYBOURANI OTVORU VE STENE</t>
  </si>
  <si>
    <t>BETONOVE DO PLOCHY 9 dm2</t>
  </si>
  <si>
    <t xml:space="preserve"> Stena do 300mm</t>
  </si>
  <si>
    <t>PROTIPOŽÁRNÍ UCPÁVKY</t>
  </si>
  <si>
    <t>Protipožární těsnící hmota EI60</t>
  </si>
  <si>
    <t>HODINOVE ZUCTOVACI SAZBY MONTÁŽNÍ</t>
  </si>
  <si>
    <t>Kontrola pracoviště před převzetím stavby</t>
  </si>
  <si>
    <t>Zjištění skutečného stavu zapojení všech rozvodů elektroinstalace v prostorech s plánovanou rekonstrukcí</t>
  </si>
  <si>
    <t>Demontáž stávající elektroinstalace</t>
  </si>
  <si>
    <t>Příprava pro realizaci rozvodů SLP</t>
  </si>
  <si>
    <t>Repase demontovaneho zařízení</t>
  </si>
  <si>
    <t>Vyhledání elektroinstalačních krabic pro světelné okruhy ve třídách a kabinetech</t>
  </si>
  <si>
    <t>Proměření instalovaných sítí ve zdivu</t>
  </si>
  <si>
    <t>ZUCTOVACI SAZBY MONTÁŽNÍ</t>
  </si>
  <si>
    <t>Připojení stávajících ventilátorů</t>
  </si>
  <si>
    <t>Prověření a doplnění ochranného pospojování</t>
  </si>
  <si>
    <t>Doložení vzorků koncových prvků elektroinstalace před zahájením instalace pro kontrolu kvality</t>
  </si>
  <si>
    <t>Připojení technologických zařízení 230V (ovládání čerpadla jímky)</t>
  </si>
  <si>
    <t>Prověření vývodů napojených ze stávajících rozvaděčů a případné doplnění jejich jistících prvků do nových rozvaděčů</t>
  </si>
  <si>
    <t>Prověření a doplnění ponechávané elektroinstalace (WC,...)</t>
  </si>
  <si>
    <t>Výměna stávajících koncových prvků (spínače na WC, ve třídách,...)</t>
  </si>
  <si>
    <t>Demontáž a montáž interaktivní tabule</t>
  </si>
  <si>
    <t>Asistence dodavatele tabule při demontáži a montáži</t>
  </si>
  <si>
    <t>HODINOVE ZUCTOVACI SAZBY MONTÁŽNÍ (zednická výpomoc)</t>
  </si>
  <si>
    <t xml:space="preserve"> Zednická výpomoc- zapravení</t>
  </si>
  <si>
    <t>Výmalby (na chodbách Malba disperzní, penetrace 1x, malba 2x ) barva dle výběru investora</t>
  </si>
  <si>
    <t>HODINOVE ZUCTOVACI SAZBY (vzniklé změny při realizaci) Položky lze čerpat na základě výkazu provedené práce po odsouhlasení investora nebo TDI</t>
  </si>
  <si>
    <t>Úprava PD na základě klientských změn a požadavků</t>
  </si>
  <si>
    <t>Montaz (nepředvídatelné práce vzniklé zásahem do objektu při rekonstrukci) - předpoklad ze zkušenosti z odbobných rekonstrukcí</t>
  </si>
  <si>
    <t xml:space="preserve"> Montaz (nepředvidatelné práce vzniklé na základě klientských změn a požadavků) - předpoklad</t>
  </si>
  <si>
    <t>HODINOVE ZUCTOVACI SAZBY (projekční)</t>
  </si>
  <si>
    <t>Zpracování dílenských a realizačních částí projektové dokumentace</t>
  </si>
  <si>
    <t>Zpracování dokumentace skutečného provedení stavby, včetně dodání dokumentace investorovi</t>
  </si>
  <si>
    <t xml:space="preserve"> S investorem</t>
  </si>
  <si>
    <t>Koordinace postupu praci s ohledem na zachování funkčností dílčích částí objektu</t>
  </si>
  <si>
    <t>PROVEDENI REVIZNICH ZKOUSEK</t>
  </si>
  <si>
    <t>DLE CSN 331500</t>
  </si>
  <si>
    <t>Revizni technik včetně dodání revizní zprávy</t>
  </si>
  <si>
    <t>Spoluprace s reviz.technikem</t>
  </si>
  <si>
    <t>Silnoproud - celkem</t>
  </si>
  <si>
    <t>Slaboproud</t>
  </si>
  <si>
    <t>UTP cat. 6</t>
  </si>
  <si>
    <t>ZÁSUVKA DATOVÁ</t>
  </si>
  <si>
    <t>Zásuvka datová kompletní  UTP 2x RJ45 cat.6, design a barva dle přístrojů nn</t>
  </si>
  <si>
    <t>DOPLNĚNÍ ROUTERŮ DO TŘÍD, VE KTERÝCH NEJSOU OSAZENY (VÝROBCE NOVÝCH ROUTERŮ MUSÍ BÝT SHODNÝ S ROUTERY STÁVAJÍCÍMI), POČET KUSŮ BUDE URČEN PŘI REALIZACI</t>
  </si>
  <si>
    <t>Doplnění routerů do tříd</t>
  </si>
  <si>
    <t>ELEKTROINSTALAČNÍ LIŠTA, VČETNĚ PŘÍSLUŠENSTVÍ</t>
  </si>
  <si>
    <t>60X40</t>
  </si>
  <si>
    <t>S investorem o postupu realizace práce a technickém řešení</t>
  </si>
  <si>
    <t>MĚŘENÍ A UVEDENÍ DO PROVOZU</t>
  </si>
  <si>
    <t>Proměření metalického segmentu kategorie 6, včetně měřícího protokolu</t>
  </si>
  <si>
    <t>Slaboproud - celkem</t>
  </si>
  <si>
    <t>Kontrola technické inspekce vč. dodání zprávy</t>
  </si>
  <si>
    <t>Podružný materiál</t>
  </si>
  <si>
    <t>Elektromontáže - celkem</t>
  </si>
  <si>
    <t>POZNÁMKY:</t>
  </si>
  <si>
    <t>Datová přípojka, není předmětem této dokumentace.</t>
  </si>
  <si>
    <t>Úprava a vybavení stavajících datových rozvaděčů není předmětem řešení této PD, veškeré potřebné technické řešení upravy datových rozvaděčů zajistí investor samostatně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</si>
  <si>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</si>
  <si>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</si>
  <si>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</si>
  <si>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</si>
  <si>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</si>
  <si>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</si>
  <si>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</si>
  <si>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</si>
  <si>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4,00% z montáže: materiál + práce</t>
  </si>
  <si>
    <t>Nátěry</t>
  </si>
  <si>
    <t>Zemní práce</t>
  </si>
  <si>
    <t>PPV 1,00% z nátěrů a zemních prací</t>
  </si>
  <si>
    <t>Mezisoučet 2</t>
  </si>
  <si>
    <t>Dodav. dokumentace 0,00% z mezisoučtu 2</t>
  </si>
  <si>
    <t>Rizika a pojištění 1,00% z mezisoučtu 2</t>
  </si>
  <si>
    <t>Opravy v záruce 0,00% z mezisoučtu 1</t>
  </si>
  <si>
    <t>Základní náklady celkem</t>
  </si>
  <si>
    <t>Vedlejší náklady</t>
  </si>
  <si>
    <t>GZS 3,70% z pravé strany mezisoučtu 2</t>
  </si>
  <si>
    <t>Provozní vlivy 1,00%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</si>
  <si>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</si>
  <si>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</si>
  <si>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</si>
  <si>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</si>
  <si>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</si>
  <si>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</si>
  <si>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</si>
  <si>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</si>
  <si>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 xml:space="preserve">  Instalace CBS</t>
  </si>
  <si>
    <t xml:space="preserve">  Silnoproud</t>
  </si>
  <si>
    <t xml:space="preserve">    Kabely</t>
  </si>
  <si>
    <t xml:space="preserve">    Svítidla</t>
  </si>
  <si>
    <t xml:space="preserve">  Slaboproud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</si>
</sst>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FFBB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2" fillId="3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 wrapText="1"/>
    </xf>
    <xf numFmtId="49" fontId="1" fillId="5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0" fontId="0" fillId="0" borderId="0" xfId="0" applyProtection="1"/>
    <xf numFmtId="4" fontId="0" fillId="0" borderId="0" xfId="0" applyNumberFormat="1"/>
    <xf numFmtId="4" fontId="1" fillId="2" borderId="1" xfId="0" applyNumberFormat="1" applyFont="1" applyFill="1" applyBorder="1" applyAlignment="1">
      <alignment horizontal="left"/>
    </xf>
    <xf numFmtId="49" fontId="2" fillId="7" borderId="1" xfId="0" applyNumberFormat="1" applyFont="1" applyFill="1" applyBorder="1" applyAlignment="1">
      <alignment horizontal="left"/>
    </xf>
    <xf numFmtId="4" fontId="2" fillId="7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/>
    </xf>
    <xf numFmtId="49" fontId="5" fillId="8" borderId="1" xfId="0" applyNumberFormat="1" applyFont="1" applyFill="1" applyBorder="1" applyAlignment="1">
      <alignment horizontal="left"/>
    </xf>
    <xf numFmtId="4" fontId="5" fillId="8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center"/>
    </xf>
    <xf numFmtId="4" fontId="0" fillId="0" borderId="0" xfId="0" applyNumberForma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0" workbookViewId="0"/>
  </sheetViews>
  <sheetFormatPr defaultRowHeight="15" x14ac:dyDescent="0.25"/>
  <cols>
    <col min="1" max="1" width="40.140625" style="1" bestFit="1" customWidth="1"/>
    <col min="2" max="2" width="11.28515625" style="11" bestFit="1" customWidth="1"/>
    <col min="3" max="3" width="13.140625" style="11" bestFit="1" customWidth="1"/>
    <col min="6" max="6" width="11.42578125" style="10" hidden="1" customWidth="1"/>
  </cols>
  <sheetData>
    <row r="1" spans="1:6" x14ac:dyDescent="0.25">
      <c r="A1" s="2" t="s">
        <v>0</v>
      </c>
      <c r="B1" s="12" t="s">
        <v>266</v>
      </c>
      <c r="C1" s="12" t="s">
        <v>267</v>
      </c>
      <c r="D1" s="3"/>
      <c r="F1" s="22">
        <f>SUM(Rozpočet!E13:E16,Rozpočet!E23:E25,Rozpočet!E27:E30,Rozpočet!E32:E34,Rozpočet!E37:E38,Rozpočet!E40:E42,Rozpočet!E48:E67,Rozpočet!E69:E70,Rozpočet!E72:E74,Rozpočet!E78:E83,Rozpočet!E85:E87,Rozpočet!E89:E91,Rozpočet!E93:E94,Rozpočet!E96:E97,Rozpočet!E99:E100,Rozpočet!E102:E104,Rozpočet!E106:E107,Rozpočet!E109:E110,Rozpočet!E112:E113,Rozpočet!E115:E116,Rozpočet!E118:E119,Rozpočet!E121:E123,Rozpočet!E125:E126,Rozpočet!E128:E129,Rozpočet!E131:E132,Rozpočet!E134:E138,Rozpočet!E140:E141,Rozpočet!E143:E144)</f>
        <v>0</v>
      </c>
    </row>
    <row r="2" spans="1:6" x14ac:dyDescent="0.25">
      <c r="A2" s="5" t="s">
        <v>268</v>
      </c>
      <c r="B2" s="16"/>
      <c r="C2" s="16"/>
      <c r="D2" s="3"/>
      <c r="F2" s="22">
        <f>F1+SUM(Rozpočet!E146:E150)+SUM(Rozpočet!E152:E156,Rozpočet!E158:E159,Rozpočet!E161:E163,Rozpočet!E165:E168,Rozpočet!E170:E171,Rozpočet!E173:E174,Rozpočet!E176:E180,Rozpočet!E182:E185,Rozpočet!E187:E190,Rozpočet!E192:E194,Rozpočet!E196:E197,Rozpočet!E199:E206,Rozpočet!E208:E220,Rozpočet!E223:E225,Rozpočet!E228:E229,Rozpočet!E231:E233,Rozpočet!E235:E238,Rozpočet!E245,Rozpočet!E249:E250,Rozpočet!E252:E255,Rozpočet!E257:E259,Rozpočet!E261:E262,Rozpočet!E264:E265,Rozpočet!E267:E270,Rozpočet!E273:E274)</f>
        <v>0</v>
      </c>
    </row>
    <row r="3" spans="1:6" x14ac:dyDescent="0.25">
      <c r="A3" s="7" t="s">
        <v>269</v>
      </c>
      <c r="B3" s="15">
        <f>(Rozpočet!E8)</f>
        <v>0</v>
      </c>
      <c r="C3" s="15"/>
      <c r="D3" s="3"/>
      <c r="F3" s="22">
        <f>SUM(Rozpočet!G13:G16,Rozpočet!G23:G25,Rozpočet!G27:G30,Rozpočet!G32:G34,Rozpočet!G37:G38,Rozpočet!G40:G42,Rozpočet!G48:G67,Rozpočet!G69:G70,Rozpočet!G72:G74,Rozpočet!G78:G83,Rozpočet!G85:G87,Rozpočet!G89:G91,Rozpočet!G93:G94,Rozpočet!G96:G97,Rozpočet!G99:G100,Rozpočet!G102:G104,Rozpočet!G106:G107,Rozpočet!G109:G110,Rozpočet!G112:G113,Rozpočet!G115:G116,Rozpočet!G118:G119,Rozpočet!G121:G123,Rozpočet!G125:G126,Rozpočet!G128:G129,Rozpočet!G131:G132,Rozpočet!G134:G138,Rozpočet!G140:G141,Rozpočet!G143:G144)</f>
        <v>0</v>
      </c>
    </row>
    <row r="4" spans="1:6" x14ac:dyDescent="0.25">
      <c r="A4" s="7" t="s">
        <v>270</v>
      </c>
      <c r="B4" s="15">
        <f>B3 * Parametry!B16 / 100</f>
        <v>0</v>
      </c>
      <c r="C4" s="15">
        <f>B3 * Parametry!B17 / 100</f>
        <v>0</v>
      </c>
      <c r="D4" s="3"/>
      <c r="F4" s="22">
        <f>F3+SUM(Rozpočet!G146:G150)+SUM(Rozpočet!G152:G156,Rozpočet!G158:G159,Rozpočet!G161:G163,Rozpočet!G165:G168,Rozpočet!G170:G171,Rozpočet!G173:G174,Rozpočet!G176:G180,Rozpočet!G182:G185,Rozpočet!G187:G190,Rozpočet!G192:G194,Rozpočet!G196:G197,Rozpočet!G199:G206,Rozpočet!G208:G220,Rozpočet!G223:G225,Rozpočet!G228:G229,Rozpočet!G231:G233,Rozpočet!G235:G238,Rozpočet!G245,Rozpočet!G249:G250,Rozpočet!G252:G255,Rozpočet!G257:G259,Rozpočet!G261:G262,Rozpočet!G264:G265,Rozpočet!G267:G270,Rozpočet!G273:G274)</f>
        <v>0</v>
      </c>
    </row>
    <row r="5" spans="1:6" x14ac:dyDescent="0.25">
      <c r="A5" s="7" t="s">
        <v>271</v>
      </c>
      <c r="B5" s="15"/>
      <c r="C5" s="15">
        <f>(Rozpočet!E289) + 0</f>
        <v>0</v>
      </c>
      <c r="D5" s="3"/>
      <c r="F5" s="22">
        <f>SUM(Rozpočet!E23,Rozpočet!E27,Rozpočet!E32,Rozpočet!E40,Rozpočet!E72,Rozpočet!E78,Rozpočet!E85,Rozpočet!E89,Rozpočet!E93,Rozpočet!E96,Rozpočet!E99,Rozpočet!E102,Rozpočet!E106,Rozpočet!E109,Rozpočet!E112,Rozpočet!E115,Rozpočet!E118,Rozpočet!E121,Rozpočet!E125,Rozpočet!E128,Rozpočet!E131,Rozpočet!E134,Rozpočet!E140,Rozpočet!E143,Rozpočet!E146,Rozpočet!E152,Rozpočet!E158,Rozpočet!E161,Rozpočet!E165)+SUM(Rozpočet!E170,Rozpočet!E173,Rozpočet!E176,Rozpočet!E182:E183,Rozpočet!E187:E189,Rozpočet!E192:E193)</f>
        <v>0</v>
      </c>
    </row>
    <row r="6" spans="1:6" x14ac:dyDescent="0.25">
      <c r="A6" s="7" t="s">
        <v>272</v>
      </c>
      <c r="B6" s="15"/>
      <c r="C6" s="15">
        <f>(Rozpočet!G8) + (Rozpočet!G289) + 0</f>
        <v>0</v>
      </c>
      <c r="D6" s="3"/>
      <c r="F6" s="22">
        <f>SUM(Rozpočet!G23,Rozpočet!G27,Rozpočet!G32,Rozpočet!G40,Rozpočet!G72,Rozpočet!G78,Rozpočet!G85,Rozpočet!G89,Rozpočet!G93,Rozpočet!G96,Rozpočet!G99,Rozpočet!G102,Rozpočet!G106,Rozpočet!G109,Rozpočet!G112,Rozpočet!G115,Rozpočet!G118,Rozpočet!G121,Rozpočet!G125,Rozpočet!G128,Rozpočet!G131,Rozpočet!G134,Rozpočet!G140,Rozpočet!G143,Rozpočet!G146,Rozpočet!G152,Rozpočet!G158,Rozpočet!G161,Rozpočet!G165)+SUM(Rozpočet!G170,Rozpočet!G173,Rozpočet!G176,Rozpočet!G182:G183,Rozpočet!G187:G189,Rozpočet!G192:G193)</f>
        <v>0</v>
      </c>
    </row>
    <row r="7" spans="1:6" x14ac:dyDescent="0.25">
      <c r="A7" s="8" t="s">
        <v>273</v>
      </c>
      <c r="B7" s="17">
        <f>B3 + B4</f>
        <v>0</v>
      </c>
      <c r="C7" s="17">
        <f>C3 + C4 + C5 + C6</f>
        <v>0</v>
      </c>
      <c r="D7" s="3"/>
    </row>
    <row r="8" spans="1:6" x14ac:dyDescent="0.25">
      <c r="A8" s="7" t="s">
        <v>274</v>
      </c>
      <c r="B8" s="15"/>
      <c r="C8" s="15">
        <f>(C5 + C6) * Parametry!B18 / 100</f>
        <v>0</v>
      </c>
      <c r="D8" s="3"/>
    </row>
    <row r="9" spans="1:6" x14ac:dyDescent="0.25">
      <c r="A9" s="7" t="s">
        <v>275</v>
      </c>
      <c r="B9" s="15"/>
      <c r="C9" s="15">
        <f>0 + 0</f>
        <v>0</v>
      </c>
      <c r="D9" s="3"/>
    </row>
    <row r="10" spans="1:6" x14ac:dyDescent="0.25">
      <c r="A10" s="7" t="s">
        <v>276</v>
      </c>
      <c r="B10" s="15"/>
      <c r="C10" s="15">
        <f>0 + 0</f>
        <v>0</v>
      </c>
      <c r="D10" s="3"/>
    </row>
    <row r="11" spans="1:6" x14ac:dyDescent="0.25">
      <c r="A11" s="7" t="s">
        <v>277</v>
      </c>
      <c r="B11" s="15"/>
      <c r="C11" s="15">
        <f>(C9 + C10) * Parametry!B19 / 100</f>
        <v>0</v>
      </c>
      <c r="D11" s="3"/>
    </row>
    <row r="12" spans="1:6" x14ac:dyDescent="0.25">
      <c r="A12" s="8" t="s">
        <v>278</v>
      </c>
      <c r="B12" s="17">
        <f>B7</f>
        <v>0</v>
      </c>
      <c r="C12" s="17">
        <f>C7 + C8 + C9 + C10 + C11</f>
        <v>0</v>
      </c>
      <c r="D12" s="3"/>
    </row>
    <row r="13" spans="1:6" x14ac:dyDescent="0.25">
      <c r="A13" s="7" t="s">
        <v>279</v>
      </c>
      <c r="B13" s="15"/>
      <c r="C13" s="15">
        <f>(B12 + C12) * Parametry!B20 / 100</f>
        <v>0</v>
      </c>
      <c r="D13" s="3"/>
    </row>
    <row r="14" spans="1:6" x14ac:dyDescent="0.25">
      <c r="A14" s="7" t="s">
        <v>280</v>
      </c>
      <c r="B14" s="15"/>
      <c r="C14" s="15">
        <f>(B12 + C12) * Parametry!B21 / 100</f>
        <v>0</v>
      </c>
      <c r="D14" s="3"/>
    </row>
    <row r="15" spans="1:6" x14ac:dyDescent="0.25">
      <c r="A15" s="7" t="s">
        <v>281</v>
      </c>
      <c r="B15" s="15"/>
      <c r="C15" s="15">
        <f>(B7 + C7) * Parametry!B22 / 100</f>
        <v>0</v>
      </c>
      <c r="D15" s="3"/>
    </row>
    <row r="16" spans="1:6" x14ac:dyDescent="0.25">
      <c r="A16" s="5" t="s">
        <v>282</v>
      </c>
      <c r="B16" s="16"/>
      <c r="C16" s="16">
        <f>B12 + C12 + C13 + C14 + C15</f>
        <v>0</v>
      </c>
      <c r="D16" s="3"/>
    </row>
    <row r="17" spans="1:4" x14ac:dyDescent="0.25">
      <c r="A17" s="7" t="s">
        <v>13</v>
      </c>
      <c r="B17" s="15"/>
      <c r="C17" s="15"/>
      <c r="D17" s="3"/>
    </row>
    <row r="18" spans="1:4" x14ac:dyDescent="0.25">
      <c r="A18" s="5" t="s">
        <v>283</v>
      </c>
      <c r="B18" s="16"/>
      <c r="C18" s="16"/>
      <c r="D18" s="3"/>
    </row>
    <row r="19" spans="1:4" x14ac:dyDescent="0.25">
      <c r="A19" s="7" t="s">
        <v>284</v>
      </c>
      <c r="B19" s="15"/>
      <c r="C19" s="15">
        <f>C12 * Parametry!B23 / 100</f>
        <v>0</v>
      </c>
      <c r="D19" s="3"/>
    </row>
    <row r="20" spans="1:4" x14ac:dyDescent="0.25">
      <c r="A20" s="7" t="s">
        <v>285</v>
      </c>
      <c r="B20" s="15"/>
      <c r="C20" s="15">
        <f>C12 * Parametry!B24 / 100</f>
        <v>0</v>
      </c>
      <c r="D20" s="3"/>
    </row>
    <row r="21" spans="1:4" x14ac:dyDescent="0.25">
      <c r="A21" s="5" t="s">
        <v>286</v>
      </c>
      <c r="B21" s="16"/>
      <c r="C21" s="16">
        <f>C19 + C20</f>
        <v>0</v>
      </c>
      <c r="D21" s="3"/>
    </row>
    <row r="22" spans="1:4" x14ac:dyDescent="0.25">
      <c r="A22" s="7" t="s">
        <v>287</v>
      </c>
      <c r="B22" s="15"/>
      <c r="C22" s="15">
        <f>Parametry!B25 * Parametry!B28 * (C16 * Parametry!B27)^Parametry!B26</f>
        <v>0</v>
      </c>
      <c r="D22" s="3"/>
    </row>
    <row r="23" spans="1:4" x14ac:dyDescent="0.25">
      <c r="A23" s="7" t="s">
        <v>13</v>
      </c>
      <c r="B23" s="15"/>
      <c r="C23" s="15"/>
      <c r="D23" s="3"/>
    </row>
    <row r="24" spans="1:4" ht="15.75" x14ac:dyDescent="0.25">
      <c r="A24" s="4" t="s">
        <v>288</v>
      </c>
      <c r="B24" s="20"/>
      <c r="C24" s="20">
        <f>C16 + C21 + C22</f>
        <v>0</v>
      </c>
      <c r="D24" s="3"/>
    </row>
    <row r="25" spans="1:4" x14ac:dyDescent="0.25">
      <c r="A25" s="7" t="s">
        <v>289</v>
      </c>
      <c r="B25" s="15">
        <f>(SUM(Rozpočet!E3:E6)+F2+SUM(Rozpočet!E276:E277,Rozpočet!E279:E282,Rozpočet!E286,Rozpočet!E288)) + (SUM(Rozpočet!G3:G6)+F4+SUM(Rozpočet!G276:G277,Rozpočet!G279:G282,Rozpočet!G286)) + B4 + C4 + C8 + C11 + C13 + C14 + C15 + C21 + C22</f>
        <v>0</v>
      </c>
      <c r="C25" s="15">
        <f>B25 * Parametry!B31 / 100</f>
        <v>0</v>
      </c>
      <c r="D25" s="3"/>
    </row>
    <row r="26" spans="1:4" x14ac:dyDescent="0.25">
      <c r="A26" s="7" t="s">
        <v>290</v>
      </c>
      <c r="B26" s="15">
        <f>(F5+SUM(Rozpočet!E196,Rozpočet!E199,Rozpočet!E208,Rozpočet!E218,Rozpočet!E231,Rozpočet!E235:E236,Rozpočet!E249,Rozpočet!E252,Rozpočet!E257,Rozpočet!E261,Rozpočet!E264,Rozpočet!E267,Rozpočet!E276,Rozpočet!E279:E280)) + (F6+SUM(Rozpočet!G196,Rozpočet!G199,Rozpočet!G208,Rozpočet!G218,Rozpočet!G231,Rozpočet!G235:G236,Rozpočet!G249,Rozpočet!G252,Rozpočet!G257,Rozpočet!G261,Rozpočet!G264,Rozpočet!G267,Rozpočet!G276,Rozpočet!G279:G280))</f>
        <v>0</v>
      </c>
      <c r="C26" s="15">
        <f>B26 * Parametry!B32 / 100</f>
        <v>0</v>
      </c>
      <c r="D26" s="3"/>
    </row>
    <row r="27" spans="1:4" ht="15.75" x14ac:dyDescent="0.25">
      <c r="A27" s="4" t="s">
        <v>291</v>
      </c>
      <c r="B27" s="20"/>
      <c r="C27" s="20">
        <f>C24 + C25 + C26</f>
        <v>0</v>
      </c>
      <c r="D27" s="3"/>
    </row>
    <row r="28" spans="1:4" x14ac:dyDescent="0.25">
      <c r="A28" s="7" t="s">
        <v>13</v>
      </c>
      <c r="B28" s="15"/>
      <c r="C28" s="15"/>
      <c r="D28" s="3"/>
    </row>
    <row r="29" spans="1:4" x14ac:dyDescent="0.25">
      <c r="A29" s="7" t="s">
        <v>292</v>
      </c>
      <c r="B29" s="15"/>
      <c r="C29" s="15">
        <f>C24 * Parametry!B29 / 100</f>
        <v>0</v>
      </c>
      <c r="D29" s="3"/>
    </row>
    <row r="30" spans="1:4" x14ac:dyDescent="0.25">
      <c r="A30" s="7" t="s">
        <v>292</v>
      </c>
      <c r="B30" s="15"/>
      <c r="C30" s="15">
        <f>C24 * Parametry!B30 / 100</f>
        <v>0</v>
      </c>
      <c r="D30" s="3"/>
    </row>
    <row r="31" spans="1:4" x14ac:dyDescent="0.25">
      <c r="A31" s="5" t="s">
        <v>293</v>
      </c>
      <c r="B31" s="21" t="s">
        <v>56</v>
      </c>
      <c r="C31" s="21" t="s">
        <v>58</v>
      </c>
      <c r="D31" s="3"/>
    </row>
    <row r="32" spans="1:4" x14ac:dyDescent="0.25">
      <c r="A32" s="7" t="s">
        <v>61</v>
      </c>
      <c r="B32" s="15">
        <f>(Rozpočet!E8)</f>
        <v>0</v>
      </c>
      <c r="C32" s="15">
        <f>(Rozpočet!G8)</f>
        <v>0</v>
      </c>
      <c r="D32" s="3"/>
    </row>
    <row r="33" spans="1:4" x14ac:dyDescent="0.25">
      <c r="A33" s="7" t="s">
        <v>68</v>
      </c>
      <c r="B33" s="15">
        <f>(Rozpočet!E289)</f>
        <v>0</v>
      </c>
      <c r="C33" s="15">
        <f>(Rozpočet!G289)</f>
        <v>0</v>
      </c>
      <c r="D33" s="3"/>
    </row>
    <row r="34" spans="1:4" x14ac:dyDescent="0.25">
      <c r="A34" s="7" t="s">
        <v>294</v>
      </c>
      <c r="B34" s="15">
        <f>(Rozpočet!E18)</f>
        <v>0</v>
      </c>
      <c r="C34" s="15">
        <f>(Rozpočet!G18)</f>
        <v>0</v>
      </c>
      <c r="D34" s="3"/>
    </row>
    <row r="35" spans="1:4" x14ac:dyDescent="0.25">
      <c r="A35" s="7" t="s">
        <v>295</v>
      </c>
      <c r="B35" s="15">
        <f>(Rozpočet!E240)</f>
        <v>0</v>
      </c>
      <c r="C35" s="15">
        <f>(Rozpočet!G240)</f>
        <v>0</v>
      </c>
      <c r="D35" s="3"/>
    </row>
    <row r="36" spans="1:4" x14ac:dyDescent="0.25">
      <c r="A36" s="7" t="s">
        <v>296</v>
      </c>
      <c r="B36" s="15">
        <f>(Rozpočet!E44)</f>
        <v>0</v>
      </c>
      <c r="C36" s="15">
        <f>(Rozpočet!G44)</f>
        <v>0</v>
      </c>
      <c r="D36" s="3"/>
    </row>
    <row r="37" spans="1:4" x14ac:dyDescent="0.25">
      <c r="A37" s="7" t="s">
        <v>297</v>
      </c>
      <c r="B37" s="15">
        <f>(Rozpočet!E76)</f>
        <v>0</v>
      </c>
      <c r="C37" s="15">
        <f>(Rozpočet!G76)</f>
        <v>0</v>
      </c>
      <c r="D37" s="3"/>
    </row>
    <row r="38" spans="1:4" x14ac:dyDescent="0.25">
      <c r="A38" s="7" t="s">
        <v>298</v>
      </c>
      <c r="B38" s="15">
        <f>(Rozpočet!E284)</f>
        <v>0</v>
      </c>
      <c r="C38" s="15">
        <f>(Rozpočet!G284)</f>
        <v>0</v>
      </c>
      <c r="D38" s="3"/>
    </row>
    <row r="39" spans="1:4" x14ac:dyDescent="0.25">
      <c r="A39" s="7" t="s">
        <v>296</v>
      </c>
      <c r="B39" s="15">
        <f>(Rozpočet!E247)</f>
        <v>0</v>
      </c>
      <c r="C39" s="15">
        <f>(Rozpočet!G247)</f>
        <v>0</v>
      </c>
      <c r="D39" s="3"/>
    </row>
    <row r="40" spans="1:4" x14ac:dyDescent="0.25">
      <c r="A40" s="7" t="s">
        <v>13</v>
      </c>
      <c r="B40" s="15"/>
      <c r="C40" s="15"/>
      <c r="D40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4"/>
  <sheetViews>
    <sheetView tabSelected="1" view="pageBreakPreview" zoomScale="60" zoomScaleNormal="100" workbookViewId="0">
      <selection activeCell="H234" sqref="H234"/>
    </sheetView>
  </sheetViews>
  <sheetFormatPr defaultRowHeight="15" x14ac:dyDescent="0.25"/>
  <cols>
    <col min="1" max="1" width="181.7109375" style="1" bestFit="1" customWidth="1"/>
    <col min="2" max="2" width="4" style="1" bestFit="1" customWidth="1"/>
    <col min="3" max="3" width="7.85546875" style="11" bestFit="1" customWidth="1"/>
    <col min="4" max="4" width="9.85546875" style="11" bestFit="1" customWidth="1"/>
    <col min="5" max="5" width="13.85546875" style="11" bestFit="1" customWidth="1"/>
    <col min="6" max="6" width="8.85546875" style="11" bestFit="1" customWidth="1"/>
    <col min="7" max="8" width="13.140625" style="11" bestFit="1" customWidth="1"/>
    <col min="11" max="11" width="10" style="10" hidden="1" customWidth="1"/>
  </cols>
  <sheetData>
    <row r="1" spans="1:11" x14ac:dyDescent="0.25">
      <c r="A1" s="2" t="s">
        <v>0</v>
      </c>
      <c r="B1" s="2" t="s">
        <v>54</v>
      </c>
      <c r="C1" s="12" t="s">
        <v>55</v>
      </c>
      <c r="D1" s="12" t="s">
        <v>56</v>
      </c>
      <c r="E1" s="12" t="s">
        <v>57</v>
      </c>
      <c r="F1" s="12" t="s">
        <v>58</v>
      </c>
      <c r="G1" s="12" t="s">
        <v>59</v>
      </c>
      <c r="H1" s="12" t="s">
        <v>60</v>
      </c>
      <c r="I1" s="3"/>
      <c r="J1" s="3"/>
      <c r="K1" s="10">
        <f>Parametry!B33/100*E13+Parametry!B33/100*E14+Parametry!B33/100*E15+Parametry!B33/100*E16+Parametry!B33/100*E24+Parametry!B33/100*E25+Parametry!B33/100*E28+Parametry!B33/100*E29+Parametry!B33/100*E30+Parametry!B33/100*E33+Parametry!B33/100*E34+Parametry!B33/100*E37+Parametry!B33/100*E38+Parametry!B33/100*E41+Parametry!B33/100*E42+Parametry!B33/100*E48+Parametry!B33/100*E49+Parametry!B33/100*E50+Parametry!B33/100*E51+Parametry!B33/100*E52+Parametry!B33/100*E53+Parametry!B33/100*E54+Parametry!B33/100*E55</f>
        <v>0</v>
      </c>
    </row>
    <row r="2" spans="1:11" ht="15.75" x14ac:dyDescent="0.25">
      <c r="A2" s="13" t="s">
        <v>61</v>
      </c>
      <c r="B2" s="13" t="s">
        <v>13</v>
      </c>
      <c r="C2" s="14"/>
      <c r="D2" s="14"/>
      <c r="E2" s="14"/>
      <c r="F2" s="14"/>
      <c r="G2" s="14"/>
      <c r="H2" s="14"/>
      <c r="I2" s="3"/>
      <c r="J2" s="3"/>
      <c r="K2" s="10">
        <f>K1+Parametry!B33/100*E56+Parametry!B33/100*E57+Parametry!B33/100*E58+Parametry!B33/100*E59+Parametry!B33/100*E60+Parametry!B33/100*E61+Parametry!B33/100*E62+Parametry!B33/100*E63+Parametry!B33/100*E64+Parametry!B33/100*E65+Parametry!B33/100*E66+Parametry!B33/100*E67+Parametry!B34/100*E69+Parametry!B33/100*E73+Parametry!B33/100*E74+Parametry!B33/100*E79+Parametry!B33/100*E80+Parametry!B33/100*E81+Parametry!B33/100*E82+Parametry!B33/100*E83+Parametry!B33/100*E86+Parametry!B33/100*E87+Parametry!B33/100*E90</f>
        <v>0</v>
      </c>
    </row>
    <row r="3" spans="1:11" x14ac:dyDescent="0.25">
      <c r="A3" s="7" t="s">
        <v>62</v>
      </c>
      <c r="B3" s="7" t="s">
        <v>63</v>
      </c>
      <c r="C3" s="15">
        <v>1</v>
      </c>
      <c r="D3" s="15">
        <v>0</v>
      </c>
      <c r="E3" s="15">
        <f>C3*D3</f>
        <v>0</v>
      </c>
      <c r="F3" s="15">
        <v>0</v>
      </c>
      <c r="G3" s="15">
        <f>C3*F3</f>
        <v>0</v>
      </c>
      <c r="H3" s="15">
        <f>E3+G3</f>
        <v>0</v>
      </c>
      <c r="I3" s="3"/>
      <c r="J3" s="3"/>
      <c r="K3" s="10">
        <f>K2+Parametry!B33/100*E91+Parametry!B33/100*E94+Parametry!B33/100*E97+Parametry!B33/100*E100+Parametry!B33/100*E103+Parametry!B33/100*E104+Parametry!B33/100*E107+Parametry!B34/100*E110+Parametry!B33/100*E113+Parametry!B33/100*E116+Parametry!B33/100*E119+Parametry!B33/100*E122+Parametry!B33/100*E123+Parametry!B33/100*E126+Parametry!B33/100*E129+Parametry!B33/100*E132+Parametry!B33/100*E135+Parametry!B33/100*E136+Parametry!B33/100*E137+Parametry!B33/100*E138+Parametry!B33/100*E141+Parametry!B33/100*E144</f>
        <v>0</v>
      </c>
    </row>
    <row r="4" spans="1:11" x14ac:dyDescent="0.25">
      <c r="A4" s="7" t="s">
        <v>64</v>
      </c>
      <c r="B4" s="7" t="s">
        <v>63</v>
      </c>
      <c r="C4" s="15">
        <v>1</v>
      </c>
      <c r="D4" s="15">
        <v>0</v>
      </c>
      <c r="E4" s="15">
        <f>C4*D4</f>
        <v>0</v>
      </c>
      <c r="F4" s="15">
        <v>0</v>
      </c>
      <c r="G4" s="15">
        <f>C4*F4</f>
        <v>0</v>
      </c>
      <c r="H4" s="15">
        <f>E4+G4</f>
        <v>0</v>
      </c>
      <c r="I4" s="3"/>
      <c r="J4" s="3"/>
      <c r="K4" s="10">
        <f>K3+Parametry!B33/100*E147+Parametry!B33/100*E148+Parametry!B33/100*E149+Parametry!B33/100*E150+Parametry!B34/100*E153+Parametry!B34/100*E154+Parametry!B34/100*E155+Parametry!B34/100*E156+Parametry!B34/100*E159+Parametry!B34/100*E162+Parametry!B33/100*E163+Parametry!B34/100*E166+Parametry!B34/100*E167+Parametry!B34/100*E168+Parametry!B34/100*E171+Parametry!B33/100*E174+Parametry!B34/100*E177+Parametry!B34/100*E178+Parametry!B34/100*E179+Parametry!B34/100*E180+Parametry!B33/100*E184+Parametry!B33/100*E185</f>
        <v>0</v>
      </c>
    </row>
    <row r="5" spans="1:11" x14ac:dyDescent="0.25">
      <c r="A5" s="7" t="s">
        <v>65</v>
      </c>
      <c r="B5" s="7" t="s">
        <v>63</v>
      </c>
      <c r="C5" s="15">
        <v>1</v>
      </c>
      <c r="D5" s="15">
        <v>0</v>
      </c>
      <c r="E5" s="15">
        <f>C5*D5</f>
        <v>0</v>
      </c>
      <c r="F5" s="15">
        <v>0</v>
      </c>
      <c r="G5" s="15">
        <f>C5*F5</f>
        <v>0</v>
      </c>
      <c r="H5" s="15">
        <f>E5+G5</f>
        <v>0</v>
      </c>
      <c r="I5" s="3"/>
      <c r="J5" s="3"/>
      <c r="K5" s="10">
        <f>K4+Parametry!B33/100*E190+Parametry!B33/100*E194+Parametry!B33/100*E197+Parametry!B34/100*E200+Parametry!B34/100*E201+Parametry!B34/100*E202+Parametry!B34/100*E203+Parametry!B33/100*E204+Parametry!B33/100*E205+Parametry!B33/100*E206+Parametry!B34/100*E209+Parametry!B34/100*E210+Parametry!B34/100*E211+Parametry!B33/100*E212+Parametry!B34/100*E213+Parametry!B34/100*E214+Parametry!B34/100*E215+Parametry!B34/100*E216+Parametry!B34/100*E217+Parametry!B34/100*E219+Parametry!B33/100*E220+Parametry!B34/100*E223</f>
        <v>0</v>
      </c>
    </row>
    <row r="6" spans="1:11" x14ac:dyDescent="0.25">
      <c r="A6" s="7" t="s">
        <v>66</v>
      </c>
      <c r="B6" s="7" t="s">
        <v>63</v>
      </c>
      <c r="C6" s="15">
        <v>1</v>
      </c>
      <c r="D6" s="15">
        <v>0</v>
      </c>
      <c r="E6" s="15">
        <f>C6*D6</f>
        <v>0</v>
      </c>
      <c r="F6" s="15">
        <v>0</v>
      </c>
      <c r="G6" s="15">
        <f>C6*F6</f>
        <v>0</v>
      </c>
      <c r="H6" s="15">
        <f>E6+G6</f>
        <v>0</v>
      </c>
      <c r="I6" s="3"/>
      <c r="J6" s="3"/>
      <c r="K6" s="10">
        <f>K5+Parametry!B34/100*E224+Parametry!B34/100*E225+Parametry!B34/100*E228+Parametry!B34/100*E229+Parametry!B33/100*E232+Parametry!B33/100*E233+Parametry!B34/100*E237+Parametry!B34/100*E238+Parametry!B33/100*E245+Parametry!B34/100*E250+Parametry!B34/100*E253+Parametry!B34/100*E254+Parametry!B34/100*E255+Parametry!B33/100*E258+Parametry!B33/100*E259+Parametry!B33/100*E262+Parametry!B33/100*E265+Parametry!B33/100*E268+Parametry!B33/100*E269+Parametry!B33/100*E270+Parametry!B34/100*E273+Parametry!B34/100*E274</f>
        <v>0</v>
      </c>
    </row>
    <row r="7" spans="1:11" x14ac:dyDescent="0.25">
      <c r="A7" s="7" t="s">
        <v>13</v>
      </c>
      <c r="B7" s="7" t="s">
        <v>13</v>
      </c>
      <c r="C7" s="15"/>
      <c r="D7" s="15"/>
      <c r="E7" s="15"/>
      <c r="F7" s="15"/>
      <c r="G7" s="15"/>
      <c r="H7" s="15">
        <f>E7+G7</f>
        <v>0</v>
      </c>
      <c r="I7" s="3"/>
      <c r="J7" s="3"/>
    </row>
    <row r="8" spans="1:11" ht="15.75" x14ac:dyDescent="0.25">
      <c r="A8" s="13" t="s">
        <v>67</v>
      </c>
      <c r="B8" s="13" t="s">
        <v>13</v>
      </c>
      <c r="C8" s="14"/>
      <c r="D8" s="14"/>
      <c r="E8" s="14">
        <f>SUM(E3:E7)</f>
        <v>0</v>
      </c>
      <c r="F8" s="14"/>
      <c r="G8" s="14">
        <f>SUM(G3:G7)</f>
        <v>0</v>
      </c>
      <c r="H8" s="14">
        <f>SUM(H3:H7)</f>
        <v>0</v>
      </c>
      <c r="I8" s="3"/>
      <c r="J8" s="3"/>
    </row>
    <row r="9" spans="1:11" x14ac:dyDescent="0.25">
      <c r="A9" s="7" t="s">
        <v>13</v>
      </c>
      <c r="B9" s="7" t="s">
        <v>13</v>
      </c>
      <c r="C9" s="15"/>
      <c r="D9" s="15"/>
      <c r="E9" s="15"/>
      <c r="F9" s="15"/>
      <c r="G9" s="15"/>
      <c r="H9" s="15">
        <f>E9+G9</f>
        <v>0</v>
      </c>
      <c r="I9" s="3"/>
      <c r="J9" s="3"/>
    </row>
    <row r="10" spans="1:11" ht="15.75" x14ac:dyDescent="0.25">
      <c r="A10" s="13" t="s">
        <v>68</v>
      </c>
      <c r="B10" s="13" t="s">
        <v>13</v>
      </c>
      <c r="C10" s="14"/>
      <c r="D10" s="14"/>
      <c r="E10" s="14"/>
      <c r="F10" s="14"/>
      <c r="G10" s="14"/>
      <c r="H10" s="14"/>
      <c r="I10" s="3"/>
      <c r="J10" s="3"/>
    </row>
    <row r="11" spans="1:11" x14ac:dyDescent="0.25">
      <c r="A11" s="7" t="s">
        <v>13</v>
      </c>
      <c r="B11" s="7" t="s">
        <v>13</v>
      </c>
      <c r="C11" s="15"/>
      <c r="D11" s="15"/>
      <c r="E11" s="15"/>
      <c r="F11" s="15"/>
      <c r="G11" s="15"/>
      <c r="H11" s="15">
        <f>E11+G11</f>
        <v>0</v>
      </c>
      <c r="I11" s="3"/>
      <c r="J11" s="3"/>
    </row>
    <row r="12" spans="1:11" x14ac:dyDescent="0.25">
      <c r="A12" s="5" t="s">
        <v>69</v>
      </c>
      <c r="B12" s="5" t="s">
        <v>13</v>
      </c>
      <c r="C12" s="16"/>
      <c r="D12" s="16"/>
      <c r="E12" s="16"/>
      <c r="F12" s="16"/>
      <c r="G12" s="16"/>
      <c r="H12" s="16"/>
      <c r="I12" s="3"/>
      <c r="J12" s="3"/>
    </row>
    <row r="13" spans="1:11" x14ac:dyDescent="0.25">
      <c r="A13" s="7" t="s">
        <v>70</v>
      </c>
      <c r="B13" s="7" t="s">
        <v>71</v>
      </c>
      <c r="C13" s="15">
        <v>15</v>
      </c>
      <c r="D13" s="15">
        <v>0</v>
      </c>
      <c r="E13" s="15">
        <f>C13*D13</f>
        <v>0</v>
      </c>
      <c r="F13" s="15">
        <v>0</v>
      </c>
      <c r="G13" s="15">
        <f>C13*F13</f>
        <v>0</v>
      </c>
      <c r="H13" s="15">
        <f>E13+G13</f>
        <v>0</v>
      </c>
      <c r="I13" s="3"/>
      <c r="J13" s="3"/>
    </row>
    <row r="14" spans="1:11" x14ac:dyDescent="0.25">
      <c r="A14" s="7" t="s">
        <v>72</v>
      </c>
      <c r="B14" s="7" t="s">
        <v>71</v>
      </c>
      <c r="C14" s="15">
        <v>165</v>
      </c>
      <c r="D14" s="15">
        <v>0</v>
      </c>
      <c r="E14" s="15">
        <f>C14*D14</f>
        <v>0</v>
      </c>
      <c r="F14" s="15">
        <v>0</v>
      </c>
      <c r="G14" s="15">
        <f>C14*F14</f>
        <v>0</v>
      </c>
      <c r="H14" s="15">
        <f>E14+G14</f>
        <v>0</v>
      </c>
      <c r="I14" s="3"/>
      <c r="J14" s="3"/>
    </row>
    <row r="15" spans="1:11" x14ac:dyDescent="0.25">
      <c r="A15" s="7" t="s">
        <v>73</v>
      </c>
      <c r="B15" s="7" t="s">
        <v>63</v>
      </c>
      <c r="C15" s="15">
        <v>1</v>
      </c>
      <c r="D15" s="15">
        <v>0</v>
      </c>
      <c r="E15" s="15">
        <f>C15*D15</f>
        <v>0</v>
      </c>
      <c r="F15" s="15">
        <v>0</v>
      </c>
      <c r="G15" s="15">
        <f>C15*F15</f>
        <v>0</v>
      </c>
      <c r="H15" s="15">
        <f>E15+G15</f>
        <v>0</v>
      </c>
      <c r="I15" s="3"/>
      <c r="J15" s="3"/>
    </row>
    <row r="16" spans="1:11" x14ac:dyDescent="0.25">
      <c r="A16" s="7" t="s">
        <v>74</v>
      </c>
      <c r="B16" s="7" t="s">
        <v>63</v>
      </c>
      <c r="C16" s="15">
        <v>1</v>
      </c>
      <c r="D16" s="15">
        <v>0</v>
      </c>
      <c r="E16" s="15">
        <f>C16*D16</f>
        <v>0</v>
      </c>
      <c r="F16" s="15">
        <v>0</v>
      </c>
      <c r="G16" s="15">
        <f>C16*F16</f>
        <v>0</v>
      </c>
      <c r="H16" s="15">
        <f>E16+G16</f>
        <v>0</v>
      </c>
      <c r="I16" s="3"/>
      <c r="J16" s="3"/>
    </row>
    <row r="17" spans="1:10" x14ac:dyDescent="0.25">
      <c r="A17" s="7" t="s">
        <v>13</v>
      </c>
      <c r="B17" s="7" t="s">
        <v>13</v>
      </c>
      <c r="C17" s="15"/>
      <c r="D17" s="15"/>
      <c r="E17" s="15"/>
      <c r="F17" s="15"/>
      <c r="G17" s="15"/>
      <c r="H17" s="15">
        <f>E17+G17</f>
        <v>0</v>
      </c>
      <c r="I17" s="3"/>
      <c r="J17" s="3"/>
    </row>
    <row r="18" spans="1:10" x14ac:dyDescent="0.25">
      <c r="A18" s="5" t="s">
        <v>75</v>
      </c>
      <c r="B18" s="5" t="s">
        <v>13</v>
      </c>
      <c r="C18" s="16"/>
      <c r="D18" s="16"/>
      <c r="E18" s="16">
        <f>SUM(E13:E17)</f>
        <v>0</v>
      </c>
      <c r="F18" s="16"/>
      <c r="G18" s="16">
        <f>SUM(G13:G17)</f>
        <v>0</v>
      </c>
      <c r="H18" s="16">
        <f>SUM(H13:H17)</f>
        <v>0</v>
      </c>
      <c r="I18" s="3"/>
      <c r="J18" s="3"/>
    </row>
    <row r="19" spans="1:10" x14ac:dyDescent="0.25">
      <c r="A19" s="7" t="s">
        <v>13</v>
      </c>
      <c r="B19" s="7" t="s">
        <v>13</v>
      </c>
      <c r="C19" s="15"/>
      <c r="D19" s="15"/>
      <c r="E19" s="15"/>
      <c r="F19" s="15"/>
      <c r="G19" s="15"/>
      <c r="H19" s="15">
        <f>E19+G19</f>
        <v>0</v>
      </c>
      <c r="I19" s="3"/>
      <c r="J19" s="3"/>
    </row>
    <row r="20" spans="1:10" x14ac:dyDescent="0.25">
      <c r="A20" s="5" t="s">
        <v>76</v>
      </c>
      <c r="B20" s="5" t="s">
        <v>13</v>
      </c>
      <c r="C20" s="16"/>
      <c r="D20" s="16"/>
      <c r="E20" s="16"/>
      <c r="F20" s="16"/>
      <c r="G20" s="16"/>
      <c r="H20" s="16"/>
      <c r="I20" s="3"/>
      <c r="J20" s="3"/>
    </row>
    <row r="21" spans="1:10" x14ac:dyDescent="0.25">
      <c r="A21" s="7" t="s">
        <v>13</v>
      </c>
      <c r="B21" s="7" t="s">
        <v>13</v>
      </c>
      <c r="C21" s="15"/>
      <c r="D21" s="15"/>
      <c r="E21" s="15"/>
      <c r="F21" s="15"/>
      <c r="G21" s="15"/>
      <c r="H21" s="15">
        <f>E21+G21</f>
        <v>0</v>
      </c>
      <c r="I21" s="3"/>
      <c r="J21" s="3"/>
    </row>
    <row r="22" spans="1:10" x14ac:dyDescent="0.25">
      <c r="A22" s="8" t="s">
        <v>77</v>
      </c>
      <c r="B22" s="8" t="s">
        <v>13</v>
      </c>
      <c r="C22" s="17"/>
      <c r="D22" s="17"/>
      <c r="E22" s="17"/>
      <c r="F22" s="17"/>
      <c r="G22" s="17"/>
      <c r="H22" s="17"/>
      <c r="I22" s="3"/>
      <c r="J22" s="3"/>
    </row>
    <row r="23" spans="1:10" x14ac:dyDescent="0.25">
      <c r="A23" s="18" t="s">
        <v>78</v>
      </c>
      <c r="B23" s="18" t="s">
        <v>13</v>
      </c>
      <c r="C23" s="19"/>
      <c r="D23" s="19"/>
      <c r="E23" s="19"/>
      <c r="F23" s="19"/>
      <c r="G23" s="19"/>
      <c r="H23" s="19"/>
      <c r="I23" s="3"/>
      <c r="J23" s="3"/>
    </row>
    <row r="24" spans="1:10" x14ac:dyDescent="0.25">
      <c r="A24" s="7" t="s">
        <v>79</v>
      </c>
      <c r="B24" s="7" t="s">
        <v>71</v>
      </c>
      <c r="C24" s="15">
        <v>110</v>
      </c>
      <c r="D24" s="15">
        <v>0</v>
      </c>
      <c r="E24" s="15">
        <f>C24*D24</f>
        <v>0</v>
      </c>
      <c r="F24" s="15">
        <v>0</v>
      </c>
      <c r="G24" s="15">
        <f>C24*F24</f>
        <v>0</v>
      </c>
      <c r="H24" s="15">
        <f>E24+G24</f>
        <v>0</v>
      </c>
      <c r="I24" s="3"/>
      <c r="J24" s="3"/>
    </row>
    <row r="25" spans="1:10" x14ac:dyDescent="0.25">
      <c r="A25" s="7" t="s">
        <v>80</v>
      </c>
      <c r="B25" s="7" t="s">
        <v>71</v>
      </c>
      <c r="C25" s="15">
        <v>50</v>
      </c>
      <c r="D25" s="15">
        <v>0</v>
      </c>
      <c r="E25" s="15">
        <f>C25*D25</f>
        <v>0</v>
      </c>
      <c r="F25" s="15">
        <v>0</v>
      </c>
      <c r="G25" s="15">
        <f>C25*F25</f>
        <v>0</v>
      </c>
      <c r="H25" s="15">
        <f>E25+G25</f>
        <v>0</v>
      </c>
      <c r="I25" s="3"/>
      <c r="J25" s="3"/>
    </row>
    <row r="26" spans="1:10" x14ac:dyDescent="0.25">
      <c r="A26" s="7" t="s">
        <v>13</v>
      </c>
      <c r="B26" s="7" t="s">
        <v>13</v>
      </c>
      <c r="C26" s="15"/>
      <c r="D26" s="15"/>
      <c r="E26" s="15"/>
      <c r="F26" s="15"/>
      <c r="G26" s="15"/>
      <c r="H26" s="15">
        <f>E26+G26</f>
        <v>0</v>
      </c>
      <c r="I26" s="3"/>
      <c r="J26" s="3"/>
    </row>
    <row r="27" spans="1:10" x14ac:dyDescent="0.25">
      <c r="A27" s="18" t="s">
        <v>81</v>
      </c>
      <c r="B27" s="18" t="s">
        <v>13</v>
      </c>
      <c r="C27" s="19"/>
      <c r="D27" s="19"/>
      <c r="E27" s="19"/>
      <c r="F27" s="19"/>
      <c r="G27" s="19"/>
      <c r="H27" s="19"/>
      <c r="I27" s="3"/>
      <c r="J27" s="3"/>
    </row>
    <row r="28" spans="1:10" x14ac:dyDescent="0.25">
      <c r="A28" s="7" t="s">
        <v>82</v>
      </c>
      <c r="B28" s="7" t="s">
        <v>71</v>
      </c>
      <c r="C28" s="15">
        <v>990</v>
      </c>
      <c r="D28" s="15">
        <v>0</v>
      </c>
      <c r="E28" s="15">
        <f>C28*D28</f>
        <v>0</v>
      </c>
      <c r="F28" s="15">
        <v>0</v>
      </c>
      <c r="G28" s="15">
        <f>C28*F28</f>
        <v>0</v>
      </c>
      <c r="H28" s="15">
        <f>E28+G28</f>
        <v>0</v>
      </c>
      <c r="I28" s="3"/>
      <c r="J28" s="3"/>
    </row>
    <row r="29" spans="1:10" x14ac:dyDescent="0.25">
      <c r="A29" s="7" t="s">
        <v>83</v>
      </c>
      <c r="B29" s="7" t="s">
        <v>71</v>
      </c>
      <c r="C29" s="15">
        <v>1520</v>
      </c>
      <c r="D29" s="15">
        <v>0</v>
      </c>
      <c r="E29" s="15">
        <f>C29*D29</f>
        <v>0</v>
      </c>
      <c r="F29" s="15">
        <v>0</v>
      </c>
      <c r="G29" s="15">
        <f>C29*F29</f>
        <v>0</v>
      </c>
      <c r="H29" s="15">
        <f>E29+G29</f>
        <v>0</v>
      </c>
      <c r="I29" s="3"/>
      <c r="J29" s="3"/>
    </row>
    <row r="30" spans="1:10" x14ac:dyDescent="0.25">
      <c r="A30" s="7" t="s">
        <v>84</v>
      </c>
      <c r="B30" s="7" t="s">
        <v>71</v>
      </c>
      <c r="C30" s="15">
        <v>90</v>
      </c>
      <c r="D30" s="15">
        <v>0</v>
      </c>
      <c r="E30" s="15">
        <f>C30*D30</f>
        <v>0</v>
      </c>
      <c r="F30" s="15">
        <v>0</v>
      </c>
      <c r="G30" s="15">
        <f>C30*F30</f>
        <v>0</v>
      </c>
      <c r="H30" s="15">
        <f>E30+G30</f>
        <v>0</v>
      </c>
      <c r="I30" s="3"/>
      <c r="J30" s="3"/>
    </row>
    <row r="31" spans="1:10" x14ac:dyDescent="0.25">
      <c r="A31" s="7" t="s">
        <v>13</v>
      </c>
      <c r="B31" s="7" t="s">
        <v>13</v>
      </c>
      <c r="C31" s="15"/>
      <c r="D31" s="15"/>
      <c r="E31" s="15"/>
      <c r="F31" s="15"/>
      <c r="G31" s="15"/>
      <c r="H31" s="15">
        <f>E31+G31</f>
        <v>0</v>
      </c>
      <c r="I31" s="3"/>
      <c r="J31" s="3"/>
    </row>
    <row r="32" spans="1:10" x14ac:dyDescent="0.25">
      <c r="A32" s="18" t="s">
        <v>85</v>
      </c>
      <c r="B32" s="18" t="s">
        <v>13</v>
      </c>
      <c r="C32" s="19"/>
      <c r="D32" s="19"/>
      <c r="E32" s="19"/>
      <c r="F32" s="19"/>
      <c r="G32" s="19"/>
      <c r="H32" s="19"/>
      <c r="I32" s="3"/>
      <c r="J32" s="3"/>
    </row>
    <row r="33" spans="1:10" x14ac:dyDescent="0.25">
      <c r="A33" s="7" t="s">
        <v>86</v>
      </c>
      <c r="B33" s="7" t="s">
        <v>71</v>
      </c>
      <c r="C33" s="15">
        <v>135</v>
      </c>
      <c r="D33" s="15">
        <v>0</v>
      </c>
      <c r="E33" s="15">
        <f>C33*D33</f>
        <v>0</v>
      </c>
      <c r="F33" s="15">
        <v>0</v>
      </c>
      <c r="G33" s="15">
        <f>C33*F33</f>
        <v>0</v>
      </c>
      <c r="H33" s="15">
        <f t="shared" ref="H33:H39" si="0">E33+G33</f>
        <v>0</v>
      </c>
      <c r="I33" s="3"/>
      <c r="J33" s="3"/>
    </row>
    <row r="34" spans="1:10" x14ac:dyDescent="0.25">
      <c r="A34" s="7" t="s">
        <v>87</v>
      </c>
      <c r="B34" s="7" t="s">
        <v>71</v>
      </c>
      <c r="C34" s="15">
        <v>90</v>
      </c>
      <c r="D34" s="15">
        <v>0</v>
      </c>
      <c r="E34" s="15">
        <f>C34*D34</f>
        <v>0</v>
      </c>
      <c r="F34" s="15">
        <v>0</v>
      </c>
      <c r="G34" s="15">
        <f>C34*F34</f>
        <v>0</v>
      </c>
      <c r="H34" s="15">
        <f t="shared" si="0"/>
        <v>0</v>
      </c>
      <c r="I34" s="3"/>
      <c r="J34" s="3"/>
    </row>
    <row r="35" spans="1:10" x14ac:dyDescent="0.25">
      <c r="A35" s="7" t="s">
        <v>13</v>
      </c>
      <c r="B35" s="7" t="s">
        <v>13</v>
      </c>
      <c r="C35" s="15"/>
      <c r="D35" s="15"/>
      <c r="E35" s="15"/>
      <c r="F35" s="15"/>
      <c r="G35" s="15"/>
      <c r="H35" s="15">
        <f t="shared" si="0"/>
        <v>0</v>
      </c>
      <c r="I35" s="3"/>
      <c r="J35" s="3"/>
    </row>
    <row r="36" spans="1:10" x14ac:dyDescent="0.25">
      <c r="A36" s="18" t="s">
        <v>88</v>
      </c>
      <c r="B36" s="18" t="s">
        <v>13</v>
      </c>
      <c r="C36" s="19"/>
      <c r="D36" s="19"/>
      <c r="E36" s="19"/>
      <c r="F36" s="19"/>
      <c r="G36" s="19"/>
      <c r="H36" s="19">
        <f t="shared" si="0"/>
        <v>0</v>
      </c>
      <c r="I36" s="3"/>
      <c r="J36" s="3"/>
    </row>
    <row r="37" spans="1:10" x14ac:dyDescent="0.25">
      <c r="A37" s="7" t="s">
        <v>72</v>
      </c>
      <c r="B37" s="7" t="s">
        <v>71</v>
      </c>
      <c r="C37" s="15">
        <v>480</v>
      </c>
      <c r="D37" s="15">
        <v>0</v>
      </c>
      <c r="E37" s="15">
        <f>C37*D37</f>
        <v>0</v>
      </c>
      <c r="F37" s="15">
        <v>0</v>
      </c>
      <c r="G37" s="15">
        <f>C37*F37</f>
        <v>0</v>
      </c>
      <c r="H37" s="15">
        <f t="shared" si="0"/>
        <v>0</v>
      </c>
      <c r="I37" s="3"/>
      <c r="J37" s="3"/>
    </row>
    <row r="38" spans="1:10" x14ac:dyDescent="0.25">
      <c r="A38" s="7" t="s">
        <v>89</v>
      </c>
      <c r="B38" s="7" t="s">
        <v>71</v>
      </c>
      <c r="C38" s="15">
        <v>75</v>
      </c>
      <c r="D38" s="15">
        <v>0</v>
      </c>
      <c r="E38" s="15">
        <f>C38*D38</f>
        <v>0</v>
      </c>
      <c r="F38" s="15">
        <v>0</v>
      </c>
      <c r="G38" s="15">
        <f>C38*F38</f>
        <v>0</v>
      </c>
      <c r="H38" s="15">
        <f t="shared" si="0"/>
        <v>0</v>
      </c>
      <c r="I38" s="3"/>
      <c r="J38" s="3"/>
    </row>
    <row r="39" spans="1:10" x14ac:dyDescent="0.25">
      <c r="A39" s="7" t="s">
        <v>13</v>
      </c>
      <c r="B39" s="7" t="s">
        <v>13</v>
      </c>
      <c r="C39" s="15"/>
      <c r="D39" s="15"/>
      <c r="E39" s="15"/>
      <c r="F39" s="15"/>
      <c r="G39" s="15"/>
      <c r="H39" s="15">
        <f t="shared" si="0"/>
        <v>0</v>
      </c>
      <c r="I39" s="3"/>
      <c r="J39" s="3"/>
    </row>
    <row r="40" spans="1:10" x14ac:dyDescent="0.25">
      <c r="A40" s="18" t="s">
        <v>90</v>
      </c>
      <c r="B40" s="18" t="s">
        <v>13</v>
      </c>
      <c r="C40" s="19"/>
      <c r="D40" s="19"/>
      <c r="E40" s="19"/>
      <c r="F40" s="19"/>
      <c r="G40" s="19"/>
      <c r="H40" s="19"/>
      <c r="I40" s="3"/>
      <c r="J40" s="3"/>
    </row>
    <row r="41" spans="1:10" x14ac:dyDescent="0.25">
      <c r="A41" s="7" t="s">
        <v>91</v>
      </c>
      <c r="B41" s="7" t="s">
        <v>71</v>
      </c>
      <c r="C41" s="15">
        <v>105</v>
      </c>
      <c r="D41" s="15">
        <v>0</v>
      </c>
      <c r="E41" s="15">
        <f>C41*D41</f>
        <v>0</v>
      </c>
      <c r="F41" s="15">
        <v>0</v>
      </c>
      <c r="G41" s="15">
        <f>C41*F41</f>
        <v>0</v>
      </c>
      <c r="H41" s="15">
        <f>E41+G41</f>
        <v>0</v>
      </c>
      <c r="I41" s="3"/>
      <c r="J41" s="3"/>
    </row>
    <row r="42" spans="1:10" x14ac:dyDescent="0.25">
      <c r="A42" s="7" t="s">
        <v>92</v>
      </c>
      <c r="B42" s="7" t="s">
        <v>71</v>
      </c>
      <c r="C42" s="15">
        <v>250</v>
      </c>
      <c r="D42" s="15">
        <v>0</v>
      </c>
      <c r="E42" s="15">
        <f>C42*D42</f>
        <v>0</v>
      </c>
      <c r="F42" s="15">
        <v>0</v>
      </c>
      <c r="G42" s="15">
        <f>C42*F42</f>
        <v>0</v>
      </c>
      <c r="H42" s="15">
        <f>E42+G42</f>
        <v>0</v>
      </c>
      <c r="I42" s="3"/>
      <c r="J42" s="3"/>
    </row>
    <row r="43" spans="1:10" x14ac:dyDescent="0.25">
      <c r="A43" s="7" t="s">
        <v>13</v>
      </c>
      <c r="B43" s="7" t="s">
        <v>13</v>
      </c>
      <c r="C43" s="15"/>
      <c r="D43" s="15"/>
      <c r="E43" s="15"/>
      <c r="F43" s="15"/>
      <c r="G43" s="15"/>
      <c r="H43" s="15">
        <f>E43+G43</f>
        <v>0</v>
      </c>
      <c r="I43" s="3"/>
      <c r="J43" s="3"/>
    </row>
    <row r="44" spans="1:10" x14ac:dyDescent="0.25">
      <c r="A44" s="8" t="s">
        <v>93</v>
      </c>
      <c r="B44" s="8" t="s">
        <v>13</v>
      </c>
      <c r="C44" s="17"/>
      <c r="D44" s="17"/>
      <c r="E44" s="17">
        <f>SUM(E23:E43)</f>
        <v>0</v>
      </c>
      <c r="F44" s="17"/>
      <c r="G44" s="17">
        <f>SUM(G23:G43)</f>
        <v>0</v>
      </c>
      <c r="H44" s="17">
        <f>SUM(H23:H43)</f>
        <v>0</v>
      </c>
      <c r="I44" s="3"/>
      <c r="J44" s="3"/>
    </row>
    <row r="45" spans="1:10" x14ac:dyDescent="0.25">
      <c r="A45" s="7" t="s">
        <v>13</v>
      </c>
      <c r="B45" s="7" t="s">
        <v>13</v>
      </c>
      <c r="C45" s="15"/>
      <c r="D45" s="15"/>
      <c r="E45" s="15"/>
      <c r="F45" s="15"/>
      <c r="G45" s="15"/>
      <c r="H45" s="15">
        <f>E45+G45</f>
        <v>0</v>
      </c>
      <c r="I45" s="3"/>
      <c r="J45" s="3"/>
    </row>
    <row r="46" spans="1:10" x14ac:dyDescent="0.25">
      <c r="A46" s="8" t="s">
        <v>94</v>
      </c>
      <c r="B46" s="8" t="s">
        <v>13</v>
      </c>
      <c r="C46" s="17"/>
      <c r="D46" s="17"/>
      <c r="E46" s="17"/>
      <c r="F46" s="17"/>
      <c r="G46" s="17"/>
      <c r="H46" s="17"/>
      <c r="I46" s="3"/>
      <c r="J46" s="3"/>
    </row>
    <row r="47" spans="1:10" x14ac:dyDescent="0.25">
      <c r="A47" s="18" t="s">
        <v>95</v>
      </c>
      <c r="B47" s="18" t="s">
        <v>13</v>
      </c>
      <c r="C47" s="19"/>
      <c r="D47" s="19"/>
      <c r="E47" s="19"/>
      <c r="F47" s="19"/>
      <c r="G47" s="19"/>
      <c r="H47" s="19">
        <f t="shared" ref="H47:H71" si="1">E47+G47</f>
        <v>0</v>
      </c>
      <c r="I47" s="3"/>
      <c r="J47" s="3"/>
    </row>
    <row r="48" spans="1:10" x14ac:dyDescent="0.25">
      <c r="A48" s="7" t="s">
        <v>96</v>
      </c>
      <c r="B48" s="7" t="s">
        <v>63</v>
      </c>
      <c r="C48" s="15">
        <v>1</v>
      </c>
      <c r="D48" s="15">
        <v>0</v>
      </c>
      <c r="E48" s="15">
        <f t="shared" ref="E48:E67" si="2">C48*D48</f>
        <v>0</v>
      </c>
      <c r="F48" s="15">
        <v>0</v>
      </c>
      <c r="G48" s="15">
        <f t="shared" ref="G48:G67" si="3">C48*F48</f>
        <v>0</v>
      </c>
      <c r="H48" s="15">
        <f t="shared" si="1"/>
        <v>0</v>
      </c>
      <c r="I48" s="3"/>
      <c r="J48" s="3"/>
    </row>
    <row r="49" spans="1:10" x14ac:dyDescent="0.25">
      <c r="A49" s="7" t="s">
        <v>97</v>
      </c>
      <c r="B49" s="7" t="s">
        <v>63</v>
      </c>
      <c r="C49" s="15">
        <v>9</v>
      </c>
      <c r="D49" s="15">
        <v>0</v>
      </c>
      <c r="E49" s="15">
        <f t="shared" si="2"/>
        <v>0</v>
      </c>
      <c r="F49" s="15">
        <v>0</v>
      </c>
      <c r="G49" s="15">
        <f t="shared" si="3"/>
        <v>0</v>
      </c>
      <c r="H49" s="15">
        <f t="shared" si="1"/>
        <v>0</v>
      </c>
      <c r="I49" s="3"/>
      <c r="J49" s="3"/>
    </row>
    <row r="50" spans="1:10" x14ac:dyDescent="0.25">
      <c r="A50" s="7" t="s">
        <v>98</v>
      </c>
      <c r="B50" s="7" t="s">
        <v>63</v>
      </c>
      <c r="C50" s="15">
        <v>3</v>
      </c>
      <c r="D50" s="15">
        <v>0</v>
      </c>
      <c r="E50" s="15">
        <f t="shared" si="2"/>
        <v>0</v>
      </c>
      <c r="F50" s="15">
        <v>0</v>
      </c>
      <c r="G50" s="15">
        <f t="shared" si="3"/>
        <v>0</v>
      </c>
      <c r="H50" s="15">
        <f t="shared" si="1"/>
        <v>0</v>
      </c>
      <c r="I50" s="3"/>
      <c r="J50" s="3"/>
    </row>
    <row r="51" spans="1:10" x14ac:dyDescent="0.25">
      <c r="A51" s="7" t="s">
        <v>99</v>
      </c>
      <c r="B51" s="7" t="s">
        <v>63</v>
      </c>
      <c r="C51" s="15">
        <v>2</v>
      </c>
      <c r="D51" s="15">
        <v>0</v>
      </c>
      <c r="E51" s="15">
        <f t="shared" si="2"/>
        <v>0</v>
      </c>
      <c r="F51" s="15">
        <v>0</v>
      </c>
      <c r="G51" s="15">
        <f t="shared" si="3"/>
        <v>0</v>
      </c>
      <c r="H51" s="15">
        <f t="shared" si="1"/>
        <v>0</v>
      </c>
      <c r="I51" s="3"/>
      <c r="J51" s="3"/>
    </row>
    <row r="52" spans="1:10" x14ac:dyDescent="0.25">
      <c r="A52" s="7" t="s">
        <v>100</v>
      </c>
      <c r="B52" s="7" t="s">
        <v>63</v>
      </c>
      <c r="C52" s="15">
        <v>7</v>
      </c>
      <c r="D52" s="15">
        <v>0</v>
      </c>
      <c r="E52" s="15">
        <f t="shared" si="2"/>
        <v>0</v>
      </c>
      <c r="F52" s="15">
        <v>0</v>
      </c>
      <c r="G52" s="15">
        <f t="shared" si="3"/>
        <v>0</v>
      </c>
      <c r="H52" s="15">
        <f t="shared" si="1"/>
        <v>0</v>
      </c>
      <c r="I52" s="3"/>
      <c r="J52" s="3"/>
    </row>
    <row r="53" spans="1:10" x14ac:dyDescent="0.25">
      <c r="A53" s="7" t="s">
        <v>101</v>
      </c>
      <c r="B53" s="7" t="s">
        <v>63</v>
      </c>
      <c r="C53" s="15">
        <v>4</v>
      </c>
      <c r="D53" s="15">
        <v>0</v>
      </c>
      <c r="E53" s="15">
        <f t="shared" si="2"/>
        <v>0</v>
      </c>
      <c r="F53" s="15">
        <v>0</v>
      </c>
      <c r="G53" s="15">
        <f t="shared" si="3"/>
        <v>0</v>
      </c>
      <c r="H53" s="15">
        <f t="shared" si="1"/>
        <v>0</v>
      </c>
      <c r="I53" s="3"/>
      <c r="J53" s="3"/>
    </row>
    <row r="54" spans="1:10" x14ac:dyDescent="0.25">
      <c r="A54" s="7" t="s">
        <v>102</v>
      </c>
      <c r="B54" s="7" t="s">
        <v>63</v>
      </c>
      <c r="C54" s="15">
        <v>4</v>
      </c>
      <c r="D54" s="15">
        <v>0</v>
      </c>
      <c r="E54" s="15">
        <f t="shared" si="2"/>
        <v>0</v>
      </c>
      <c r="F54" s="15">
        <v>0</v>
      </c>
      <c r="G54" s="15">
        <f t="shared" si="3"/>
        <v>0</v>
      </c>
      <c r="H54" s="15">
        <f t="shared" si="1"/>
        <v>0</v>
      </c>
      <c r="I54" s="3"/>
      <c r="J54" s="3"/>
    </row>
    <row r="55" spans="1:10" x14ac:dyDescent="0.25">
      <c r="A55" s="7" t="s">
        <v>103</v>
      </c>
      <c r="B55" s="7" t="s">
        <v>63</v>
      </c>
      <c r="C55" s="15">
        <v>14</v>
      </c>
      <c r="D55" s="15">
        <v>0</v>
      </c>
      <c r="E55" s="15">
        <f t="shared" si="2"/>
        <v>0</v>
      </c>
      <c r="F55" s="15">
        <v>0</v>
      </c>
      <c r="G55" s="15">
        <f t="shared" si="3"/>
        <v>0</v>
      </c>
      <c r="H55" s="15">
        <f t="shared" si="1"/>
        <v>0</v>
      </c>
      <c r="I55" s="3"/>
      <c r="J55" s="3"/>
    </row>
    <row r="56" spans="1:10" x14ac:dyDescent="0.25">
      <c r="A56" s="7" t="s">
        <v>104</v>
      </c>
      <c r="B56" s="7" t="s">
        <v>63</v>
      </c>
      <c r="C56" s="15">
        <v>16</v>
      </c>
      <c r="D56" s="15">
        <v>0</v>
      </c>
      <c r="E56" s="15">
        <f t="shared" si="2"/>
        <v>0</v>
      </c>
      <c r="F56" s="15">
        <v>0</v>
      </c>
      <c r="G56" s="15">
        <f t="shared" si="3"/>
        <v>0</v>
      </c>
      <c r="H56" s="15">
        <f t="shared" si="1"/>
        <v>0</v>
      </c>
      <c r="I56" s="3"/>
      <c r="J56" s="3"/>
    </row>
    <row r="57" spans="1:10" x14ac:dyDescent="0.25">
      <c r="A57" s="7" t="s">
        <v>105</v>
      </c>
      <c r="B57" s="7" t="s">
        <v>63</v>
      </c>
      <c r="C57" s="15">
        <v>96</v>
      </c>
      <c r="D57" s="15">
        <v>0</v>
      </c>
      <c r="E57" s="15">
        <f t="shared" si="2"/>
        <v>0</v>
      </c>
      <c r="F57" s="15">
        <v>0</v>
      </c>
      <c r="G57" s="15">
        <f t="shared" si="3"/>
        <v>0</v>
      </c>
      <c r="H57" s="15">
        <f t="shared" si="1"/>
        <v>0</v>
      </c>
      <c r="I57" s="3"/>
      <c r="J57" s="3"/>
    </row>
    <row r="58" spans="1:10" x14ac:dyDescent="0.25">
      <c r="A58" s="7" t="s">
        <v>106</v>
      </c>
      <c r="B58" s="7" t="s">
        <v>63</v>
      </c>
      <c r="C58" s="15">
        <v>5</v>
      </c>
      <c r="D58" s="15">
        <v>0</v>
      </c>
      <c r="E58" s="15">
        <f t="shared" si="2"/>
        <v>0</v>
      </c>
      <c r="F58" s="15">
        <v>0</v>
      </c>
      <c r="G58" s="15">
        <f t="shared" si="3"/>
        <v>0</v>
      </c>
      <c r="H58" s="15">
        <f t="shared" si="1"/>
        <v>0</v>
      </c>
      <c r="I58" s="3"/>
      <c r="J58" s="3"/>
    </row>
    <row r="59" spans="1:10" x14ac:dyDescent="0.25">
      <c r="A59" s="7" t="s">
        <v>107</v>
      </c>
      <c r="B59" s="7" t="s">
        <v>63</v>
      </c>
      <c r="C59" s="15">
        <v>17</v>
      </c>
      <c r="D59" s="15">
        <v>0</v>
      </c>
      <c r="E59" s="15">
        <f t="shared" si="2"/>
        <v>0</v>
      </c>
      <c r="F59" s="15">
        <v>0</v>
      </c>
      <c r="G59" s="15">
        <f t="shared" si="3"/>
        <v>0</v>
      </c>
      <c r="H59" s="15">
        <f t="shared" si="1"/>
        <v>0</v>
      </c>
      <c r="I59" s="3"/>
      <c r="J59" s="3"/>
    </row>
    <row r="60" spans="1:10" x14ac:dyDescent="0.25">
      <c r="A60" s="7" t="s">
        <v>108</v>
      </c>
      <c r="B60" s="7" t="s">
        <v>63</v>
      </c>
      <c r="C60" s="15">
        <v>2</v>
      </c>
      <c r="D60" s="15">
        <v>0</v>
      </c>
      <c r="E60" s="15">
        <f t="shared" si="2"/>
        <v>0</v>
      </c>
      <c r="F60" s="15">
        <v>0</v>
      </c>
      <c r="G60" s="15">
        <f t="shared" si="3"/>
        <v>0</v>
      </c>
      <c r="H60" s="15">
        <f t="shared" si="1"/>
        <v>0</v>
      </c>
      <c r="I60" s="3"/>
      <c r="J60" s="3"/>
    </row>
    <row r="61" spans="1:10" x14ac:dyDescent="0.25">
      <c r="A61" s="7" t="s">
        <v>109</v>
      </c>
      <c r="B61" s="7" t="s">
        <v>63</v>
      </c>
      <c r="C61" s="15">
        <v>3</v>
      </c>
      <c r="D61" s="15">
        <v>0</v>
      </c>
      <c r="E61" s="15">
        <f t="shared" si="2"/>
        <v>0</v>
      </c>
      <c r="F61" s="15">
        <v>0</v>
      </c>
      <c r="G61" s="15">
        <f t="shared" si="3"/>
        <v>0</v>
      </c>
      <c r="H61" s="15">
        <f t="shared" si="1"/>
        <v>0</v>
      </c>
      <c r="I61" s="3"/>
      <c r="J61" s="3"/>
    </row>
    <row r="62" spans="1:10" x14ac:dyDescent="0.25">
      <c r="A62" s="7" t="s">
        <v>110</v>
      </c>
      <c r="B62" s="7" t="s">
        <v>63</v>
      </c>
      <c r="C62" s="15">
        <v>6</v>
      </c>
      <c r="D62" s="15">
        <v>0</v>
      </c>
      <c r="E62" s="15">
        <f t="shared" si="2"/>
        <v>0</v>
      </c>
      <c r="F62" s="15">
        <v>0</v>
      </c>
      <c r="G62" s="15">
        <f t="shared" si="3"/>
        <v>0</v>
      </c>
      <c r="H62" s="15">
        <f t="shared" si="1"/>
        <v>0</v>
      </c>
      <c r="I62" s="3"/>
      <c r="J62" s="3"/>
    </row>
    <row r="63" spans="1:10" x14ac:dyDescent="0.25">
      <c r="A63" s="7" t="s">
        <v>111</v>
      </c>
      <c r="B63" s="7" t="s">
        <v>63</v>
      </c>
      <c r="C63" s="15">
        <v>14</v>
      </c>
      <c r="D63" s="15">
        <v>0</v>
      </c>
      <c r="E63" s="15">
        <f t="shared" si="2"/>
        <v>0</v>
      </c>
      <c r="F63" s="15">
        <v>0</v>
      </c>
      <c r="G63" s="15">
        <f t="shared" si="3"/>
        <v>0</v>
      </c>
      <c r="H63" s="15">
        <f t="shared" si="1"/>
        <v>0</v>
      </c>
      <c r="I63" s="3"/>
      <c r="J63" s="3"/>
    </row>
    <row r="64" spans="1:10" x14ac:dyDescent="0.25">
      <c r="A64" s="7" t="s">
        <v>112</v>
      </c>
      <c r="B64" s="7" t="s">
        <v>63</v>
      </c>
      <c r="C64" s="15">
        <v>2</v>
      </c>
      <c r="D64" s="15">
        <v>0</v>
      </c>
      <c r="E64" s="15">
        <f t="shared" si="2"/>
        <v>0</v>
      </c>
      <c r="F64" s="15">
        <v>0</v>
      </c>
      <c r="G64" s="15">
        <f t="shared" si="3"/>
        <v>0</v>
      </c>
      <c r="H64" s="15">
        <f t="shared" si="1"/>
        <v>0</v>
      </c>
      <c r="I64" s="3"/>
      <c r="J64" s="3"/>
    </row>
    <row r="65" spans="1:10" x14ac:dyDescent="0.25">
      <c r="A65" s="7" t="s">
        <v>113</v>
      </c>
      <c r="B65" s="7" t="s">
        <v>63</v>
      </c>
      <c r="C65" s="15">
        <v>5</v>
      </c>
      <c r="D65" s="15">
        <v>0</v>
      </c>
      <c r="E65" s="15">
        <f t="shared" si="2"/>
        <v>0</v>
      </c>
      <c r="F65" s="15">
        <v>0</v>
      </c>
      <c r="G65" s="15">
        <f t="shared" si="3"/>
        <v>0</v>
      </c>
      <c r="H65" s="15">
        <f t="shared" si="1"/>
        <v>0</v>
      </c>
      <c r="I65" s="3"/>
      <c r="J65" s="3"/>
    </row>
    <row r="66" spans="1:10" x14ac:dyDescent="0.25">
      <c r="A66" s="7" t="s">
        <v>114</v>
      </c>
      <c r="B66" s="7" t="s">
        <v>63</v>
      </c>
      <c r="C66" s="15">
        <v>13</v>
      </c>
      <c r="D66" s="15">
        <v>0</v>
      </c>
      <c r="E66" s="15">
        <f t="shared" si="2"/>
        <v>0</v>
      </c>
      <c r="F66" s="15">
        <v>0</v>
      </c>
      <c r="G66" s="15">
        <f t="shared" si="3"/>
        <v>0</v>
      </c>
      <c r="H66" s="15">
        <f t="shared" si="1"/>
        <v>0</v>
      </c>
      <c r="I66" s="3"/>
      <c r="J66" s="3"/>
    </row>
    <row r="67" spans="1:10" x14ac:dyDescent="0.25">
      <c r="A67" s="7" t="s">
        <v>115</v>
      </c>
      <c r="B67" s="7" t="s">
        <v>63</v>
      </c>
      <c r="C67" s="15">
        <v>9</v>
      </c>
      <c r="D67" s="15">
        <v>0</v>
      </c>
      <c r="E67" s="15">
        <f t="shared" si="2"/>
        <v>0</v>
      </c>
      <c r="F67" s="15">
        <v>0</v>
      </c>
      <c r="G67" s="15">
        <f t="shared" si="3"/>
        <v>0</v>
      </c>
      <c r="H67" s="15">
        <f t="shared" si="1"/>
        <v>0</v>
      </c>
      <c r="I67" s="3"/>
      <c r="J67" s="3"/>
    </row>
    <row r="68" spans="1:10" x14ac:dyDescent="0.25">
      <c r="A68" s="7" t="s">
        <v>13</v>
      </c>
      <c r="B68" s="7" t="s">
        <v>13</v>
      </c>
      <c r="C68" s="15"/>
      <c r="D68" s="15"/>
      <c r="E68" s="15"/>
      <c r="F68" s="15"/>
      <c r="G68" s="15"/>
      <c r="H68" s="15">
        <f t="shared" si="1"/>
        <v>0</v>
      </c>
      <c r="I68" s="3"/>
      <c r="J68" s="3"/>
    </row>
    <row r="69" spans="1:10" x14ac:dyDescent="0.25">
      <c r="A69" s="7" t="s">
        <v>116</v>
      </c>
      <c r="B69" s="7" t="s">
        <v>63</v>
      </c>
      <c r="C69" s="15">
        <v>211</v>
      </c>
      <c r="D69" s="15">
        <v>0</v>
      </c>
      <c r="E69" s="15">
        <f>C69*D69</f>
        <v>0</v>
      </c>
      <c r="F69" s="15">
        <v>0</v>
      </c>
      <c r="G69" s="15">
        <f>C69*F69</f>
        <v>0</v>
      </c>
      <c r="H69" s="15">
        <f t="shared" si="1"/>
        <v>0</v>
      </c>
      <c r="I69" s="3"/>
      <c r="J69" s="3"/>
    </row>
    <row r="70" spans="1:10" x14ac:dyDescent="0.25">
      <c r="A70" s="7" t="s">
        <v>117</v>
      </c>
      <c r="B70" s="7" t="s">
        <v>63</v>
      </c>
      <c r="C70" s="15">
        <v>20</v>
      </c>
      <c r="D70" s="15">
        <v>0</v>
      </c>
      <c r="E70" s="15">
        <f>C70*D70</f>
        <v>0</v>
      </c>
      <c r="F70" s="15">
        <v>0</v>
      </c>
      <c r="G70" s="15">
        <f>C70*F70</f>
        <v>0</v>
      </c>
      <c r="H70" s="15">
        <f t="shared" si="1"/>
        <v>0</v>
      </c>
      <c r="I70" s="3"/>
      <c r="J70" s="3"/>
    </row>
    <row r="71" spans="1:10" x14ac:dyDescent="0.25">
      <c r="A71" s="7" t="s">
        <v>13</v>
      </c>
      <c r="B71" s="7" t="s">
        <v>13</v>
      </c>
      <c r="C71" s="15"/>
      <c r="D71" s="15"/>
      <c r="E71" s="15"/>
      <c r="F71" s="15"/>
      <c r="G71" s="15"/>
      <c r="H71" s="15">
        <f t="shared" si="1"/>
        <v>0</v>
      </c>
      <c r="I71" s="3"/>
      <c r="J71" s="3"/>
    </row>
    <row r="72" spans="1:10" x14ac:dyDescent="0.25">
      <c r="A72" s="18" t="s">
        <v>118</v>
      </c>
      <c r="B72" s="18" t="s">
        <v>13</v>
      </c>
      <c r="C72" s="19"/>
      <c r="D72" s="19"/>
      <c r="E72" s="19"/>
      <c r="F72" s="19"/>
      <c r="G72" s="19"/>
      <c r="H72" s="19"/>
      <c r="I72" s="3"/>
      <c r="J72" s="3"/>
    </row>
    <row r="73" spans="1:10" x14ac:dyDescent="0.25">
      <c r="A73" s="7" t="s">
        <v>119</v>
      </c>
      <c r="B73" s="7" t="s">
        <v>120</v>
      </c>
      <c r="C73" s="15">
        <v>16</v>
      </c>
      <c r="D73" s="15">
        <v>0</v>
      </c>
      <c r="E73" s="15">
        <f>C73*D73</f>
        <v>0</v>
      </c>
      <c r="F73" s="15">
        <v>0</v>
      </c>
      <c r="G73" s="15">
        <f>C73*F73</f>
        <v>0</v>
      </c>
      <c r="H73" s="15">
        <f>E73+G73</f>
        <v>0</v>
      </c>
      <c r="I73" s="3"/>
      <c r="J73" s="3"/>
    </row>
    <row r="74" spans="1:10" x14ac:dyDescent="0.25">
      <c r="A74" s="7" t="s">
        <v>121</v>
      </c>
      <c r="B74" s="7" t="s">
        <v>120</v>
      </c>
      <c r="C74" s="15">
        <v>8</v>
      </c>
      <c r="D74" s="15">
        <v>0</v>
      </c>
      <c r="E74" s="15">
        <f>C74*D74</f>
        <v>0</v>
      </c>
      <c r="F74" s="15">
        <v>0</v>
      </c>
      <c r="G74" s="15">
        <f>C74*F74</f>
        <v>0</v>
      </c>
      <c r="H74" s="15">
        <f>E74+G74</f>
        <v>0</v>
      </c>
      <c r="I74" s="3"/>
      <c r="J74" s="3"/>
    </row>
    <row r="75" spans="1:10" x14ac:dyDescent="0.25">
      <c r="A75" s="7" t="s">
        <v>13</v>
      </c>
      <c r="B75" s="7" t="s">
        <v>13</v>
      </c>
      <c r="C75" s="15"/>
      <c r="D75" s="15"/>
      <c r="E75" s="15"/>
      <c r="F75" s="15"/>
      <c r="G75" s="15"/>
      <c r="H75" s="15">
        <f>E75+G75</f>
        <v>0</v>
      </c>
      <c r="I75" s="3"/>
      <c r="J75" s="3"/>
    </row>
    <row r="76" spans="1:10" x14ac:dyDescent="0.25">
      <c r="A76" s="8" t="s">
        <v>122</v>
      </c>
      <c r="B76" s="8" t="s">
        <v>13</v>
      </c>
      <c r="C76" s="17"/>
      <c r="D76" s="17"/>
      <c r="E76" s="17">
        <f>SUM(E47:E75)</f>
        <v>0</v>
      </c>
      <c r="F76" s="17"/>
      <c r="G76" s="17">
        <f>SUM(G47:G75)</f>
        <v>0</v>
      </c>
      <c r="H76" s="17">
        <f>SUM(H47:H75)</f>
        <v>0</v>
      </c>
      <c r="I76" s="3"/>
      <c r="J76" s="3"/>
    </row>
    <row r="77" spans="1:10" x14ac:dyDescent="0.25">
      <c r="A77" s="7" t="s">
        <v>13</v>
      </c>
      <c r="B77" s="7" t="s">
        <v>13</v>
      </c>
      <c r="C77" s="15"/>
      <c r="D77" s="15"/>
      <c r="E77" s="15"/>
      <c r="F77" s="15"/>
      <c r="G77" s="15"/>
      <c r="H77" s="15">
        <f>E77+G77</f>
        <v>0</v>
      </c>
      <c r="I77" s="3"/>
      <c r="J77" s="3"/>
    </row>
    <row r="78" spans="1:10" x14ac:dyDescent="0.25">
      <c r="A78" s="18" t="s">
        <v>123</v>
      </c>
      <c r="B78" s="18" t="s">
        <v>13</v>
      </c>
      <c r="C78" s="19"/>
      <c r="D78" s="19"/>
      <c r="E78" s="19"/>
      <c r="F78" s="19"/>
      <c r="G78" s="19"/>
      <c r="H78" s="19"/>
      <c r="I78" s="3"/>
      <c r="J78" s="3"/>
    </row>
    <row r="79" spans="1:10" x14ac:dyDescent="0.25">
      <c r="A79" s="7" t="s">
        <v>124</v>
      </c>
      <c r="B79" s="7" t="s">
        <v>63</v>
      </c>
      <c r="C79" s="15">
        <v>8</v>
      </c>
      <c r="D79" s="15">
        <v>0</v>
      </c>
      <c r="E79" s="15">
        <f>C79*D79</f>
        <v>0</v>
      </c>
      <c r="F79" s="15">
        <v>0</v>
      </c>
      <c r="G79" s="15">
        <f>C79*F79</f>
        <v>0</v>
      </c>
      <c r="H79" s="15">
        <f t="shared" ref="H79:H84" si="4">E79+G79</f>
        <v>0</v>
      </c>
      <c r="I79" s="3"/>
      <c r="J79" s="3"/>
    </row>
    <row r="80" spans="1:10" x14ac:dyDescent="0.25">
      <c r="A80" s="7" t="s">
        <v>125</v>
      </c>
      <c r="B80" s="7" t="s">
        <v>63</v>
      </c>
      <c r="C80" s="15">
        <v>4</v>
      </c>
      <c r="D80" s="15">
        <v>0</v>
      </c>
      <c r="E80" s="15">
        <f>C80*D80</f>
        <v>0</v>
      </c>
      <c r="F80" s="15">
        <v>0</v>
      </c>
      <c r="G80" s="15">
        <f>C80*F80</f>
        <v>0</v>
      </c>
      <c r="H80" s="15">
        <f t="shared" si="4"/>
        <v>0</v>
      </c>
      <c r="I80" s="3"/>
      <c r="J80" s="3"/>
    </row>
    <row r="81" spans="1:10" x14ac:dyDescent="0.25">
      <c r="A81" s="7" t="s">
        <v>126</v>
      </c>
      <c r="B81" s="7" t="s">
        <v>63</v>
      </c>
      <c r="C81" s="15">
        <v>6</v>
      </c>
      <c r="D81" s="15">
        <v>0</v>
      </c>
      <c r="E81" s="15">
        <f>C81*D81</f>
        <v>0</v>
      </c>
      <c r="F81" s="15">
        <v>0</v>
      </c>
      <c r="G81" s="15">
        <f>C81*F81</f>
        <v>0</v>
      </c>
      <c r="H81" s="15">
        <f t="shared" si="4"/>
        <v>0</v>
      </c>
      <c r="I81" s="3"/>
      <c r="J81" s="3"/>
    </row>
    <row r="82" spans="1:10" x14ac:dyDescent="0.25">
      <c r="A82" s="7" t="s">
        <v>127</v>
      </c>
      <c r="B82" s="7" t="s">
        <v>63</v>
      </c>
      <c r="C82" s="15">
        <v>25</v>
      </c>
      <c r="D82" s="15">
        <v>0</v>
      </c>
      <c r="E82" s="15">
        <f>C82*D82</f>
        <v>0</v>
      </c>
      <c r="F82" s="15">
        <v>0</v>
      </c>
      <c r="G82" s="15">
        <f>C82*F82</f>
        <v>0</v>
      </c>
      <c r="H82" s="15">
        <f t="shared" si="4"/>
        <v>0</v>
      </c>
      <c r="I82" s="3"/>
      <c r="J82" s="3"/>
    </row>
    <row r="83" spans="1:10" x14ac:dyDescent="0.25">
      <c r="A83" s="7" t="s">
        <v>128</v>
      </c>
      <c r="B83" s="7" t="s">
        <v>63</v>
      </c>
      <c r="C83" s="15">
        <v>5</v>
      </c>
      <c r="D83" s="15">
        <v>0</v>
      </c>
      <c r="E83" s="15">
        <f>C83*D83</f>
        <v>0</v>
      </c>
      <c r="F83" s="15">
        <v>0</v>
      </c>
      <c r="G83" s="15">
        <f>C83*F83</f>
        <v>0</v>
      </c>
      <c r="H83" s="15">
        <f t="shared" si="4"/>
        <v>0</v>
      </c>
      <c r="I83" s="3"/>
      <c r="J83" s="3"/>
    </row>
    <row r="84" spans="1:10" x14ac:dyDescent="0.25">
      <c r="A84" s="7" t="s">
        <v>13</v>
      </c>
      <c r="B84" s="7" t="s">
        <v>13</v>
      </c>
      <c r="C84" s="15"/>
      <c r="D84" s="15"/>
      <c r="E84" s="15"/>
      <c r="F84" s="15"/>
      <c r="G84" s="15"/>
      <c r="H84" s="15">
        <f t="shared" si="4"/>
        <v>0</v>
      </c>
      <c r="I84" s="3"/>
      <c r="J84" s="3"/>
    </row>
    <row r="85" spans="1:10" x14ac:dyDescent="0.25">
      <c r="A85" s="18" t="s">
        <v>129</v>
      </c>
      <c r="B85" s="18" t="s">
        <v>13</v>
      </c>
      <c r="C85" s="19"/>
      <c r="D85" s="19"/>
      <c r="E85" s="19"/>
      <c r="F85" s="19"/>
      <c r="G85" s="19"/>
      <c r="H85" s="19"/>
      <c r="I85" s="3"/>
      <c r="J85" s="3"/>
    </row>
    <row r="86" spans="1:10" x14ac:dyDescent="0.25">
      <c r="A86" s="7" t="s">
        <v>130</v>
      </c>
      <c r="B86" s="7" t="s">
        <v>63</v>
      </c>
      <c r="C86" s="15">
        <v>23</v>
      </c>
      <c r="D86" s="15">
        <v>0</v>
      </c>
      <c r="E86" s="15">
        <f>C86*D86</f>
        <v>0</v>
      </c>
      <c r="F86" s="15">
        <v>0</v>
      </c>
      <c r="G86" s="15">
        <f>C86*F86</f>
        <v>0</v>
      </c>
      <c r="H86" s="15">
        <f>E86+G86</f>
        <v>0</v>
      </c>
      <c r="I86" s="3"/>
      <c r="J86" s="3"/>
    </row>
    <row r="87" spans="1:10" x14ac:dyDescent="0.25">
      <c r="A87" s="7" t="s">
        <v>131</v>
      </c>
      <c r="B87" s="7" t="s">
        <v>63</v>
      </c>
      <c r="C87" s="15">
        <v>25</v>
      </c>
      <c r="D87" s="15">
        <v>0</v>
      </c>
      <c r="E87" s="15">
        <f>C87*D87</f>
        <v>0</v>
      </c>
      <c r="F87" s="15">
        <v>0</v>
      </c>
      <c r="G87" s="15">
        <f>C87*F87</f>
        <v>0</v>
      </c>
      <c r="H87" s="15">
        <f>E87+G87</f>
        <v>0</v>
      </c>
      <c r="I87" s="3"/>
      <c r="J87" s="3"/>
    </row>
    <row r="88" spans="1:10" x14ac:dyDescent="0.25">
      <c r="A88" s="7" t="s">
        <v>13</v>
      </c>
      <c r="B88" s="7" t="s">
        <v>13</v>
      </c>
      <c r="C88" s="15"/>
      <c r="D88" s="15"/>
      <c r="E88" s="15"/>
      <c r="F88" s="15"/>
      <c r="G88" s="15"/>
      <c r="H88" s="15">
        <f>E88+G88</f>
        <v>0</v>
      </c>
      <c r="I88" s="3"/>
      <c r="J88" s="3"/>
    </row>
    <row r="89" spans="1:10" x14ac:dyDescent="0.25">
      <c r="A89" s="18" t="s">
        <v>132</v>
      </c>
      <c r="B89" s="18" t="s">
        <v>13</v>
      </c>
      <c r="C89" s="19"/>
      <c r="D89" s="19"/>
      <c r="E89" s="19"/>
      <c r="F89" s="19"/>
      <c r="G89" s="19"/>
      <c r="H89" s="19"/>
      <c r="I89" s="3"/>
      <c r="J89" s="3"/>
    </row>
    <row r="90" spans="1:10" x14ac:dyDescent="0.25">
      <c r="A90" s="7" t="s">
        <v>133</v>
      </c>
      <c r="B90" s="7" t="s">
        <v>63</v>
      </c>
      <c r="C90" s="15">
        <v>4</v>
      </c>
      <c r="D90" s="15">
        <v>0</v>
      </c>
      <c r="E90" s="15">
        <f>C90*D90</f>
        <v>0</v>
      </c>
      <c r="F90" s="15">
        <v>0</v>
      </c>
      <c r="G90" s="15">
        <f>C90*F90</f>
        <v>0</v>
      </c>
      <c r="H90" s="15">
        <f>E90+G90</f>
        <v>0</v>
      </c>
      <c r="I90" s="3"/>
      <c r="J90" s="3"/>
    </row>
    <row r="91" spans="1:10" x14ac:dyDescent="0.25">
      <c r="A91" s="7" t="s">
        <v>134</v>
      </c>
      <c r="B91" s="7" t="s">
        <v>63</v>
      </c>
      <c r="C91" s="15">
        <v>12</v>
      </c>
      <c r="D91" s="15">
        <v>0</v>
      </c>
      <c r="E91" s="15">
        <f>C91*D91</f>
        <v>0</v>
      </c>
      <c r="F91" s="15">
        <v>0</v>
      </c>
      <c r="G91" s="15">
        <f>C91*F91</f>
        <v>0</v>
      </c>
      <c r="H91" s="15">
        <f>E91+G91</f>
        <v>0</v>
      </c>
      <c r="I91" s="3"/>
      <c r="J91" s="3"/>
    </row>
    <row r="92" spans="1:10" x14ac:dyDescent="0.25">
      <c r="A92" s="7" t="s">
        <v>13</v>
      </c>
      <c r="B92" s="7" t="s">
        <v>13</v>
      </c>
      <c r="C92" s="15"/>
      <c r="D92" s="15"/>
      <c r="E92" s="15"/>
      <c r="F92" s="15"/>
      <c r="G92" s="15"/>
      <c r="H92" s="15">
        <f>E92+G92</f>
        <v>0</v>
      </c>
      <c r="I92" s="3"/>
      <c r="J92" s="3"/>
    </row>
    <row r="93" spans="1:10" x14ac:dyDescent="0.25">
      <c r="A93" s="18" t="s">
        <v>135</v>
      </c>
      <c r="B93" s="18" t="s">
        <v>13</v>
      </c>
      <c r="C93" s="19"/>
      <c r="D93" s="19"/>
      <c r="E93" s="19"/>
      <c r="F93" s="19"/>
      <c r="G93" s="19"/>
      <c r="H93" s="19"/>
      <c r="I93" s="3"/>
      <c r="J93" s="3"/>
    </row>
    <row r="94" spans="1:10" x14ac:dyDescent="0.25">
      <c r="A94" s="7" t="s">
        <v>136</v>
      </c>
      <c r="B94" s="7" t="s">
        <v>63</v>
      </c>
      <c r="C94" s="15">
        <v>144</v>
      </c>
      <c r="D94" s="15">
        <v>0</v>
      </c>
      <c r="E94" s="15">
        <f>C94*D94</f>
        <v>0</v>
      </c>
      <c r="F94" s="15">
        <v>0</v>
      </c>
      <c r="G94" s="15">
        <f>C94*F94</f>
        <v>0</v>
      </c>
      <c r="H94" s="15">
        <f>E94+G94</f>
        <v>0</v>
      </c>
      <c r="I94" s="3"/>
      <c r="J94" s="3"/>
    </row>
    <row r="95" spans="1:10" x14ac:dyDescent="0.25">
      <c r="A95" s="7" t="s">
        <v>13</v>
      </c>
      <c r="B95" s="7" t="s">
        <v>13</v>
      </c>
      <c r="C95" s="15"/>
      <c r="D95" s="15"/>
      <c r="E95" s="15"/>
      <c r="F95" s="15"/>
      <c r="G95" s="15"/>
      <c r="H95" s="15">
        <f>E95+G95</f>
        <v>0</v>
      </c>
      <c r="I95" s="3"/>
      <c r="J95" s="3"/>
    </row>
    <row r="96" spans="1:10" x14ac:dyDescent="0.25">
      <c r="A96" s="18" t="s">
        <v>137</v>
      </c>
      <c r="B96" s="18" t="s">
        <v>13</v>
      </c>
      <c r="C96" s="19"/>
      <c r="D96" s="19"/>
      <c r="E96" s="19"/>
      <c r="F96" s="19"/>
      <c r="G96" s="19"/>
      <c r="H96" s="19"/>
      <c r="I96" s="3"/>
      <c r="J96" s="3"/>
    </row>
    <row r="97" spans="1:10" x14ac:dyDescent="0.25">
      <c r="A97" s="7" t="s">
        <v>138</v>
      </c>
      <c r="B97" s="7" t="s">
        <v>63</v>
      </c>
      <c r="C97" s="15">
        <v>18</v>
      </c>
      <c r="D97" s="15">
        <v>0</v>
      </c>
      <c r="E97" s="15">
        <f>C97*D97</f>
        <v>0</v>
      </c>
      <c r="F97" s="15">
        <v>0</v>
      </c>
      <c r="G97" s="15">
        <f>C97*F97</f>
        <v>0</v>
      </c>
      <c r="H97" s="15">
        <f>E97+G97</f>
        <v>0</v>
      </c>
      <c r="I97" s="3"/>
      <c r="J97" s="3"/>
    </row>
    <row r="98" spans="1:10" x14ac:dyDescent="0.25">
      <c r="A98" s="7" t="s">
        <v>13</v>
      </c>
      <c r="B98" s="7" t="s">
        <v>13</v>
      </c>
      <c r="C98" s="15"/>
      <c r="D98" s="15"/>
      <c r="E98" s="15"/>
      <c r="F98" s="15"/>
      <c r="G98" s="15"/>
      <c r="H98" s="15">
        <f>E98+G98</f>
        <v>0</v>
      </c>
      <c r="I98" s="3"/>
      <c r="J98" s="3"/>
    </row>
    <row r="99" spans="1:10" x14ac:dyDescent="0.25">
      <c r="A99" s="18" t="s">
        <v>139</v>
      </c>
      <c r="B99" s="18" t="s">
        <v>13</v>
      </c>
      <c r="C99" s="19"/>
      <c r="D99" s="19"/>
      <c r="E99" s="19"/>
      <c r="F99" s="19"/>
      <c r="G99" s="19"/>
      <c r="H99" s="19"/>
      <c r="I99" s="3"/>
      <c r="J99" s="3"/>
    </row>
    <row r="100" spans="1:10" x14ac:dyDescent="0.25">
      <c r="A100" s="7" t="s">
        <v>140</v>
      </c>
      <c r="B100" s="7" t="s">
        <v>63</v>
      </c>
      <c r="C100" s="15">
        <v>5</v>
      </c>
      <c r="D100" s="15">
        <v>0</v>
      </c>
      <c r="E100" s="15">
        <f>C100*D100</f>
        <v>0</v>
      </c>
      <c r="F100" s="15">
        <v>0</v>
      </c>
      <c r="G100" s="15">
        <f>C100*F100</f>
        <v>0</v>
      </c>
      <c r="H100" s="15">
        <f>E100+G100</f>
        <v>0</v>
      </c>
      <c r="I100" s="3"/>
      <c r="J100" s="3"/>
    </row>
    <row r="101" spans="1:10" x14ac:dyDescent="0.25">
      <c r="A101" s="7" t="s">
        <v>13</v>
      </c>
      <c r="B101" s="7" t="s">
        <v>13</v>
      </c>
      <c r="C101" s="15"/>
      <c r="D101" s="15"/>
      <c r="E101" s="15"/>
      <c r="F101" s="15"/>
      <c r="G101" s="15"/>
      <c r="H101" s="15">
        <f>E101+G101</f>
        <v>0</v>
      </c>
      <c r="I101" s="3"/>
      <c r="J101" s="3"/>
    </row>
    <row r="102" spans="1:10" x14ac:dyDescent="0.25">
      <c r="A102" s="18" t="s">
        <v>141</v>
      </c>
      <c r="B102" s="18" t="s">
        <v>13</v>
      </c>
      <c r="C102" s="19"/>
      <c r="D102" s="19"/>
      <c r="E102" s="19"/>
      <c r="F102" s="19"/>
      <c r="G102" s="19"/>
      <c r="H102" s="19"/>
      <c r="I102" s="3"/>
      <c r="J102" s="3"/>
    </row>
    <row r="103" spans="1:10" x14ac:dyDescent="0.25">
      <c r="A103" s="7" t="s">
        <v>142</v>
      </c>
      <c r="B103" s="7" t="s">
        <v>63</v>
      </c>
      <c r="C103" s="15">
        <v>1</v>
      </c>
      <c r="D103" s="15">
        <v>0</v>
      </c>
      <c r="E103" s="15">
        <f>C103*D103</f>
        <v>0</v>
      </c>
      <c r="F103" s="15">
        <v>0</v>
      </c>
      <c r="G103" s="15">
        <f>C103*F103</f>
        <v>0</v>
      </c>
      <c r="H103" s="15">
        <f>E103+G103</f>
        <v>0</v>
      </c>
      <c r="I103" s="3"/>
      <c r="J103" s="3"/>
    </row>
    <row r="104" spans="1:10" x14ac:dyDescent="0.25">
      <c r="A104" s="7" t="s">
        <v>143</v>
      </c>
      <c r="B104" s="7" t="s">
        <v>63</v>
      </c>
      <c r="C104" s="15">
        <v>1</v>
      </c>
      <c r="D104" s="15">
        <v>0</v>
      </c>
      <c r="E104" s="15">
        <f>C104*D104</f>
        <v>0</v>
      </c>
      <c r="F104" s="15">
        <v>0</v>
      </c>
      <c r="G104" s="15">
        <f>C104*F104</f>
        <v>0</v>
      </c>
      <c r="H104" s="15">
        <f>E104+G104</f>
        <v>0</v>
      </c>
      <c r="I104" s="3"/>
      <c r="J104" s="3"/>
    </row>
    <row r="105" spans="1:10" x14ac:dyDescent="0.25">
      <c r="A105" s="7" t="s">
        <v>13</v>
      </c>
      <c r="B105" s="7" t="s">
        <v>13</v>
      </c>
      <c r="C105" s="15"/>
      <c r="D105" s="15"/>
      <c r="E105" s="15"/>
      <c r="F105" s="15"/>
      <c r="G105" s="15"/>
      <c r="H105" s="15">
        <f>E105+G105</f>
        <v>0</v>
      </c>
      <c r="I105" s="3"/>
      <c r="J105" s="3"/>
    </row>
    <row r="106" spans="1:10" x14ac:dyDescent="0.25">
      <c r="A106" s="18" t="s">
        <v>144</v>
      </c>
      <c r="B106" s="18" t="s">
        <v>13</v>
      </c>
      <c r="C106" s="19"/>
      <c r="D106" s="19"/>
      <c r="E106" s="19"/>
      <c r="F106" s="19"/>
      <c r="G106" s="19"/>
      <c r="H106" s="19"/>
      <c r="I106" s="3"/>
      <c r="J106" s="3"/>
    </row>
    <row r="107" spans="1:10" x14ac:dyDescent="0.25">
      <c r="A107" s="7" t="s">
        <v>145</v>
      </c>
      <c r="B107" s="7" t="s">
        <v>63</v>
      </c>
      <c r="C107" s="15">
        <v>3</v>
      </c>
      <c r="D107" s="15">
        <v>0</v>
      </c>
      <c r="E107" s="15">
        <f>C107*D107</f>
        <v>0</v>
      </c>
      <c r="F107" s="15">
        <v>0</v>
      </c>
      <c r="G107" s="15">
        <f>C107*F107</f>
        <v>0</v>
      </c>
      <c r="H107" s="15">
        <f>E107+G107</f>
        <v>0</v>
      </c>
      <c r="I107" s="3"/>
      <c r="J107" s="3"/>
    </row>
    <row r="108" spans="1:10" x14ac:dyDescent="0.25">
      <c r="A108" s="7" t="s">
        <v>13</v>
      </c>
      <c r="B108" s="7" t="s">
        <v>13</v>
      </c>
      <c r="C108" s="15"/>
      <c r="D108" s="15"/>
      <c r="E108" s="15"/>
      <c r="F108" s="15"/>
      <c r="G108" s="15"/>
      <c r="H108" s="15">
        <f>E108+G108</f>
        <v>0</v>
      </c>
      <c r="I108" s="3"/>
      <c r="J108" s="3"/>
    </row>
    <row r="109" spans="1:10" x14ac:dyDescent="0.25">
      <c r="A109" s="18" t="s">
        <v>146</v>
      </c>
      <c r="B109" s="18" t="s">
        <v>13</v>
      </c>
      <c r="C109" s="19"/>
      <c r="D109" s="19"/>
      <c r="E109" s="19"/>
      <c r="F109" s="19"/>
      <c r="G109" s="19"/>
      <c r="H109" s="19"/>
      <c r="I109" s="3"/>
      <c r="J109" s="3"/>
    </row>
    <row r="110" spans="1:10" x14ac:dyDescent="0.25">
      <c r="A110" s="7" t="s">
        <v>147</v>
      </c>
      <c r="B110" s="7" t="s">
        <v>63</v>
      </c>
      <c r="C110" s="15">
        <v>9</v>
      </c>
      <c r="D110" s="15">
        <v>0</v>
      </c>
      <c r="E110" s="15">
        <f>C110*D110</f>
        <v>0</v>
      </c>
      <c r="F110" s="15">
        <v>0</v>
      </c>
      <c r="G110" s="15">
        <f>C110*F110</f>
        <v>0</v>
      </c>
      <c r="H110" s="15">
        <f>E110+G110</f>
        <v>0</v>
      </c>
      <c r="I110" s="3"/>
      <c r="J110" s="3"/>
    </row>
    <row r="111" spans="1:10" x14ac:dyDescent="0.25">
      <c r="A111" s="7" t="s">
        <v>13</v>
      </c>
      <c r="B111" s="7" t="s">
        <v>13</v>
      </c>
      <c r="C111" s="15"/>
      <c r="D111" s="15"/>
      <c r="E111" s="15"/>
      <c r="F111" s="15"/>
      <c r="G111" s="15"/>
      <c r="H111" s="15">
        <f>E111+G111</f>
        <v>0</v>
      </c>
      <c r="I111" s="3"/>
      <c r="J111" s="3"/>
    </row>
    <row r="112" spans="1:10" x14ac:dyDescent="0.25">
      <c r="A112" s="18" t="s">
        <v>148</v>
      </c>
      <c r="B112" s="18" t="s">
        <v>13</v>
      </c>
      <c r="C112" s="19"/>
      <c r="D112" s="19"/>
      <c r="E112" s="19"/>
      <c r="F112" s="19"/>
      <c r="G112" s="19"/>
      <c r="H112" s="19"/>
      <c r="I112" s="3"/>
      <c r="J112" s="3"/>
    </row>
    <row r="113" spans="1:10" x14ac:dyDescent="0.25">
      <c r="A113" s="7" t="s">
        <v>149</v>
      </c>
      <c r="B113" s="7" t="s">
        <v>150</v>
      </c>
      <c r="C113" s="15">
        <v>50</v>
      </c>
      <c r="D113" s="15">
        <v>0</v>
      </c>
      <c r="E113" s="15">
        <f>C113*D113</f>
        <v>0</v>
      </c>
      <c r="F113" s="15">
        <v>0</v>
      </c>
      <c r="G113" s="15">
        <f>C113*F113</f>
        <v>0</v>
      </c>
      <c r="H113" s="15">
        <f>E113+G113</f>
        <v>0</v>
      </c>
      <c r="I113" s="3"/>
      <c r="J113" s="3"/>
    </row>
    <row r="114" spans="1:10" x14ac:dyDescent="0.25">
      <c r="A114" s="7" t="s">
        <v>13</v>
      </c>
      <c r="B114" s="7" t="s">
        <v>13</v>
      </c>
      <c r="C114" s="15"/>
      <c r="D114" s="15"/>
      <c r="E114" s="15"/>
      <c r="F114" s="15"/>
      <c r="G114" s="15"/>
      <c r="H114" s="15">
        <f>E114+G114</f>
        <v>0</v>
      </c>
      <c r="I114" s="3"/>
      <c r="J114" s="3"/>
    </row>
    <row r="115" spans="1:10" x14ac:dyDescent="0.25">
      <c r="A115" s="18" t="s">
        <v>151</v>
      </c>
      <c r="B115" s="18" t="s">
        <v>13</v>
      </c>
      <c r="C115" s="19"/>
      <c r="D115" s="19"/>
      <c r="E115" s="19"/>
      <c r="F115" s="19"/>
      <c r="G115" s="19"/>
      <c r="H115" s="19"/>
      <c r="I115" s="3"/>
      <c r="J115" s="3"/>
    </row>
    <row r="116" spans="1:10" x14ac:dyDescent="0.25">
      <c r="A116" s="7" t="s">
        <v>149</v>
      </c>
      <c r="B116" s="7" t="s">
        <v>150</v>
      </c>
      <c r="C116" s="15">
        <v>25</v>
      </c>
      <c r="D116" s="15">
        <v>0</v>
      </c>
      <c r="E116" s="15">
        <f>C116*D116</f>
        <v>0</v>
      </c>
      <c r="F116" s="15">
        <v>0</v>
      </c>
      <c r="G116" s="15">
        <f>C116*F116</f>
        <v>0</v>
      </c>
      <c r="H116" s="15">
        <f>E116+G116</f>
        <v>0</v>
      </c>
      <c r="I116" s="3"/>
      <c r="J116" s="3"/>
    </row>
    <row r="117" spans="1:10" x14ac:dyDescent="0.25">
      <c r="A117" s="7" t="s">
        <v>13</v>
      </c>
      <c r="B117" s="7" t="s">
        <v>13</v>
      </c>
      <c r="C117" s="15"/>
      <c r="D117" s="15"/>
      <c r="E117" s="15"/>
      <c r="F117" s="15"/>
      <c r="G117" s="15"/>
      <c r="H117" s="15">
        <f>E117+G117</f>
        <v>0</v>
      </c>
      <c r="I117" s="3"/>
      <c r="J117" s="3"/>
    </row>
    <row r="118" spans="1:10" x14ac:dyDescent="0.25">
      <c r="A118" s="18" t="s">
        <v>152</v>
      </c>
      <c r="B118" s="18" t="s">
        <v>13</v>
      </c>
      <c r="C118" s="19"/>
      <c r="D118" s="19"/>
      <c r="E118" s="19"/>
      <c r="F118" s="19"/>
      <c r="G118" s="19"/>
      <c r="H118" s="19"/>
      <c r="I118" s="3"/>
      <c r="J118" s="3"/>
    </row>
    <row r="119" spans="1:10" x14ac:dyDescent="0.25">
      <c r="A119" s="7" t="s">
        <v>153</v>
      </c>
      <c r="B119" s="7" t="s">
        <v>71</v>
      </c>
      <c r="C119" s="15">
        <v>60</v>
      </c>
      <c r="D119" s="15">
        <v>0</v>
      </c>
      <c r="E119" s="15">
        <f>C119*D119</f>
        <v>0</v>
      </c>
      <c r="F119" s="15">
        <v>0</v>
      </c>
      <c r="G119" s="15">
        <f>C119*F119</f>
        <v>0</v>
      </c>
      <c r="H119" s="15">
        <f>E119+G119</f>
        <v>0</v>
      </c>
      <c r="I119" s="3"/>
      <c r="J119" s="3"/>
    </row>
    <row r="120" spans="1:10" x14ac:dyDescent="0.25">
      <c r="A120" s="7" t="s">
        <v>13</v>
      </c>
      <c r="B120" s="7" t="s">
        <v>13</v>
      </c>
      <c r="C120" s="15"/>
      <c r="D120" s="15"/>
      <c r="E120" s="15"/>
      <c r="F120" s="15"/>
      <c r="G120" s="15"/>
      <c r="H120" s="15">
        <f>E120+G120</f>
        <v>0</v>
      </c>
      <c r="I120" s="3"/>
      <c r="J120" s="3"/>
    </row>
    <row r="121" spans="1:10" x14ac:dyDescent="0.25">
      <c r="A121" s="18" t="s">
        <v>154</v>
      </c>
      <c r="B121" s="18" t="s">
        <v>13</v>
      </c>
      <c r="C121" s="19"/>
      <c r="D121" s="19"/>
      <c r="E121" s="19"/>
      <c r="F121" s="19"/>
      <c r="G121" s="19"/>
      <c r="H121" s="19"/>
      <c r="I121" s="3"/>
      <c r="J121" s="3"/>
    </row>
    <row r="122" spans="1:10" x14ac:dyDescent="0.25">
      <c r="A122" s="7" t="s">
        <v>153</v>
      </c>
      <c r="B122" s="7" t="s">
        <v>63</v>
      </c>
      <c r="C122" s="15">
        <v>38</v>
      </c>
      <c r="D122" s="15">
        <v>0</v>
      </c>
      <c r="E122" s="15">
        <f>C122*D122</f>
        <v>0</v>
      </c>
      <c r="F122" s="15">
        <v>0</v>
      </c>
      <c r="G122" s="15">
        <f>C122*F122</f>
        <v>0</v>
      </c>
      <c r="H122" s="15">
        <f>E122+G122</f>
        <v>0</v>
      </c>
      <c r="I122" s="3"/>
      <c r="J122" s="3"/>
    </row>
    <row r="123" spans="1:10" x14ac:dyDescent="0.25">
      <c r="A123" s="7" t="s">
        <v>155</v>
      </c>
      <c r="B123" s="7" t="s">
        <v>63</v>
      </c>
      <c r="C123" s="15">
        <v>52</v>
      </c>
      <c r="D123" s="15">
        <v>0</v>
      </c>
      <c r="E123" s="15">
        <f>C123*D123</f>
        <v>0</v>
      </c>
      <c r="F123" s="15">
        <v>0</v>
      </c>
      <c r="G123" s="15">
        <f>C123*F123</f>
        <v>0</v>
      </c>
      <c r="H123" s="15">
        <f>E123+G123</f>
        <v>0</v>
      </c>
      <c r="I123" s="3"/>
      <c r="J123" s="3"/>
    </row>
    <row r="124" spans="1:10" x14ac:dyDescent="0.25">
      <c r="A124" s="7" t="s">
        <v>13</v>
      </c>
      <c r="B124" s="7" t="s">
        <v>13</v>
      </c>
      <c r="C124" s="15"/>
      <c r="D124" s="15"/>
      <c r="E124" s="15"/>
      <c r="F124" s="15"/>
      <c r="G124" s="15"/>
      <c r="H124" s="15">
        <f>E124+G124</f>
        <v>0</v>
      </c>
      <c r="I124" s="3"/>
      <c r="J124" s="3"/>
    </row>
    <row r="125" spans="1:10" x14ac:dyDescent="0.25">
      <c r="A125" s="18" t="s">
        <v>156</v>
      </c>
      <c r="B125" s="18" t="s">
        <v>13</v>
      </c>
      <c r="C125" s="19"/>
      <c r="D125" s="19"/>
      <c r="E125" s="19"/>
      <c r="F125" s="19"/>
      <c r="G125" s="19"/>
      <c r="H125" s="19"/>
      <c r="I125" s="3"/>
      <c r="J125" s="3"/>
    </row>
    <row r="126" spans="1:10" x14ac:dyDescent="0.25">
      <c r="A126" s="7" t="s">
        <v>157</v>
      </c>
      <c r="B126" s="7" t="s">
        <v>63</v>
      </c>
      <c r="C126" s="15">
        <v>28</v>
      </c>
      <c r="D126" s="15">
        <v>0</v>
      </c>
      <c r="E126" s="15">
        <f>C126*D126</f>
        <v>0</v>
      </c>
      <c r="F126" s="15">
        <v>0</v>
      </c>
      <c r="G126" s="15">
        <f>C126*F126</f>
        <v>0</v>
      </c>
      <c r="H126" s="15">
        <f>E126+G126</f>
        <v>0</v>
      </c>
      <c r="I126" s="3"/>
      <c r="J126" s="3"/>
    </row>
    <row r="127" spans="1:10" x14ac:dyDescent="0.25">
      <c r="A127" s="7" t="s">
        <v>13</v>
      </c>
      <c r="B127" s="7" t="s">
        <v>13</v>
      </c>
      <c r="C127" s="15"/>
      <c r="D127" s="15"/>
      <c r="E127" s="15"/>
      <c r="F127" s="15"/>
      <c r="G127" s="15"/>
      <c r="H127" s="15">
        <f>E127+G127</f>
        <v>0</v>
      </c>
      <c r="I127" s="3"/>
      <c r="J127" s="3"/>
    </row>
    <row r="128" spans="1:10" x14ac:dyDescent="0.25">
      <c r="A128" s="18" t="s">
        <v>158</v>
      </c>
      <c r="B128" s="18" t="s">
        <v>13</v>
      </c>
      <c r="C128" s="19"/>
      <c r="D128" s="19"/>
      <c r="E128" s="19"/>
      <c r="F128" s="19"/>
      <c r="G128" s="19"/>
      <c r="H128" s="19"/>
      <c r="I128" s="3"/>
      <c r="J128" s="3"/>
    </row>
    <row r="129" spans="1:10" x14ac:dyDescent="0.25">
      <c r="A129" s="7" t="s">
        <v>159</v>
      </c>
      <c r="B129" s="7" t="s">
        <v>71</v>
      </c>
      <c r="C129" s="15">
        <v>6</v>
      </c>
      <c r="D129" s="15">
        <v>0</v>
      </c>
      <c r="E129" s="15">
        <f>C129*D129</f>
        <v>0</v>
      </c>
      <c r="F129" s="15">
        <v>0</v>
      </c>
      <c r="G129" s="15">
        <f>C129*F129</f>
        <v>0</v>
      </c>
      <c r="H129" s="15">
        <f>E129+G129</f>
        <v>0</v>
      </c>
      <c r="I129" s="3"/>
      <c r="J129" s="3"/>
    </row>
    <row r="130" spans="1:10" x14ac:dyDescent="0.25">
      <c r="A130" s="7" t="s">
        <v>13</v>
      </c>
      <c r="B130" s="7" t="s">
        <v>13</v>
      </c>
      <c r="C130" s="15"/>
      <c r="D130" s="15"/>
      <c r="E130" s="15"/>
      <c r="F130" s="15"/>
      <c r="G130" s="15"/>
      <c r="H130" s="15">
        <f>E130+G130</f>
        <v>0</v>
      </c>
      <c r="I130" s="3"/>
      <c r="J130" s="3"/>
    </row>
    <row r="131" spans="1:10" x14ac:dyDescent="0.25">
      <c r="A131" s="18" t="s">
        <v>160</v>
      </c>
      <c r="B131" s="18" t="s">
        <v>13</v>
      </c>
      <c r="C131" s="19"/>
      <c r="D131" s="19"/>
      <c r="E131" s="19"/>
      <c r="F131" s="19"/>
      <c r="G131" s="19"/>
      <c r="H131" s="19"/>
      <c r="I131" s="3"/>
      <c r="J131" s="3"/>
    </row>
    <row r="132" spans="1:10" x14ac:dyDescent="0.25">
      <c r="A132" s="7" t="s">
        <v>161</v>
      </c>
      <c r="B132" s="7" t="s">
        <v>71</v>
      </c>
      <c r="C132" s="15">
        <v>63</v>
      </c>
      <c r="D132" s="15">
        <v>0</v>
      </c>
      <c r="E132" s="15">
        <f>C132*D132</f>
        <v>0</v>
      </c>
      <c r="F132" s="15">
        <v>0</v>
      </c>
      <c r="G132" s="15">
        <f>C132*F132</f>
        <v>0</v>
      </c>
      <c r="H132" s="15">
        <f>E132+G132</f>
        <v>0</v>
      </c>
      <c r="I132" s="3"/>
      <c r="J132" s="3"/>
    </row>
    <row r="133" spans="1:10" x14ac:dyDescent="0.25">
      <c r="A133" s="7" t="s">
        <v>13</v>
      </c>
      <c r="B133" s="7" t="s">
        <v>13</v>
      </c>
      <c r="C133" s="15"/>
      <c r="D133" s="15"/>
      <c r="E133" s="15"/>
      <c r="F133" s="15"/>
      <c r="G133" s="15"/>
      <c r="H133" s="15">
        <f>E133+G133</f>
        <v>0</v>
      </c>
      <c r="I133" s="3"/>
      <c r="J133" s="3"/>
    </row>
    <row r="134" spans="1:10" x14ac:dyDescent="0.25">
      <c r="A134" s="18" t="s">
        <v>162</v>
      </c>
      <c r="B134" s="18" t="s">
        <v>13</v>
      </c>
      <c r="C134" s="19"/>
      <c r="D134" s="19"/>
      <c r="E134" s="19"/>
      <c r="F134" s="19"/>
      <c r="G134" s="19"/>
      <c r="H134" s="19"/>
      <c r="I134" s="3"/>
      <c r="J134" s="3"/>
    </row>
    <row r="135" spans="1:10" x14ac:dyDescent="0.25">
      <c r="A135" s="7" t="s">
        <v>163</v>
      </c>
      <c r="B135" s="7" t="s">
        <v>71</v>
      </c>
      <c r="C135" s="15">
        <v>380</v>
      </c>
      <c r="D135" s="15">
        <v>0</v>
      </c>
      <c r="E135" s="15">
        <f>C135*D135</f>
        <v>0</v>
      </c>
      <c r="F135" s="15">
        <v>0</v>
      </c>
      <c r="G135" s="15">
        <f>C135*F135</f>
        <v>0</v>
      </c>
      <c r="H135" s="15">
        <f>E135+G135</f>
        <v>0</v>
      </c>
      <c r="I135" s="3"/>
      <c r="J135" s="3"/>
    </row>
    <row r="136" spans="1:10" x14ac:dyDescent="0.25">
      <c r="A136" s="7" t="s">
        <v>164</v>
      </c>
      <c r="B136" s="7" t="s">
        <v>71</v>
      </c>
      <c r="C136" s="15">
        <v>35</v>
      </c>
      <c r="D136" s="15">
        <v>0</v>
      </c>
      <c r="E136" s="15">
        <f>C136*D136</f>
        <v>0</v>
      </c>
      <c r="F136" s="15">
        <v>0</v>
      </c>
      <c r="G136" s="15">
        <f>C136*F136</f>
        <v>0</v>
      </c>
      <c r="H136" s="15">
        <f>E136+G136</f>
        <v>0</v>
      </c>
      <c r="I136" s="3"/>
      <c r="J136" s="3"/>
    </row>
    <row r="137" spans="1:10" x14ac:dyDescent="0.25">
      <c r="A137" s="7" t="s">
        <v>165</v>
      </c>
      <c r="B137" s="7" t="s">
        <v>71</v>
      </c>
      <c r="C137" s="15">
        <v>20</v>
      </c>
      <c r="D137" s="15">
        <v>0</v>
      </c>
      <c r="E137" s="15">
        <f>C137*D137</f>
        <v>0</v>
      </c>
      <c r="F137" s="15">
        <v>0</v>
      </c>
      <c r="G137" s="15">
        <f>C137*F137</f>
        <v>0</v>
      </c>
      <c r="H137" s="15">
        <f>E137+G137</f>
        <v>0</v>
      </c>
      <c r="I137" s="3"/>
      <c r="J137" s="3"/>
    </row>
    <row r="138" spans="1:10" x14ac:dyDescent="0.25">
      <c r="A138" s="7" t="s">
        <v>166</v>
      </c>
      <c r="B138" s="7" t="s">
        <v>71</v>
      </c>
      <c r="C138" s="15">
        <v>70</v>
      </c>
      <c r="D138" s="15">
        <v>0</v>
      </c>
      <c r="E138" s="15">
        <f>C138*D138</f>
        <v>0</v>
      </c>
      <c r="F138" s="15">
        <v>0</v>
      </c>
      <c r="G138" s="15">
        <f>C138*F138</f>
        <v>0</v>
      </c>
      <c r="H138" s="15">
        <f>E138+G138</f>
        <v>0</v>
      </c>
      <c r="I138" s="3"/>
      <c r="J138" s="3"/>
    </row>
    <row r="139" spans="1:10" x14ac:dyDescent="0.25">
      <c r="A139" s="7" t="s">
        <v>13</v>
      </c>
      <c r="B139" s="7" t="s">
        <v>13</v>
      </c>
      <c r="C139" s="15"/>
      <c r="D139" s="15"/>
      <c r="E139" s="15"/>
      <c r="F139" s="15"/>
      <c r="G139" s="15"/>
      <c r="H139" s="15">
        <f>E139+G139</f>
        <v>0</v>
      </c>
      <c r="I139" s="3"/>
      <c r="J139" s="3"/>
    </row>
    <row r="140" spans="1:10" x14ac:dyDescent="0.25">
      <c r="A140" s="18" t="s">
        <v>167</v>
      </c>
      <c r="B140" s="18" t="s">
        <v>13</v>
      </c>
      <c r="C140" s="19"/>
      <c r="D140" s="19"/>
      <c r="E140" s="19"/>
      <c r="F140" s="19"/>
      <c r="G140" s="19"/>
      <c r="H140" s="19"/>
      <c r="I140" s="3"/>
      <c r="J140" s="3"/>
    </row>
    <row r="141" spans="1:10" x14ac:dyDescent="0.25">
      <c r="A141" s="7" t="s">
        <v>168</v>
      </c>
      <c r="B141" s="7" t="s">
        <v>71</v>
      </c>
      <c r="C141" s="15">
        <v>7</v>
      </c>
      <c r="D141" s="15">
        <v>0</v>
      </c>
      <c r="E141" s="15">
        <f>C141*D141</f>
        <v>0</v>
      </c>
      <c r="F141" s="15">
        <v>0</v>
      </c>
      <c r="G141" s="15">
        <f>C141*F141</f>
        <v>0</v>
      </c>
      <c r="H141" s="15">
        <f>E141+G141</f>
        <v>0</v>
      </c>
      <c r="I141" s="3"/>
      <c r="J141" s="3"/>
    </row>
    <row r="142" spans="1:10" x14ac:dyDescent="0.25">
      <c r="A142" s="7" t="s">
        <v>13</v>
      </c>
      <c r="B142" s="7" t="s">
        <v>13</v>
      </c>
      <c r="C142" s="15"/>
      <c r="D142" s="15"/>
      <c r="E142" s="15"/>
      <c r="F142" s="15"/>
      <c r="G142" s="15"/>
      <c r="H142" s="15">
        <f>E142+G142</f>
        <v>0</v>
      </c>
      <c r="I142" s="3"/>
      <c r="J142" s="3"/>
    </row>
    <row r="143" spans="1:10" x14ac:dyDescent="0.25">
      <c r="A143" s="18" t="s">
        <v>169</v>
      </c>
      <c r="B143" s="18" t="s">
        <v>13</v>
      </c>
      <c r="C143" s="19"/>
      <c r="D143" s="19"/>
      <c r="E143" s="19"/>
      <c r="F143" s="19"/>
      <c r="G143" s="19"/>
      <c r="H143" s="19"/>
      <c r="I143" s="3"/>
      <c r="J143" s="3"/>
    </row>
    <row r="144" spans="1:10" x14ac:dyDescent="0.25">
      <c r="A144" s="7" t="s">
        <v>170</v>
      </c>
      <c r="B144" s="7" t="s">
        <v>63</v>
      </c>
      <c r="C144" s="15">
        <v>120</v>
      </c>
      <c r="D144" s="15">
        <v>0</v>
      </c>
      <c r="E144" s="15">
        <f>C144*D144</f>
        <v>0</v>
      </c>
      <c r="F144" s="15">
        <v>0</v>
      </c>
      <c r="G144" s="15">
        <f>C144*F144</f>
        <v>0</v>
      </c>
      <c r="H144" s="15">
        <f>E144+G144</f>
        <v>0</v>
      </c>
      <c r="I144" s="3"/>
      <c r="J144" s="3"/>
    </row>
    <row r="145" spans="1:10" x14ac:dyDescent="0.25">
      <c r="A145" s="7" t="s">
        <v>13</v>
      </c>
      <c r="B145" s="7" t="s">
        <v>13</v>
      </c>
      <c r="C145" s="15"/>
      <c r="D145" s="15"/>
      <c r="E145" s="15"/>
      <c r="F145" s="15"/>
      <c r="G145" s="15"/>
      <c r="H145" s="15">
        <f>E145+G145</f>
        <v>0</v>
      </c>
      <c r="I145" s="3"/>
      <c r="J145" s="3"/>
    </row>
    <row r="146" spans="1:10" x14ac:dyDescent="0.25">
      <c r="A146" s="18" t="s">
        <v>171</v>
      </c>
      <c r="B146" s="18" t="s">
        <v>13</v>
      </c>
      <c r="C146" s="19"/>
      <c r="D146" s="19"/>
      <c r="E146" s="19"/>
      <c r="F146" s="19"/>
      <c r="G146" s="19"/>
      <c r="H146" s="19"/>
      <c r="I146" s="3"/>
      <c r="J146" s="3"/>
    </row>
    <row r="147" spans="1:10" x14ac:dyDescent="0.25">
      <c r="A147" s="7" t="s">
        <v>172</v>
      </c>
      <c r="B147" s="7" t="s">
        <v>71</v>
      </c>
      <c r="C147" s="15">
        <v>25</v>
      </c>
      <c r="D147" s="15">
        <v>0</v>
      </c>
      <c r="E147" s="15">
        <f>C147*D147</f>
        <v>0</v>
      </c>
      <c r="F147" s="15">
        <v>0</v>
      </c>
      <c r="G147" s="15">
        <f>C147*F147</f>
        <v>0</v>
      </c>
      <c r="H147" s="15">
        <f>E147+G147</f>
        <v>0</v>
      </c>
      <c r="I147" s="3"/>
      <c r="J147" s="3"/>
    </row>
    <row r="148" spans="1:10" x14ac:dyDescent="0.25">
      <c r="A148" s="7" t="s">
        <v>173</v>
      </c>
      <c r="B148" s="7" t="s">
        <v>71</v>
      </c>
      <c r="C148" s="15">
        <v>30</v>
      </c>
      <c r="D148" s="15">
        <v>0</v>
      </c>
      <c r="E148" s="15">
        <f>C148*D148</f>
        <v>0</v>
      </c>
      <c r="F148" s="15">
        <v>0</v>
      </c>
      <c r="G148" s="15">
        <f>C148*F148</f>
        <v>0</v>
      </c>
      <c r="H148" s="15">
        <f>E148+G148</f>
        <v>0</v>
      </c>
      <c r="I148" s="3"/>
      <c r="J148" s="3"/>
    </row>
    <row r="149" spans="1:10" x14ac:dyDescent="0.25">
      <c r="A149" s="7" t="s">
        <v>174</v>
      </c>
      <c r="B149" s="7" t="s">
        <v>71</v>
      </c>
      <c r="C149" s="15">
        <v>35</v>
      </c>
      <c r="D149" s="15">
        <v>0</v>
      </c>
      <c r="E149" s="15">
        <f>C149*D149</f>
        <v>0</v>
      </c>
      <c r="F149" s="15">
        <v>0</v>
      </c>
      <c r="G149" s="15">
        <f>C149*F149</f>
        <v>0</v>
      </c>
      <c r="H149" s="15">
        <f>E149+G149</f>
        <v>0</v>
      </c>
      <c r="I149" s="3"/>
      <c r="J149" s="3"/>
    </row>
    <row r="150" spans="1:10" x14ac:dyDescent="0.25">
      <c r="A150" s="7" t="s">
        <v>175</v>
      </c>
      <c r="B150" s="7" t="s">
        <v>71</v>
      </c>
      <c r="C150" s="15">
        <v>25</v>
      </c>
      <c r="D150" s="15">
        <v>0</v>
      </c>
      <c r="E150" s="15">
        <f>C150*D150</f>
        <v>0</v>
      </c>
      <c r="F150" s="15">
        <v>0</v>
      </c>
      <c r="G150" s="15">
        <f>C150*F150</f>
        <v>0</v>
      </c>
      <c r="H150" s="15">
        <f>E150+G150</f>
        <v>0</v>
      </c>
      <c r="I150" s="3"/>
      <c r="J150" s="3"/>
    </row>
    <row r="151" spans="1:10" x14ac:dyDescent="0.25">
      <c r="A151" s="7" t="s">
        <v>13</v>
      </c>
      <c r="B151" s="7" t="s">
        <v>13</v>
      </c>
      <c r="C151" s="15"/>
      <c r="D151" s="15"/>
      <c r="E151" s="15"/>
      <c r="F151" s="15"/>
      <c r="G151" s="15"/>
      <c r="H151" s="15">
        <f>E151+G151</f>
        <v>0</v>
      </c>
      <c r="I151" s="3"/>
      <c r="J151" s="3"/>
    </row>
    <row r="152" spans="1:10" x14ac:dyDescent="0.25">
      <c r="A152" s="18" t="s">
        <v>176</v>
      </c>
      <c r="B152" s="18" t="s">
        <v>13</v>
      </c>
      <c r="C152" s="19"/>
      <c r="D152" s="19"/>
      <c r="E152" s="19"/>
      <c r="F152" s="19"/>
      <c r="G152" s="19"/>
      <c r="H152" s="19"/>
      <c r="I152" s="3"/>
      <c r="J152" s="3"/>
    </row>
    <row r="153" spans="1:10" x14ac:dyDescent="0.25">
      <c r="A153" s="7" t="s">
        <v>177</v>
      </c>
      <c r="B153" s="7" t="s">
        <v>63</v>
      </c>
      <c r="C153" s="15">
        <v>75</v>
      </c>
      <c r="D153" s="15">
        <v>0</v>
      </c>
      <c r="E153" s="15">
        <f>C153*D153</f>
        <v>0</v>
      </c>
      <c r="F153" s="15">
        <v>0</v>
      </c>
      <c r="G153" s="15">
        <f>C153*F153</f>
        <v>0</v>
      </c>
      <c r="H153" s="15">
        <f>E153+G153</f>
        <v>0</v>
      </c>
      <c r="I153" s="3"/>
      <c r="J153" s="3"/>
    </row>
    <row r="154" spans="1:10" x14ac:dyDescent="0.25">
      <c r="A154" s="7" t="s">
        <v>178</v>
      </c>
      <c r="B154" s="7" t="s">
        <v>63</v>
      </c>
      <c r="C154" s="15">
        <v>65</v>
      </c>
      <c r="D154" s="15">
        <v>0</v>
      </c>
      <c r="E154" s="15">
        <f>C154*D154</f>
        <v>0</v>
      </c>
      <c r="F154" s="15">
        <v>0</v>
      </c>
      <c r="G154" s="15">
        <f>C154*F154</f>
        <v>0</v>
      </c>
      <c r="H154" s="15">
        <f>E154+G154</f>
        <v>0</v>
      </c>
      <c r="I154" s="3"/>
      <c r="J154" s="3"/>
    </row>
    <row r="155" spans="1:10" x14ac:dyDescent="0.25">
      <c r="A155" s="7" t="s">
        <v>179</v>
      </c>
      <c r="B155" s="7" t="s">
        <v>63</v>
      </c>
      <c r="C155" s="15">
        <v>90</v>
      </c>
      <c r="D155" s="15">
        <v>0</v>
      </c>
      <c r="E155" s="15">
        <f>C155*D155</f>
        <v>0</v>
      </c>
      <c r="F155" s="15">
        <v>0</v>
      </c>
      <c r="G155" s="15">
        <f>C155*F155</f>
        <v>0</v>
      </c>
      <c r="H155" s="15">
        <f>E155+G155</f>
        <v>0</v>
      </c>
      <c r="I155" s="3"/>
      <c r="J155" s="3"/>
    </row>
    <row r="156" spans="1:10" x14ac:dyDescent="0.25">
      <c r="A156" s="7" t="s">
        <v>180</v>
      </c>
      <c r="B156" s="7" t="s">
        <v>63</v>
      </c>
      <c r="C156" s="15">
        <v>55</v>
      </c>
      <c r="D156" s="15">
        <v>0</v>
      </c>
      <c r="E156" s="15">
        <f>C156*D156</f>
        <v>0</v>
      </c>
      <c r="F156" s="15">
        <v>0</v>
      </c>
      <c r="G156" s="15">
        <f>C156*F156</f>
        <v>0</v>
      </c>
      <c r="H156" s="15">
        <f>E156+G156</f>
        <v>0</v>
      </c>
      <c r="I156" s="3"/>
      <c r="J156" s="3"/>
    </row>
    <row r="157" spans="1:10" x14ac:dyDescent="0.25">
      <c r="A157" s="7" t="s">
        <v>13</v>
      </c>
      <c r="B157" s="7" t="s">
        <v>13</v>
      </c>
      <c r="C157" s="15"/>
      <c r="D157" s="15"/>
      <c r="E157" s="15"/>
      <c r="F157" s="15"/>
      <c r="G157" s="15"/>
      <c r="H157" s="15">
        <f>E157+G157</f>
        <v>0</v>
      </c>
      <c r="I157" s="3"/>
      <c r="J157" s="3"/>
    </row>
    <row r="158" spans="1:10" x14ac:dyDescent="0.25">
      <c r="A158" s="18" t="s">
        <v>181</v>
      </c>
      <c r="B158" s="18" t="s">
        <v>13</v>
      </c>
      <c r="C158" s="19"/>
      <c r="D158" s="19"/>
      <c r="E158" s="19"/>
      <c r="F158" s="19"/>
      <c r="G158" s="19"/>
      <c r="H158" s="19"/>
      <c r="I158" s="3"/>
      <c r="J158" s="3"/>
    </row>
    <row r="159" spans="1:10" x14ac:dyDescent="0.25">
      <c r="A159" s="7" t="s">
        <v>182</v>
      </c>
      <c r="B159" s="7" t="s">
        <v>63</v>
      </c>
      <c r="C159" s="15">
        <v>1</v>
      </c>
      <c r="D159" s="15">
        <v>0</v>
      </c>
      <c r="E159" s="15">
        <f>C159*D159</f>
        <v>0</v>
      </c>
      <c r="F159" s="15">
        <v>0</v>
      </c>
      <c r="G159" s="15">
        <f>C159*F159</f>
        <v>0</v>
      </c>
      <c r="H159" s="15">
        <f>E159+G159</f>
        <v>0</v>
      </c>
      <c r="I159" s="3"/>
      <c r="J159" s="3"/>
    </row>
    <row r="160" spans="1:10" x14ac:dyDescent="0.25">
      <c r="A160" s="7" t="s">
        <v>13</v>
      </c>
      <c r="B160" s="7" t="s">
        <v>13</v>
      </c>
      <c r="C160" s="15"/>
      <c r="D160" s="15"/>
      <c r="E160" s="15"/>
      <c r="F160" s="15"/>
      <c r="G160" s="15"/>
      <c r="H160" s="15">
        <f>E160+G160</f>
        <v>0</v>
      </c>
      <c r="I160" s="3"/>
      <c r="J160" s="3"/>
    </row>
    <row r="161" spans="1:10" x14ac:dyDescent="0.25">
      <c r="A161" s="18" t="s">
        <v>183</v>
      </c>
      <c r="B161" s="18" t="s">
        <v>13</v>
      </c>
      <c r="C161" s="19"/>
      <c r="D161" s="19"/>
      <c r="E161" s="19"/>
      <c r="F161" s="19"/>
      <c r="G161" s="19"/>
      <c r="H161" s="19"/>
      <c r="I161" s="3"/>
      <c r="J161" s="3"/>
    </row>
    <row r="162" spans="1:10" x14ac:dyDescent="0.25">
      <c r="A162" s="7" t="s">
        <v>184</v>
      </c>
      <c r="B162" s="7" t="s">
        <v>63</v>
      </c>
      <c r="C162" s="15">
        <v>1462</v>
      </c>
      <c r="D162" s="15">
        <v>0</v>
      </c>
      <c r="E162" s="15">
        <f>C162*D162</f>
        <v>0</v>
      </c>
      <c r="F162" s="15">
        <v>0</v>
      </c>
      <c r="G162" s="15">
        <f>C162*F162</f>
        <v>0</v>
      </c>
      <c r="H162" s="15">
        <f>E162+G162</f>
        <v>0</v>
      </c>
      <c r="I162" s="3"/>
      <c r="J162" s="3"/>
    </row>
    <row r="163" spans="1:10" x14ac:dyDescent="0.25">
      <c r="A163" s="7" t="s">
        <v>185</v>
      </c>
      <c r="B163" s="7" t="s">
        <v>63</v>
      </c>
      <c r="C163" s="15">
        <v>16</v>
      </c>
      <c r="D163" s="15">
        <v>0</v>
      </c>
      <c r="E163" s="15">
        <f>C163*D163</f>
        <v>0</v>
      </c>
      <c r="F163" s="15">
        <v>0</v>
      </c>
      <c r="G163" s="15">
        <f>C163*F163</f>
        <v>0</v>
      </c>
      <c r="H163" s="15">
        <f>E163+G163</f>
        <v>0</v>
      </c>
      <c r="I163" s="3"/>
      <c r="J163" s="3"/>
    </row>
    <row r="164" spans="1:10" x14ac:dyDescent="0.25">
      <c r="A164" s="7" t="s">
        <v>13</v>
      </c>
      <c r="B164" s="7" t="s">
        <v>13</v>
      </c>
      <c r="C164" s="15"/>
      <c r="D164" s="15"/>
      <c r="E164" s="15"/>
      <c r="F164" s="15"/>
      <c r="G164" s="15"/>
      <c r="H164" s="15">
        <f>E164+G164</f>
        <v>0</v>
      </c>
      <c r="I164" s="3"/>
      <c r="J164" s="3"/>
    </row>
    <row r="165" spans="1:10" x14ac:dyDescent="0.25">
      <c r="A165" s="18" t="s">
        <v>186</v>
      </c>
      <c r="B165" s="18" t="s">
        <v>13</v>
      </c>
      <c r="C165" s="19"/>
      <c r="D165" s="19"/>
      <c r="E165" s="19"/>
      <c r="F165" s="19"/>
      <c r="G165" s="19"/>
      <c r="H165" s="19"/>
      <c r="I165" s="3"/>
      <c r="J165" s="3"/>
    </row>
    <row r="166" spans="1:10" x14ac:dyDescent="0.25">
      <c r="A166" s="7" t="s">
        <v>187</v>
      </c>
      <c r="B166" s="7" t="s">
        <v>63</v>
      </c>
      <c r="C166" s="15">
        <v>985</v>
      </c>
      <c r="D166" s="15">
        <v>0</v>
      </c>
      <c r="E166" s="15">
        <f>C166*D166</f>
        <v>0</v>
      </c>
      <c r="F166" s="15">
        <v>0</v>
      </c>
      <c r="G166" s="15">
        <f>C166*F166</f>
        <v>0</v>
      </c>
      <c r="H166" s="15">
        <f>E166+G166</f>
        <v>0</v>
      </c>
      <c r="I166" s="3"/>
      <c r="J166" s="3"/>
    </row>
    <row r="167" spans="1:10" x14ac:dyDescent="0.25">
      <c r="A167" s="7" t="s">
        <v>188</v>
      </c>
      <c r="B167" s="7" t="s">
        <v>63</v>
      </c>
      <c r="C167" s="15">
        <v>1450</v>
      </c>
      <c r="D167" s="15">
        <v>0</v>
      </c>
      <c r="E167" s="15">
        <f>C167*D167</f>
        <v>0</v>
      </c>
      <c r="F167" s="15">
        <v>0</v>
      </c>
      <c r="G167" s="15">
        <f>C167*F167</f>
        <v>0</v>
      </c>
      <c r="H167" s="15">
        <f>E167+G167</f>
        <v>0</v>
      </c>
      <c r="I167" s="3"/>
      <c r="J167" s="3"/>
    </row>
    <row r="168" spans="1:10" x14ac:dyDescent="0.25">
      <c r="A168" s="7" t="s">
        <v>189</v>
      </c>
      <c r="B168" s="7" t="s">
        <v>63</v>
      </c>
      <c r="C168" s="15">
        <v>860</v>
      </c>
      <c r="D168" s="15">
        <v>0</v>
      </c>
      <c r="E168" s="15">
        <f>C168*D168</f>
        <v>0</v>
      </c>
      <c r="F168" s="15">
        <v>0</v>
      </c>
      <c r="G168" s="15">
        <f>C168*F168</f>
        <v>0</v>
      </c>
      <c r="H168" s="15">
        <f>E168+G168</f>
        <v>0</v>
      </c>
      <c r="I168" s="3"/>
      <c r="J168" s="3"/>
    </row>
    <row r="169" spans="1:10" x14ac:dyDescent="0.25">
      <c r="A169" s="7" t="s">
        <v>13</v>
      </c>
      <c r="B169" s="7" t="s">
        <v>13</v>
      </c>
      <c r="C169" s="15"/>
      <c r="D169" s="15"/>
      <c r="E169" s="15"/>
      <c r="F169" s="15"/>
      <c r="G169" s="15"/>
      <c r="H169" s="15">
        <f>E169+G169</f>
        <v>0</v>
      </c>
      <c r="I169" s="3"/>
      <c r="J169" s="3"/>
    </row>
    <row r="170" spans="1:10" x14ac:dyDescent="0.25">
      <c r="A170" s="18" t="s">
        <v>190</v>
      </c>
      <c r="B170" s="18" t="s">
        <v>13</v>
      </c>
      <c r="C170" s="19"/>
      <c r="D170" s="19"/>
      <c r="E170" s="19"/>
      <c r="F170" s="19"/>
      <c r="G170" s="19"/>
      <c r="H170" s="19"/>
      <c r="I170" s="3"/>
      <c r="J170" s="3"/>
    </row>
    <row r="171" spans="1:10" x14ac:dyDescent="0.25">
      <c r="A171" s="7" t="s">
        <v>191</v>
      </c>
      <c r="B171" s="7" t="s">
        <v>192</v>
      </c>
      <c r="C171" s="15">
        <v>1</v>
      </c>
      <c r="D171" s="15">
        <v>0</v>
      </c>
      <c r="E171" s="15">
        <f>C171*D171</f>
        <v>0</v>
      </c>
      <c r="F171" s="15">
        <v>0</v>
      </c>
      <c r="G171" s="15">
        <f>C171*F171</f>
        <v>0</v>
      </c>
      <c r="H171" s="15">
        <f>E171+G171</f>
        <v>0</v>
      </c>
      <c r="I171" s="3"/>
      <c r="J171" s="3"/>
    </row>
    <row r="172" spans="1:10" x14ac:dyDescent="0.25">
      <c r="A172" s="7" t="s">
        <v>13</v>
      </c>
      <c r="B172" s="7" t="s">
        <v>13</v>
      </c>
      <c r="C172" s="15"/>
      <c r="D172" s="15"/>
      <c r="E172" s="15"/>
      <c r="F172" s="15"/>
      <c r="G172" s="15"/>
      <c r="H172" s="15">
        <f>E172+G172</f>
        <v>0</v>
      </c>
      <c r="I172" s="3"/>
      <c r="J172" s="3"/>
    </row>
    <row r="173" spans="1:10" x14ac:dyDescent="0.25">
      <c r="A173" s="18" t="s">
        <v>193</v>
      </c>
      <c r="B173" s="18" t="s">
        <v>13</v>
      </c>
      <c r="C173" s="19"/>
      <c r="D173" s="19"/>
      <c r="E173" s="19"/>
      <c r="F173" s="19"/>
      <c r="G173" s="19"/>
      <c r="H173" s="19"/>
      <c r="I173" s="3"/>
      <c r="J173" s="3"/>
    </row>
    <row r="174" spans="1:10" x14ac:dyDescent="0.25">
      <c r="A174" s="7" t="s">
        <v>194</v>
      </c>
      <c r="B174" s="7" t="s">
        <v>150</v>
      </c>
      <c r="C174" s="15">
        <v>1150</v>
      </c>
      <c r="D174" s="15">
        <v>0</v>
      </c>
      <c r="E174" s="15">
        <f>C174*D174</f>
        <v>0</v>
      </c>
      <c r="F174" s="15">
        <v>0</v>
      </c>
      <c r="G174" s="15">
        <f>C174*F174</f>
        <v>0</v>
      </c>
      <c r="H174" s="15">
        <f>E174+G174</f>
        <v>0</v>
      </c>
      <c r="I174" s="3"/>
      <c r="J174" s="3"/>
    </row>
    <row r="175" spans="1:10" x14ac:dyDescent="0.25">
      <c r="A175" s="7" t="s">
        <v>13</v>
      </c>
      <c r="B175" s="7" t="s">
        <v>13</v>
      </c>
      <c r="C175" s="15"/>
      <c r="D175" s="15"/>
      <c r="E175" s="15"/>
      <c r="F175" s="15"/>
      <c r="G175" s="15"/>
      <c r="H175" s="15">
        <f>E175+G175</f>
        <v>0</v>
      </c>
      <c r="I175" s="3"/>
      <c r="J175" s="3"/>
    </row>
    <row r="176" spans="1:10" x14ac:dyDescent="0.25">
      <c r="A176" s="18" t="s">
        <v>195</v>
      </c>
      <c r="B176" s="18" t="s">
        <v>13</v>
      </c>
      <c r="C176" s="19"/>
      <c r="D176" s="19"/>
      <c r="E176" s="19"/>
      <c r="F176" s="19"/>
      <c r="G176" s="19"/>
      <c r="H176" s="19"/>
      <c r="I176" s="3"/>
      <c r="J176" s="3"/>
    </row>
    <row r="177" spans="1:10" x14ac:dyDescent="0.25">
      <c r="A177" s="7" t="s">
        <v>196</v>
      </c>
      <c r="B177" s="7" t="s">
        <v>120</v>
      </c>
      <c r="C177" s="15">
        <v>24</v>
      </c>
      <c r="D177" s="15">
        <v>0</v>
      </c>
      <c r="E177" s="15">
        <f>C177*D177</f>
        <v>0</v>
      </c>
      <c r="F177" s="15">
        <v>0</v>
      </c>
      <c r="G177" s="15">
        <f>C177*F177</f>
        <v>0</v>
      </c>
      <c r="H177" s="15">
        <f>E177+G177</f>
        <v>0</v>
      </c>
      <c r="I177" s="3"/>
      <c r="J177" s="3"/>
    </row>
    <row r="178" spans="1:10" x14ac:dyDescent="0.25">
      <c r="A178" s="7" t="s">
        <v>197</v>
      </c>
      <c r="B178" s="7" t="s">
        <v>120</v>
      </c>
      <c r="C178" s="15">
        <v>8</v>
      </c>
      <c r="D178" s="15">
        <v>0</v>
      </c>
      <c r="E178" s="15">
        <f>C178*D178</f>
        <v>0</v>
      </c>
      <c r="F178" s="15">
        <v>0</v>
      </c>
      <c r="G178" s="15">
        <f>C178*F178</f>
        <v>0</v>
      </c>
      <c r="H178" s="15">
        <f>E178+G178</f>
        <v>0</v>
      </c>
      <c r="I178" s="3"/>
      <c r="J178" s="3"/>
    </row>
    <row r="179" spans="1:10" x14ac:dyDescent="0.25">
      <c r="A179" s="7" t="s">
        <v>198</v>
      </c>
      <c r="B179" s="7" t="s">
        <v>192</v>
      </c>
      <c r="C179" s="15">
        <v>1</v>
      </c>
      <c r="D179" s="15">
        <v>0</v>
      </c>
      <c r="E179" s="15">
        <f>C179*D179</f>
        <v>0</v>
      </c>
      <c r="F179" s="15">
        <v>0</v>
      </c>
      <c r="G179" s="15">
        <f>C179*F179</f>
        <v>0</v>
      </c>
      <c r="H179" s="15">
        <f>E179+G179</f>
        <v>0</v>
      </c>
      <c r="I179" s="3"/>
      <c r="J179" s="3"/>
    </row>
    <row r="180" spans="1:10" x14ac:dyDescent="0.25">
      <c r="A180" s="7" t="s">
        <v>199</v>
      </c>
      <c r="B180" s="7" t="s">
        <v>120</v>
      </c>
      <c r="C180" s="15">
        <v>4</v>
      </c>
      <c r="D180" s="15">
        <v>0</v>
      </c>
      <c r="E180" s="15">
        <f>C180*D180</f>
        <v>0</v>
      </c>
      <c r="F180" s="15">
        <v>0</v>
      </c>
      <c r="G180" s="15">
        <f>C180*F180</f>
        <v>0</v>
      </c>
      <c r="H180" s="15">
        <f>E180+G180</f>
        <v>0</v>
      </c>
      <c r="I180" s="3"/>
      <c r="J180" s="3"/>
    </row>
    <row r="181" spans="1:10" x14ac:dyDescent="0.25">
      <c r="A181" s="7" t="s">
        <v>13</v>
      </c>
      <c r="B181" s="7" t="s">
        <v>13</v>
      </c>
      <c r="C181" s="15"/>
      <c r="D181" s="15"/>
      <c r="E181" s="15"/>
      <c r="F181" s="15"/>
      <c r="G181" s="15"/>
      <c r="H181" s="15">
        <f>E181+G181</f>
        <v>0</v>
      </c>
      <c r="I181" s="3"/>
      <c r="J181" s="3"/>
    </row>
    <row r="182" spans="1:10" x14ac:dyDescent="0.25">
      <c r="A182" s="18" t="s">
        <v>200</v>
      </c>
      <c r="B182" s="18" t="s">
        <v>13</v>
      </c>
      <c r="C182" s="19"/>
      <c r="D182" s="19"/>
      <c r="E182" s="19"/>
      <c r="F182" s="19"/>
      <c r="G182" s="19"/>
      <c r="H182" s="19"/>
      <c r="I182" s="3"/>
      <c r="J182" s="3"/>
    </row>
    <row r="183" spans="1:10" x14ac:dyDescent="0.25">
      <c r="A183" s="18" t="s">
        <v>201</v>
      </c>
      <c r="B183" s="18" t="s">
        <v>13</v>
      </c>
      <c r="C183" s="19"/>
      <c r="D183" s="19"/>
      <c r="E183" s="19"/>
      <c r="F183" s="19"/>
      <c r="G183" s="19"/>
      <c r="H183" s="19"/>
      <c r="I183" s="3"/>
      <c r="J183" s="3"/>
    </row>
    <row r="184" spans="1:10" x14ac:dyDescent="0.25">
      <c r="A184" s="7" t="s">
        <v>202</v>
      </c>
      <c r="B184" s="7" t="s">
        <v>150</v>
      </c>
      <c r="C184" s="15">
        <v>20</v>
      </c>
      <c r="D184" s="15">
        <v>0</v>
      </c>
      <c r="E184" s="15">
        <f>C184*D184</f>
        <v>0</v>
      </c>
      <c r="F184" s="15">
        <v>0</v>
      </c>
      <c r="G184" s="15">
        <f>C184*F184</f>
        <v>0</v>
      </c>
      <c r="H184" s="15">
        <f>E184+G184</f>
        <v>0</v>
      </c>
      <c r="I184" s="3"/>
      <c r="J184" s="3"/>
    </row>
    <row r="185" spans="1:10" x14ac:dyDescent="0.25">
      <c r="A185" s="7" t="s">
        <v>203</v>
      </c>
      <c r="B185" s="7" t="s">
        <v>150</v>
      </c>
      <c r="C185" s="15">
        <v>120</v>
      </c>
      <c r="D185" s="15">
        <v>0</v>
      </c>
      <c r="E185" s="15">
        <f>C185*D185</f>
        <v>0</v>
      </c>
      <c r="F185" s="15">
        <v>0</v>
      </c>
      <c r="G185" s="15">
        <f>C185*F185</f>
        <v>0</v>
      </c>
      <c r="H185" s="15">
        <f>E185+G185</f>
        <v>0</v>
      </c>
      <c r="I185" s="3"/>
      <c r="J185" s="3"/>
    </row>
    <row r="186" spans="1:10" x14ac:dyDescent="0.25">
      <c r="A186" s="7" t="s">
        <v>13</v>
      </c>
      <c r="B186" s="7" t="s">
        <v>13</v>
      </c>
      <c r="C186" s="15"/>
      <c r="D186" s="15"/>
      <c r="E186" s="15"/>
      <c r="F186" s="15"/>
      <c r="G186" s="15"/>
      <c r="H186" s="15">
        <f>E186+G186</f>
        <v>0</v>
      </c>
      <c r="I186" s="3"/>
      <c r="J186" s="3"/>
    </row>
    <row r="187" spans="1:10" x14ac:dyDescent="0.25">
      <c r="A187" s="18" t="s">
        <v>204</v>
      </c>
      <c r="B187" s="18" t="s">
        <v>13</v>
      </c>
      <c r="C187" s="19"/>
      <c r="D187" s="19"/>
      <c r="E187" s="19"/>
      <c r="F187" s="19"/>
      <c r="G187" s="19"/>
      <c r="H187" s="19"/>
      <c r="I187" s="3"/>
      <c r="J187" s="3"/>
    </row>
    <row r="188" spans="1:10" x14ac:dyDescent="0.25">
      <c r="A188" s="18" t="s">
        <v>205</v>
      </c>
      <c r="B188" s="18" t="s">
        <v>13</v>
      </c>
      <c r="C188" s="19"/>
      <c r="D188" s="19"/>
      <c r="E188" s="19"/>
      <c r="F188" s="19"/>
      <c r="G188" s="19"/>
      <c r="H188" s="19"/>
      <c r="I188" s="3"/>
      <c r="J188" s="3"/>
    </row>
    <row r="189" spans="1:10" x14ac:dyDescent="0.25">
      <c r="A189" s="18" t="s">
        <v>206</v>
      </c>
      <c r="B189" s="18" t="s">
        <v>13</v>
      </c>
      <c r="C189" s="19"/>
      <c r="D189" s="19"/>
      <c r="E189" s="19"/>
      <c r="F189" s="19"/>
      <c r="G189" s="19"/>
      <c r="H189" s="19"/>
      <c r="I189" s="3"/>
      <c r="J189" s="3"/>
    </row>
    <row r="190" spans="1:10" x14ac:dyDescent="0.25">
      <c r="A190" s="7" t="s">
        <v>207</v>
      </c>
      <c r="B190" s="7" t="s">
        <v>150</v>
      </c>
      <c r="C190" s="15">
        <v>40</v>
      </c>
      <c r="D190" s="15">
        <v>0</v>
      </c>
      <c r="E190" s="15">
        <f>C190*D190</f>
        <v>0</v>
      </c>
      <c r="F190" s="15">
        <v>0</v>
      </c>
      <c r="G190" s="15">
        <f>C190*F190</f>
        <v>0</v>
      </c>
      <c r="H190" s="15">
        <f>E190+G190</f>
        <v>0</v>
      </c>
      <c r="I190" s="3"/>
      <c r="J190" s="3"/>
    </row>
    <row r="191" spans="1:10" x14ac:dyDescent="0.25">
      <c r="A191" s="7" t="s">
        <v>13</v>
      </c>
      <c r="B191" s="7" t="s">
        <v>13</v>
      </c>
      <c r="C191" s="15"/>
      <c r="D191" s="15"/>
      <c r="E191" s="15"/>
      <c r="F191" s="15"/>
      <c r="G191" s="15"/>
      <c r="H191" s="15">
        <f>E191+G191</f>
        <v>0</v>
      </c>
      <c r="I191" s="3"/>
      <c r="J191" s="3"/>
    </row>
    <row r="192" spans="1:10" x14ac:dyDescent="0.25">
      <c r="A192" s="18" t="s">
        <v>208</v>
      </c>
      <c r="B192" s="18" t="s">
        <v>13</v>
      </c>
      <c r="C192" s="19"/>
      <c r="D192" s="19"/>
      <c r="E192" s="19"/>
      <c r="F192" s="19"/>
      <c r="G192" s="19"/>
      <c r="H192" s="19"/>
      <c r="I192" s="3"/>
      <c r="J192" s="3"/>
    </row>
    <row r="193" spans="1:10" x14ac:dyDescent="0.25">
      <c r="A193" s="18" t="s">
        <v>209</v>
      </c>
      <c r="B193" s="18" t="s">
        <v>13</v>
      </c>
      <c r="C193" s="19"/>
      <c r="D193" s="19"/>
      <c r="E193" s="19"/>
      <c r="F193" s="19"/>
      <c r="G193" s="19"/>
      <c r="H193" s="19"/>
      <c r="I193" s="3"/>
      <c r="J193" s="3"/>
    </row>
    <row r="194" spans="1:10" x14ac:dyDescent="0.25">
      <c r="A194" s="7" t="s">
        <v>210</v>
      </c>
      <c r="B194" s="7" t="s">
        <v>63</v>
      </c>
      <c r="C194" s="15">
        <v>2</v>
      </c>
      <c r="D194" s="15">
        <v>0</v>
      </c>
      <c r="E194" s="15">
        <f>C194*D194</f>
        <v>0</v>
      </c>
      <c r="F194" s="15">
        <v>0</v>
      </c>
      <c r="G194" s="15">
        <f>C194*F194</f>
        <v>0</v>
      </c>
      <c r="H194" s="15">
        <f>E194+G194</f>
        <v>0</v>
      </c>
      <c r="I194" s="3"/>
      <c r="J194" s="3"/>
    </row>
    <row r="195" spans="1:10" x14ac:dyDescent="0.25">
      <c r="A195" s="7" t="s">
        <v>13</v>
      </c>
      <c r="B195" s="7" t="s">
        <v>13</v>
      </c>
      <c r="C195" s="15"/>
      <c r="D195" s="15"/>
      <c r="E195" s="15"/>
      <c r="F195" s="15"/>
      <c r="G195" s="15"/>
      <c r="H195" s="15">
        <f>E195+G195</f>
        <v>0</v>
      </c>
      <c r="I195" s="3"/>
      <c r="J195" s="3"/>
    </row>
    <row r="196" spans="1:10" x14ac:dyDescent="0.25">
      <c r="A196" s="18" t="s">
        <v>211</v>
      </c>
      <c r="B196" s="18" t="s">
        <v>13</v>
      </c>
      <c r="C196" s="19"/>
      <c r="D196" s="19"/>
      <c r="E196" s="19"/>
      <c r="F196" s="19"/>
      <c r="G196" s="19"/>
      <c r="H196" s="19"/>
      <c r="I196" s="3"/>
      <c r="J196" s="3"/>
    </row>
    <row r="197" spans="1:10" x14ac:dyDescent="0.25">
      <c r="A197" s="7" t="s">
        <v>212</v>
      </c>
      <c r="B197" s="7" t="s">
        <v>150</v>
      </c>
      <c r="C197" s="15">
        <v>1.2</v>
      </c>
      <c r="D197" s="15">
        <v>0</v>
      </c>
      <c r="E197" s="15">
        <f>C197*D197</f>
        <v>0</v>
      </c>
      <c r="F197" s="15">
        <v>0</v>
      </c>
      <c r="G197" s="15">
        <f>C197*F197</f>
        <v>0</v>
      </c>
      <c r="H197" s="15">
        <f>E197+G197</f>
        <v>0</v>
      </c>
      <c r="I197" s="3"/>
      <c r="J197" s="3"/>
    </row>
    <row r="198" spans="1:10" x14ac:dyDescent="0.25">
      <c r="A198" s="7" t="s">
        <v>13</v>
      </c>
      <c r="B198" s="7" t="s">
        <v>13</v>
      </c>
      <c r="C198" s="15"/>
      <c r="D198" s="15"/>
      <c r="E198" s="15"/>
      <c r="F198" s="15"/>
      <c r="G198" s="15"/>
      <c r="H198" s="15">
        <f>E198+G198</f>
        <v>0</v>
      </c>
      <c r="I198" s="3"/>
      <c r="J198" s="3"/>
    </row>
    <row r="199" spans="1:10" x14ac:dyDescent="0.25">
      <c r="A199" s="18" t="s">
        <v>213</v>
      </c>
      <c r="B199" s="18" t="s">
        <v>13</v>
      </c>
      <c r="C199" s="19"/>
      <c r="D199" s="19"/>
      <c r="E199" s="19"/>
      <c r="F199" s="19"/>
      <c r="G199" s="19"/>
      <c r="H199" s="19"/>
      <c r="I199" s="3"/>
      <c r="J199" s="3"/>
    </row>
    <row r="200" spans="1:10" x14ac:dyDescent="0.25">
      <c r="A200" s="7" t="s">
        <v>214</v>
      </c>
      <c r="B200" s="7" t="s">
        <v>120</v>
      </c>
      <c r="C200" s="15">
        <v>12</v>
      </c>
      <c r="D200" s="15">
        <v>0</v>
      </c>
      <c r="E200" s="15">
        <f t="shared" ref="E200:E206" si="5">C200*D200</f>
        <v>0</v>
      </c>
      <c r="F200" s="15">
        <v>0</v>
      </c>
      <c r="G200" s="15">
        <f t="shared" ref="G200:G206" si="6">C200*F200</f>
        <v>0</v>
      </c>
      <c r="H200" s="15">
        <f t="shared" ref="H200:H207" si="7">E200+G200</f>
        <v>0</v>
      </c>
      <c r="I200" s="3"/>
      <c r="J200" s="3"/>
    </row>
    <row r="201" spans="1:10" x14ac:dyDescent="0.25">
      <c r="A201" s="7" t="s">
        <v>215</v>
      </c>
      <c r="B201" s="7" t="s">
        <v>120</v>
      </c>
      <c r="C201" s="15">
        <v>24</v>
      </c>
      <c r="D201" s="15">
        <v>0</v>
      </c>
      <c r="E201" s="15">
        <f t="shared" si="5"/>
        <v>0</v>
      </c>
      <c r="F201" s="15">
        <v>0</v>
      </c>
      <c r="G201" s="15">
        <f t="shared" si="6"/>
        <v>0</v>
      </c>
      <c r="H201" s="15">
        <f t="shared" si="7"/>
        <v>0</v>
      </c>
      <c r="I201" s="3"/>
      <c r="J201" s="3"/>
    </row>
    <row r="202" spans="1:10" x14ac:dyDescent="0.25">
      <c r="A202" s="7" t="s">
        <v>216</v>
      </c>
      <c r="B202" s="7" t="s">
        <v>120</v>
      </c>
      <c r="C202" s="15">
        <v>60</v>
      </c>
      <c r="D202" s="15">
        <v>0</v>
      </c>
      <c r="E202" s="15">
        <f t="shared" si="5"/>
        <v>0</v>
      </c>
      <c r="F202" s="15">
        <v>0</v>
      </c>
      <c r="G202" s="15">
        <f t="shared" si="6"/>
        <v>0</v>
      </c>
      <c r="H202" s="15">
        <f t="shared" si="7"/>
        <v>0</v>
      </c>
      <c r="I202" s="3"/>
      <c r="J202" s="3"/>
    </row>
    <row r="203" spans="1:10" x14ac:dyDescent="0.25">
      <c r="A203" s="7" t="s">
        <v>217</v>
      </c>
      <c r="B203" s="7" t="s">
        <v>120</v>
      </c>
      <c r="C203" s="15">
        <v>16</v>
      </c>
      <c r="D203" s="15">
        <v>0</v>
      </c>
      <c r="E203" s="15">
        <f t="shared" si="5"/>
        <v>0</v>
      </c>
      <c r="F203" s="15">
        <v>0</v>
      </c>
      <c r="G203" s="15">
        <f t="shared" si="6"/>
        <v>0</v>
      </c>
      <c r="H203" s="15">
        <f t="shared" si="7"/>
        <v>0</v>
      </c>
      <c r="I203" s="3"/>
      <c r="J203" s="3"/>
    </row>
    <row r="204" spans="1:10" x14ac:dyDescent="0.25">
      <c r="A204" s="7" t="s">
        <v>218</v>
      </c>
      <c r="B204" s="7" t="s">
        <v>120</v>
      </c>
      <c r="C204" s="15">
        <v>6</v>
      </c>
      <c r="D204" s="15">
        <v>0</v>
      </c>
      <c r="E204" s="15">
        <f t="shared" si="5"/>
        <v>0</v>
      </c>
      <c r="F204" s="15">
        <v>0</v>
      </c>
      <c r="G204" s="15">
        <f t="shared" si="6"/>
        <v>0</v>
      </c>
      <c r="H204" s="15">
        <f t="shared" si="7"/>
        <v>0</v>
      </c>
      <c r="I204" s="3"/>
      <c r="J204" s="3"/>
    </row>
    <row r="205" spans="1:10" x14ac:dyDescent="0.25">
      <c r="A205" s="7" t="s">
        <v>219</v>
      </c>
      <c r="B205" s="7" t="s">
        <v>120</v>
      </c>
      <c r="C205" s="15">
        <v>5</v>
      </c>
      <c r="D205" s="15">
        <v>0</v>
      </c>
      <c r="E205" s="15">
        <f t="shared" si="5"/>
        <v>0</v>
      </c>
      <c r="F205" s="15">
        <v>0</v>
      </c>
      <c r="G205" s="15">
        <f t="shared" si="6"/>
        <v>0</v>
      </c>
      <c r="H205" s="15">
        <f t="shared" si="7"/>
        <v>0</v>
      </c>
      <c r="I205" s="3"/>
      <c r="J205" s="3"/>
    </row>
    <row r="206" spans="1:10" x14ac:dyDescent="0.25">
      <c r="A206" s="7" t="s">
        <v>220</v>
      </c>
      <c r="B206" s="7" t="s">
        <v>120</v>
      </c>
      <c r="C206" s="15">
        <v>8</v>
      </c>
      <c r="D206" s="15">
        <v>0</v>
      </c>
      <c r="E206" s="15">
        <f t="shared" si="5"/>
        <v>0</v>
      </c>
      <c r="F206" s="15">
        <v>0</v>
      </c>
      <c r="G206" s="15">
        <f t="shared" si="6"/>
        <v>0</v>
      </c>
      <c r="H206" s="15">
        <f t="shared" si="7"/>
        <v>0</v>
      </c>
      <c r="I206" s="3"/>
      <c r="J206" s="3"/>
    </row>
    <row r="207" spans="1:10" x14ac:dyDescent="0.25">
      <c r="A207" s="7" t="s">
        <v>13</v>
      </c>
      <c r="B207" s="7" t="s">
        <v>13</v>
      </c>
      <c r="C207" s="15"/>
      <c r="D207" s="15"/>
      <c r="E207" s="15"/>
      <c r="F207" s="15"/>
      <c r="G207" s="15"/>
      <c r="H207" s="15">
        <f t="shared" si="7"/>
        <v>0</v>
      </c>
      <c r="I207" s="3"/>
      <c r="J207" s="3"/>
    </row>
    <row r="208" spans="1:10" x14ac:dyDescent="0.25">
      <c r="A208" s="18" t="s">
        <v>221</v>
      </c>
      <c r="B208" s="18" t="s">
        <v>13</v>
      </c>
      <c r="C208" s="19"/>
      <c r="D208" s="19"/>
      <c r="E208" s="19"/>
      <c r="F208" s="19"/>
      <c r="G208" s="19"/>
      <c r="H208" s="19"/>
      <c r="I208" s="3"/>
      <c r="J208" s="3"/>
    </row>
    <row r="209" spans="1:10" x14ac:dyDescent="0.25">
      <c r="A209" s="7" t="s">
        <v>222</v>
      </c>
      <c r="B209" s="7" t="s">
        <v>192</v>
      </c>
      <c r="C209" s="15">
        <v>1</v>
      </c>
      <c r="D209" s="15">
        <v>0</v>
      </c>
      <c r="E209" s="15">
        <f t="shared" ref="E209:E217" si="8">C209*D209</f>
        <v>0</v>
      </c>
      <c r="F209" s="15">
        <v>0</v>
      </c>
      <c r="G209" s="15">
        <f t="shared" ref="G209:G217" si="9">C209*F209</f>
        <v>0</v>
      </c>
      <c r="H209" s="15">
        <f t="shared" ref="H209:H217" si="10">E209+G209</f>
        <v>0</v>
      </c>
      <c r="I209" s="3"/>
      <c r="J209" s="3"/>
    </row>
    <row r="210" spans="1:10" x14ac:dyDescent="0.25">
      <c r="A210" s="7" t="s">
        <v>223</v>
      </c>
      <c r="B210" s="7" t="s">
        <v>192</v>
      </c>
      <c r="C210" s="15">
        <v>1</v>
      </c>
      <c r="D210" s="15">
        <v>0</v>
      </c>
      <c r="E210" s="15">
        <f t="shared" si="8"/>
        <v>0</v>
      </c>
      <c r="F210" s="15">
        <v>0</v>
      </c>
      <c r="G210" s="15">
        <f t="shared" si="9"/>
        <v>0</v>
      </c>
      <c r="H210" s="15">
        <f t="shared" si="10"/>
        <v>0</v>
      </c>
      <c r="I210" s="3"/>
      <c r="J210" s="3"/>
    </row>
    <row r="211" spans="1:10" x14ac:dyDescent="0.25">
      <c r="A211" s="7" t="s">
        <v>224</v>
      </c>
      <c r="B211" s="7" t="s">
        <v>192</v>
      </c>
      <c r="C211" s="15">
        <v>1</v>
      </c>
      <c r="D211" s="15">
        <v>0</v>
      </c>
      <c r="E211" s="15">
        <f t="shared" si="8"/>
        <v>0</v>
      </c>
      <c r="F211" s="15">
        <v>0</v>
      </c>
      <c r="G211" s="15">
        <f t="shared" si="9"/>
        <v>0</v>
      </c>
      <c r="H211" s="15">
        <f t="shared" si="10"/>
        <v>0</v>
      </c>
      <c r="I211" s="3"/>
      <c r="J211" s="3"/>
    </row>
    <row r="212" spans="1:10" x14ac:dyDescent="0.25">
      <c r="A212" s="7" t="s">
        <v>225</v>
      </c>
      <c r="B212" s="7" t="s">
        <v>63</v>
      </c>
      <c r="C212" s="15">
        <v>1</v>
      </c>
      <c r="D212" s="15">
        <v>0</v>
      </c>
      <c r="E212" s="15">
        <f t="shared" si="8"/>
        <v>0</v>
      </c>
      <c r="F212" s="15">
        <v>0</v>
      </c>
      <c r="G212" s="15">
        <f t="shared" si="9"/>
        <v>0</v>
      </c>
      <c r="H212" s="15">
        <f t="shared" si="10"/>
        <v>0</v>
      </c>
      <c r="I212" s="3"/>
      <c r="J212" s="3"/>
    </row>
    <row r="213" spans="1:10" x14ac:dyDescent="0.25">
      <c r="A213" s="7" t="s">
        <v>226</v>
      </c>
      <c r="B213" s="7" t="s">
        <v>192</v>
      </c>
      <c r="C213" s="15">
        <v>1</v>
      </c>
      <c r="D213" s="15">
        <v>0</v>
      </c>
      <c r="E213" s="15">
        <f t="shared" si="8"/>
        <v>0</v>
      </c>
      <c r="F213" s="15">
        <v>0</v>
      </c>
      <c r="G213" s="15">
        <f t="shared" si="9"/>
        <v>0</v>
      </c>
      <c r="H213" s="15">
        <f t="shared" si="10"/>
        <v>0</v>
      </c>
      <c r="I213" s="3"/>
      <c r="J213" s="3"/>
    </row>
    <row r="214" spans="1:10" x14ac:dyDescent="0.25">
      <c r="A214" s="7" t="s">
        <v>227</v>
      </c>
      <c r="B214" s="7" t="s">
        <v>192</v>
      </c>
      <c r="C214" s="15">
        <v>1</v>
      </c>
      <c r="D214" s="15">
        <v>0</v>
      </c>
      <c r="E214" s="15">
        <f t="shared" si="8"/>
        <v>0</v>
      </c>
      <c r="F214" s="15">
        <v>0</v>
      </c>
      <c r="G214" s="15">
        <f t="shared" si="9"/>
        <v>0</v>
      </c>
      <c r="H214" s="15">
        <f t="shared" si="10"/>
        <v>0</v>
      </c>
      <c r="I214" s="3"/>
      <c r="J214" s="3"/>
    </row>
    <row r="215" spans="1:10" x14ac:dyDescent="0.25">
      <c r="A215" s="7" t="s">
        <v>228</v>
      </c>
      <c r="B215" s="7" t="s">
        <v>192</v>
      </c>
      <c r="C215" s="15">
        <v>1</v>
      </c>
      <c r="D215" s="15">
        <v>0</v>
      </c>
      <c r="E215" s="15">
        <f t="shared" si="8"/>
        <v>0</v>
      </c>
      <c r="F215" s="15">
        <v>0</v>
      </c>
      <c r="G215" s="15">
        <f t="shared" si="9"/>
        <v>0</v>
      </c>
      <c r="H215" s="15">
        <f t="shared" si="10"/>
        <v>0</v>
      </c>
      <c r="I215" s="3"/>
      <c r="J215" s="3"/>
    </row>
    <row r="216" spans="1:10" x14ac:dyDescent="0.25">
      <c r="A216" s="7" t="s">
        <v>229</v>
      </c>
      <c r="B216" s="7" t="s">
        <v>192</v>
      </c>
      <c r="C216" s="15">
        <v>1</v>
      </c>
      <c r="D216" s="15">
        <v>0</v>
      </c>
      <c r="E216" s="15">
        <f t="shared" si="8"/>
        <v>0</v>
      </c>
      <c r="F216" s="15">
        <v>0</v>
      </c>
      <c r="G216" s="15">
        <f t="shared" si="9"/>
        <v>0</v>
      </c>
      <c r="H216" s="15">
        <f t="shared" si="10"/>
        <v>0</v>
      </c>
      <c r="I216" s="3"/>
      <c r="J216" s="3"/>
    </row>
    <row r="217" spans="1:10" x14ac:dyDescent="0.25">
      <c r="A217" s="7" t="s">
        <v>230</v>
      </c>
      <c r="B217" s="7" t="s">
        <v>120</v>
      </c>
      <c r="C217" s="15">
        <v>8</v>
      </c>
      <c r="D217" s="15">
        <v>0</v>
      </c>
      <c r="E217" s="15">
        <f t="shared" si="8"/>
        <v>0</v>
      </c>
      <c r="F217" s="15">
        <v>0</v>
      </c>
      <c r="G217" s="15">
        <f t="shared" si="9"/>
        <v>0</v>
      </c>
      <c r="H217" s="15">
        <f t="shared" si="10"/>
        <v>0</v>
      </c>
      <c r="I217" s="3"/>
      <c r="J217" s="3"/>
    </row>
    <row r="218" spans="1:10" x14ac:dyDescent="0.25">
      <c r="A218" s="18" t="s">
        <v>231</v>
      </c>
      <c r="B218" s="18" t="s">
        <v>13</v>
      </c>
      <c r="C218" s="19"/>
      <c r="D218" s="19"/>
      <c r="E218" s="19"/>
      <c r="F218" s="19"/>
      <c r="G218" s="19"/>
      <c r="H218" s="19"/>
      <c r="I218" s="3"/>
      <c r="J218" s="3"/>
    </row>
    <row r="219" spans="1:10" x14ac:dyDescent="0.25">
      <c r="A219" s="7" t="s">
        <v>232</v>
      </c>
      <c r="B219" s="7" t="s">
        <v>120</v>
      </c>
      <c r="C219" s="15">
        <v>24</v>
      </c>
      <c r="D219" s="15">
        <v>0</v>
      </c>
      <c r="E219" s="15">
        <f>C219*D219</f>
        <v>0</v>
      </c>
      <c r="F219" s="15">
        <v>0</v>
      </c>
      <c r="G219" s="15">
        <f>C219*F219</f>
        <v>0</v>
      </c>
      <c r="H219" s="15">
        <f t="shared" ref="H219:H230" si="11">E219+G219</f>
        <v>0</v>
      </c>
      <c r="I219" s="3"/>
      <c r="J219" s="3"/>
    </row>
    <row r="220" spans="1:10" x14ac:dyDescent="0.25">
      <c r="A220" s="7" t="s">
        <v>233</v>
      </c>
      <c r="B220" s="7" t="s">
        <v>150</v>
      </c>
      <c r="C220" s="15">
        <v>250</v>
      </c>
      <c r="D220" s="15">
        <v>0</v>
      </c>
      <c r="E220" s="15">
        <f>C220*D220</f>
        <v>0</v>
      </c>
      <c r="F220" s="15">
        <v>0</v>
      </c>
      <c r="G220" s="15">
        <f>C220*F220</f>
        <v>0</v>
      </c>
      <c r="H220" s="15">
        <f t="shared" si="11"/>
        <v>0</v>
      </c>
      <c r="I220" s="3"/>
      <c r="J220" s="3"/>
    </row>
    <row r="221" spans="1:10" x14ac:dyDescent="0.25">
      <c r="A221" s="7" t="s">
        <v>13</v>
      </c>
      <c r="B221" s="7" t="s">
        <v>13</v>
      </c>
      <c r="C221" s="15"/>
      <c r="D221" s="15"/>
      <c r="E221" s="15"/>
      <c r="F221" s="15"/>
      <c r="G221" s="15"/>
      <c r="H221" s="15">
        <f t="shared" si="11"/>
        <v>0</v>
      </c>
      <c r="I221" s="3"/>
      <c r="J221" s="3"/>
    </row>
    <row r="222" spans="1:10" x14ac:dyDescent="0.25">
      <c r="A222" s="18" t="s">
        <v>234</v>
      </c>
      <c r="B222" s="18" t="s">
        <v>13</v>
      </c>
      <c r="C222" s="19"/>
      <c r="D222" s="19"/>
      <c r="E222" s="19"/>
      <c r="F222" s="19"/>
      <c r="G222" s="19"/>
      <c r="H222" s="19">
        <f t="shared" si="11"/>
        <v>0</v>
      </c>
      <c r="I222" s="3"/>
      <c r="J222" s="3"/>
    </row>
    <row r="223" spans="1:10" x14ac:dyDescent="0.25">
      <c r="A223" s="7" t="s">
        <v>235</v>
      </c>
      <c r="B223" s="7" t="s">
        <v>120</v>
      </c>
      <c r="C223" s="15">
        <v>12</v>
      </c>
      <c r="D223" s="15">
        <v>0</v>
      </c>
      <c r="E223" s="15">
        <f>C223*D223</f>
        <v>0</v>
      </c>
      <c r="F223" s="15">
        <v>0</v>
      </c>
      <c r="G223" s="15">
        <f>C223*F223</f>
        <v>0</v>
      </c>
      <c r="H223" s="15">
        <f t="shared" si="11"/>
        <v>0</v>
      </c>
      <c r="I223" s="3"/>
      <c r="J223" s="3"/>
    </row>
    <row r="224" spans="1:10" x14ac:dyDescent="0.25">
      <c r="A224" s="7" t="s">
        <v>236</v>
      </c>
      <c r="B224" s="7" t="s">
        <v>120</v>
      </c>
      <c r="C224" s="15">
        <v>32</v>
      </c>
      <c r="D224" s="15">
        <v>0</v>
      </c>
      <c r="E224" s="15">
        <f>C224*D224</f>
        <v>0</v>
      </c>
      <c r="F224" s="15">
        <v>0</v>
      </c>
      <c r="G224" s="15">
        <f>C224*F224</f>
        <v>0</v>
      </c>
      <c r="H224" s="15">
        <f t="shared" si="11"/>
        <v>0</v>
      </c>
      <c r="I224" s="3"/>
      <c r="J224" s="3"/>
    </row>
    <row r="225" spans="1:10" x14ac:dyDescent="0.25">
      <c r="A225" s="7" t="s">
        <v>237</v>
      </c>
      <c r="B225" s="7" t="s">
        <v>120</v>
      </c>
      <c r="C225" s="15">
        <v>12</v>
      </c>
      <c r="D225" s="15">
        <v>0</v>
      </c>
      <c r="E225" s="15">
        <f>C225*D225</f>
        <v>0</v>
      </c>
      <c r="F225" s="15">
        <v>0</v>
      </c>
      <c r="G225" s="15">
        <f>C225*F225</f>
        <v>0</v>
      </c>
      <c r="H225" s="15">
        <f t="shared" si="11"/>
        <v>0</v>
      </c>
      <c r="I225" s="3"/>
      <c r="J225" s="3"/>
    </row>
    <row r="226" spans="1:10" x14ac:dyDescent="0.25">
      <c r="A226" s="7" t="s">
        <v>13</v>
      </c>
      <c r="B226" s="7" t="s">
        <v>13</v>
      </c>
      <c r="C226" s="15"/>
      <c r="D226" s="15"/>
      <c r="E226" s="15"/>
      <c r="F226" s="15"/>
      <c r="G226" s="15"/>
      <c r="H226" s="15">
        <f t="shared" si="11"/>
        <v>0</v>
      </c>
      <c r="I226" s="3"/>
      <c r="J226" s="3"/>
    </row>
    <row r="227" spans="1:10" x14ac:dyDescent="0.25">
      <c r="A227" s="18" t="s">
        <v>238</v>
      </c>
      <c r="B227" s="18" t="s">
        <v>13</v>
      </c>
      <c r="C227" s="19"/>
      <c r="D227" s="19"/>
      <c r="E227" s="19"/>
      <c r="F227" s="19"/>
      <c r="G227" s="19"/>
      <c r="H227" s="19">
        <f t="shared" si="11"/>
        <v>0</v>
      </c>
      <c r="I227" s="3"/>
      <c r="J227" s="3"/>
    </row>
    <row r="228" spans="1:10" x14ac:dyDescent="0.25">
      <c r="A228" s="7" t="s">
        <v>239</v>
      </c>
      <c r="B228" s="7" t="s">
        <v>120</v>
      </c>
      <c r="C228" s="15">
        <v>16</v>
      </c>
      <c r="D228" s="15">
        <v>0</v>
      </c>
      <c r="E228" s="15">
        <f>C228*D228</f>
        <v>0</v>
      </c>
      <c r="F228" s="15">
        <v>0</v>
      </c>
      <c r="G228" s="15">
        <f>C228*F228</f>
        <v>0</v>
      </c>
      <c r="H228" s="15">
        <f t="shared" si="11"/>
        <v>0</v>
      </c>
      <c r="I228" s="3"/>
      <c r="J228" s="3"/>
    </row>
    <row r="229" spans="1:10" x14ac:dyDescent="0.25">
      <c r="A229" s="7" t="s">
        <v>240</v>
      </c>
      <c r="B229" s="7" t="s">
        <v>120</v>
      </c>
      <c r="C229" s="15">
        <v>24</v>
      </c>
      <c r="D229" s="15">
        <v>0</v>
      </c>
      <c r="E229" s="15">
        <f>C229*D229</f>
        <v>0</v>
      </c>
      <c r="F229" s="15">
        <v>0</v>
      </c>
      <c r="G229" s="15">
        <f>C229*F229</f>
        <v>0</v>
      </c>
      <c r="H229" s="15">
        <f t="shared" si="11"/>
        <v>0</v>
      </c>
      <c r="I229" s="3"/>
      <c r="J229" s="3"/>
    </row>
    <row r="230" spans="1:10" x14ac:dyDescent="0.25">
      <c r="A230" s="7" t="s">
        <v>13</v>
      </c>
      <c r="B230" s="7" t="s">
        <v>13</v>
      </c>
      <c r="C230" s="15"/>
      <c r="D230" s="15"/>
      <c r="E230" s="15"/>
      <c r="F230" s="15"/>
      <c r="G230" s="15"/>
      <c r="H230" s="15">
        <f t="shared" si="11"/>
        <v>0</v>
      </c>
      <c r="I230" s="3"/>
      <c r="J230" s="3"/>
    </row>
    <row r="231" spans="1:10" x14ac:dyDescent="0.25">
      <c r="A231" s="18" t="s">
        <v>118</v>
      </c>
      <c r="B231" s="18" t="s">
        <v>13</v>
      </c>
      <c r="C231" s="19"/>
      <c r="D231" s="19"/>
      <c r="E231" s="19"/>
      <c r="F231" s="19"/>
      <c r="G231" s="19"/>
      <c r="H231" s="19"/>
      <c r="I231" s="3"/>
      <c r="J231" s="3"/>
    </row>
    <row r="232" spans="1:10" x14ac:dyDescent="0.25">
      <c r="A232" s="7" t="s">
        <v>241</v>
      </c>
      <c r="B232" s="7" t="s">
        <v>120</v>
      </c>
      <c r="C232" s="15">
        <v>20</v>
      </c>
      <c r="D232" s="15">
        <v>0</v>
      </c>
      <c r="E232" s="15">
        <f>C232*D232</f>
        <v>0</v>
      </c>
      <c r="F232" s="15">
        <v>0</v>
      </c>
      <c r="G232" s="15">
        <f>C232*F232</f>
        <v>0</v>
      </c>
      <c r="H232" s="15">
        <f>E232+G232</f>
        <v>0</v>
      </c>
      <c r="I232" s="3"/>
      <c r="J232" s="3"/>
    </row>
    <row r="233" spans="1:10" x14ac:dyDescent="0.25">
      <c r="A233" s="7" t="s">
        <v>242</v>
      </c>
      <c r="B233" s="7" t="s">
        <v>120</v>
      </c>
      <c r="C233" s="15">
        <v>8</v>
      </c>
      <c r="D233" s="15">
        <v>0</v>
      </c>
      <c r="E233" s="15">
        <v>0</v>
      </c>
      <c r="F233" s="15">
        <v>0</v>
      </c>
      <c r="G233" s="15">
        <f>C233*F233</f>
        <v>0</v>
      </c>
      <c r="H233" s="15">
        <f>E233+G233</f>
        <v>0</v>
      </c>
      <c r="I233" s="3"/>
      <c r="J233" s="3"/>
    </row>
    <row r="234" spans="1:10" x14ac:dyDescent="0.25">
      <c r="A234" s="7" t="s">
        <v>13</v>
      </c>
      <c r="B234" s="7" t="s">
        <v>13</v>
      </c>
      <c r="C234" s="15"/>
      <c r="D234" s="15"/>
      <c r="E234" s="15"/>
      <c r="F234" s="15"/>
      <c r="G234" s="15"/>
      <c r="H234" s="15">
        <f>E234+G234</f>
        <v>0</v>
      </c>
      <c r="I234" s="3"/>
      <c r="J234" s="3"/>
    </row>
    <row r="235" spans="1:10" x14ac:dyDescent="0.25">
      <c r="A235" s="18" t="s">
        <v>243</v>
      </c>
      <c r="B235" s="18" t="s">
        <v>13</v>
      </c>
      <c r="C235" s="19"/>
      <c r="D235" s="19"/>
      <c r="E235" s="19"/>
      <c r="F235" s="19"/>
      <c r="G235" s="19"/>
      <c r="H235" s="19"/>
      <c r="I235" s="3"/>
      <c r="J235" s="3"/>
    </row>
    <row r="236" spans="1:10" x14ac:dyDescent="0.25">
      <c r="A236" s="18" t="s">
        <v>244</v>
      </c>
      <c r="B236" s="18" t="s">
        <v>13</v>
      </c>
      <c r="C236" s="19"/>
      <c r="D236" s="19"/>
      <c r="E236" s="19"/>
      <c r="F236" s="19"/>
      <c r="G236" s="19"/>
      <c r="H236" s="19"/>
      <c r="I236" s="3"/>
      <c r="J236" s="3"/>
    </row>
    <row r="237" spans="1:10" x14ac:dyDescent="0.25">
      <c r="A237" s="7" t="s">
        <v>245</v>
      </c>
      <c r="B237" s="7" t="s">
        <v>120</v>
      </c>
      <c r="C237" s="15">
        <v>24</v>
      </c>
      <c r="D237" s="15">
        <v>0</v>
      </c>
      <c r="E237" s="15">
        <f>C237*D237</f>
        <v>0</v>
      </c>
      <c r="F237" s="15">
        <v>0</v>
      </c>
      <c r="G237" s="15">
        <f>C237*F237</f>
        <v>0</v>
      </c>
      <c r="H237" s="15">
        <f>E237+G237</f>
        <v>0</v>
      </c>
      <c r="I237" s="3"/>
      <c r="J237" s="3"/>
    </row>
    <row r="238" spans="1:10" x14ac:dyDescent="0.25">
      <c r="A238" s="7" t="s">
        <v>246</v>
      </c>
      <c r="B238" s="7" t="s">
        <v>120</v>
      </c>
      <c r="C238" s="15">
        <v>8</v>
      </c>
      <c r="D238" s="15">
        <v>0</v>
      </c>
      <c r="E238" s="15">
        <f>C238*D238</f>
        <v>0</v>
      </c>
      <c r="F238" s="15">
        <v>0</v>
      </c>
      <c r="G238" s="15">
        <f>C238*F238</f>
        <v>0</v>
      </c>
      <c r="H238" s="15">
        <f>E238+G238</f>
        <v>0</v>
      </c>
      <c r="I238" s="3"/>
      <c r="J238" s="3"/>
    </row>
    <row r="239" spans="1:10" x14ac:dyDescent="0.25">
      <c r="A239" s="7" t="s">
        <v>13</v>
      </c>
      <c r="B239" s="7" t="s">
        <v>13</v>
      </c>
      <c r="C239" s="15"/>
      <c r="D239" s="15"/>
      <c r="E239" s="15"/>
      <c r="F239" s="15"/>
      <c r="G239" s="15"/>
      <c r="H239" s="15">
        <f>E239+G239</f>
        <v>0</v>
      </c>
      <c r="I239" s="3"/>
      <c r="J239" s="3"/>
    </row>
    <row r="240" spans="1:10" x14ac:dyDescent="0.25">
      <c r="A240" s="5" t="s">
        <v>247</v>
      </c>
      <c r="B240" s="5" t="s">
        <v>13</v>
      </c>
      <c r="C240" s="16"/>
      <c r="D240" s="16"/>
      <c r="E240" s="16">
        <f>SUM(E21,E23:E43,E45,E47:E75,E77:E239)</f>
        <v>0</v>
      </c>
      <c r="F240" s="16"/>
      <c r="G240" s="16">
        <f>SUM(G21,G23:G43,G45,G47:G75,G77:G239)</f>
        <v>0</v>
      </c>
      <c r="H240" s="16">
        <f>SUM(H21,H23:H43,H45,H47:H75,H77:H239)</f>
        <v>0</v>
      </c>
      <c r="I240" s="3"/>
      <c r="J240" s="3"/>
    </row>
    <row r="241" spans="1:10" x14ac:dyDescent="0.25">
      <c r="A241" s="7" t="s">
        <v>13</v>
      </c>
      <c r="B241" s="7" t="s">
        <v>13</v>
      </c>
      <c r="C241" s="15"/>
      <c r="D241" s="15"/>
      <c r="E241" s="15"/>
      <c r="F241" s="15"/>
      <c r="G241" s="15"/>
      <c r="H241" s="15">
        <f>E241+G241</f>
        <v>0</v>
      </c>
      <c r="I241" s="3"/>
      <c r="J241" s="3"/>
    </row>
    <row r="242" spans="1:10" x14ac:dyDescent="0.25">
      <c r="A242" s="5" t="s">
        <v>248</v>
      </c>
      <c r="B242" s="5" t="s">
        <v>13</v>
      </c>
      <c r="C242" s="16"/>
      <c r="D242" s="16"/>
      <c r="E242" s="16"/>
      <c r="F242" s="16"/>
      <c r="G242" s="16"/>
      <c r="H242" s="16"/>
      <c r="I242" s="3"/>
      <c r="J242" s="3"/>
    </row>
    <row r="243" spans="1:10" x14ac:dyDescent="0.25">
      <c r="A243" s="7" t="s">
        <v>13</v>
      </c>
      <c r="B243" s="7" t="s">
        <v>13</v>
      </c>
      <c r="C243" s="15"/>
      <c r="D243" s="15"/>
      <c r="E243" s="15"/>
      <c r="F243" s="15"/>
      <c r="G243" s="15"/>
      <c r="H243" s="15">
        <f>E243+G243</f>
        <v>0</v>
      </c>
      <c r="I243" s="3"/>
      <c r="J243" s="3"/>
    </row>
    <row r="244" spans="1:10" x14ac:dyDescent="0.25">
      <c r="A244" s="8" t="s">
        <v>77</v>
      </c>
      <c r="B244" s="8" t="s">
        <v>13</v>
      </c>
      <c r="C244" s="17"/>
      <c r="D244" s="17"/>
      <c r="E244" s="17"/>
      <c r="F244" s="17"/>
      <c r="G244" s="17"/>
      <c r="H244" s="17"/>
      <c r="I244" s="3"/>
      <c r="J244" s="3"/>
    </row>
    <row r="245" spans="1:10" x14ac:dyDescent="0.25">
      <c r="A245" s="7" t="s">
        <v>249</v>
      </c>
      <c r="B245" s="7" t="s">
        <v>71</v>
      </c>
      <c r="C245" s="15">
        <v>5490</v>
      </c>
      <c r="D245" s="15">
        <v>0</v>
      </c>
      <c r="E245" s="15">
        <f>C245*D245</f>
        <v>0</v>
      </c>
      <c r="F245" s="15">
        <v>0</v>
      </c>
      <c r="G245" s="15">
        <f>C245*F245</f>
        <v>0</v>
      </c>
      <c r="H245" s="15">
        <f>E245+G245</f>
        <v>0</v>
      </c>
      <c r="I245" s="3"/>
      <c r="J245" s="3"/>
    </row>
    <row r="246" spans="1:10" x14ac:dyDescent="0.25">
      <c r="A246" s="7" t="s">
        <v>13</v>
      </c>
      <c r="B246" s="7" t="s">
        <v>13</v>
      </c>
      <c r="C246" s="15"/>
      <c r="D246" s="15"/>
      <c r="E246" s="15"/>
      <c r="F246" s="15"/>
      <c r="G246" s="15"/>
      <c r="H246" s="15">
        <f>E246+G246</f>
        <v>0</v>
      </c>
      <c r="I246" s="3"/>
      <c r="J246" s="3"/>
    </row>
    <row r="247" spans="1:10" x14ac:dyDescent="0.25">
      <c r="A247" s="8" t="s">
        <v>93</v>
      </c>
      <c r="B247" s="8" t="s">
        <v>13</v>
      </c>
      <c r="C247" s="17"/>
      <c r="D247" s="17"/>
      <c r="E247" s="17">
        <f>SUM(E245:E246)</f>
        <v>0</v>
      </c>
      <c r="F247" s="17"/>
      <c r="G247" s="17">
        <f>SUM(G245:G246)</f>
        <v>0</v>
      </c>
      <c r="H247" s="17">
        <f>SUM(H245:H246)</f>
        <v>0</v>
      </c>
      <c r="I247" s="3"/>
      <c r="J247" s="3"/>
    </row>
    <row r="248" spans="1:10" x14ac:dyDescent="0.25">
      <c r="A248" s="7" t="s">
        <v>13</v>
      </c>
      <c r="B248" s="7" t="s">
        <v>13</v>
      </c>
      <c r="C248" s="15"/>
      <c r="D248" s="15"/>
      <c r="E248" s="15"/>
      <c r="F248" s="15"/>
      <c r="G248" s="15"/>
      <c r="H248" s="15">
        <f>E248+G248</f>
        <v>0</v>
      </c>
      <c r="I248" s="3"/>
      <c r="J248" s="3"/>
    </row>
    <row r="249" spans="1:10" x14ac:dyDescent="0.25">
      <c r="A249" s="18" t="s">
        <v>250</v>
      </c>
      <c r="B249" s="18" t="s">
        <v>13</v>
      </c>
      <c r="C249" s="19"/>
      <c r="D249" s="19"/>
      <c r="E249" s="19"/>
      <c r="F249" s="19"/>
      <c r="G249" s="19"/>
      <c r="H249" s="19"/>
      <c r="I249" s="3"/>
      <c r="J249" s="3"/>
    </row>
    <row r="250" spans="1:10" x14ac:dyDescent="0.25">
      <c r="A250" s="7" t="s">
        <v>251</v>
      </c>
      <c r="B250" s="7" t="s">
        <v>63</v>
      </c>
      <c r="C250" s="15">
        <v>38</v>
      </c>
      <c r="D250" s="15">
        <v>0</v>
      </c>
      <c r="E250" s="15">
        <f>C250*D250</f>
        <v>0</v>
      </c>
      <c r="F250" s="15">
        <v>0</v>
      </c>
      <c r="G250" s="15">
        <f>C250*F250</f>
        <v>0</v>
      </c>
      <c r="H250" s="15">
        <f>E250+G250</f>
        <v>0</v>
      </c>
      <c r="I250" s="3"/>
      <c r="J250" s="3"/>
    </row>
    <row r="251" spans="1:10" x14ac:dyDescent="0.25">
      <c r="A251" s="7" t="s">
        <v>13</v>
      </c>
      <c r="B251" s="7" t="s">
        <v>13</v>
      </c>
      <c r="C251" s="15"/>
      <c r="D251" s="15"/>
      <c r="E251" s="15"/>
      <c r="F251" s="15"/>
      <c r="G251" s="15"/>
      <c r="H251" s="15">
        <f>E251+G251</f>
        <v>0</v>
      </c>
      <c r="I251" s="3"/>
      <c r="J251" s="3"/>
    </row>
    <row r="252" spans="1:10" x14ac:dyDescent="0.25">
      <c r="A252" s="18" t="s">
        <v>186</v>
      </c>
      <c r="B252" s="18" t="s">
        <v>13</v>
      </c>
      <c r="C252" s="19"/>
      <c r="D252" s="19"/>
      <c r="E252" s="19"/>
      <c r="F252" s="19"/>
      <c r="G252" s="19"/>
      <c r="H252" s="19"/>
      <c r="I252" s="3"/>
      <c r="J252" s="3"/>
    </row>
    <row r="253" spans="1:10" x14ac:dyDescent="0.25">
      <c r="A253" s="7" t="s">
        <v>187</v>
      </c>
      <c r="B253" s="7" t="s">
        <v>63</v>
      </c>
      <c r="C253" s="15">
        <v>350</v>
      </c>
      <c r="D253" s="15">
        <v>0</v>
      </c>
      <c r="E253" s="15">
        <f>C253*D253</f>
        <v>0</v>
      </c>
      <c r="F253" s="15">
        <v>0</v>
      </c>
      <c r="G253" s="15">
        <f>C253*F253</f>
        <v>0</v>
      </c>
      <c r="H253" s="15">
        <f>E253+G253</f>
        <v>0</v>
      </c>
      <c r="I253" s="3"/>
      <c r="J253" s="3"/>
    </row>
    <row r="254" spans="1:10" x14ac:dyDescent="0.25">
      <c r="A254" s="7" t="s">
        <v>188</v>
      </c>
      <c r="B254" s="7" t="s">
        <v>63</v>
      </c>
      <c r="C254" s="15">
        <v>760</v>
      </c>
      <c r="D254" s="15">
        <v>0</v>
      </c>
      <c r="E254" s="15">
        <f>C254*D254</f>
        <v>0</v>
      </c>
      <c r="F254" s="15">
        <v>0</v>
      </c>
      <c r="G254" s="15">
        <f>C254*F254</f>
        <v>0</v>
      </c>
      <c r="H254" s="15">
        <f>E254+G254</f>
        <v>0</v>
      </c>
      <c r="I254" s="3"/>
      <c r="J254" s="3"/>
    </row>
    <row r="255" spans="1:10" x14ac:dyDescent="0.25">
      <c r="A255" s="7" t="s">
        <v>189</v>
      </c>
      <c r="B255" s="7" t="s">
        <v>63</v>
      </c>
      <c r="C255" s="15">
        <v>450</v>
      </c>
      <c r="D255" s="15">
        <v>0</v>
      </c>
      <c r="E255" s="15">
        <f>C255*D255</f>
        <v>0</v>
      </c>
      <c r="F255" s="15">
        <v>0</v>
      </c>
      <c r="G255" s="15">
        <f>C255*F255</f>
        <v>0</v>
      </c>
      <c r="H255" s="15">
        <f>E255+G255</f>
        <v>0</v>
      </c>
      <c r="I255" s="3"/>
      <c r="J255" s="3"/>
    </row>
    <row r="256" spans="1:10" x14ac:dyDescent="0.25">
      <c r="A256" s="7" t="s">
        <v>13</v>
      </c>
      <c r="B256" s="7" t="s">
        <v>13</v>
      </c>
      <c r="C256" s="15"/>
      <c r="D256" s="15"/>
      <c r="E256" s="15"/>
      <c r="F256" s="15"/>
      <c r="G256" s="15"/>
      <c r="H256" s="15">
        <f>E256+G256</f>
        <v>0</v>
      </c>
      <c r="I256" s="3"/>
      <c r="J256" s="3"/>
    </row>
    <row r="257" spans="1:10" x14ac:dyDescent="0.25">
      <c r="A257" s="18" t="s">
        <v>154</v>
      </c>
      <c r="B257" s="18" t="s">
        <v>13</v>
      </c>
      <c r="C257" s="19"/>
      <c r="D257" s="19"/>
      <c r="E257" s="19"/>
      <c r="F257" s="19"/>
      <c r="G257" s="19"/>
      <c r="H257" s="19"/>
      <c r="I257" s="3"/>
      <c r="J257" s="3"/>
    </row>
    <row r="258" spans="1:10" x14ac:dyDescent="0.25">
      <c r="A258" s="7" t="s">
        <v>153</v>
      </c>
      <c r="B258" s="7" t="s">
        <v>63</v>
      </c>
      <c r="C258" s="15">
        <v>17</v>
      </c>
      <c r="D258" s="15">
        <v>0</v>
      </c>
      <c r="E258" s="15">
        <f>C258*D258</f>
        <v>0</v>
      </c>
      <c r="F258" s="15">
        <v>0</v>
      </c>
      <c r="G258" s="15">
        <f>C258*F258</f>
        <v>0</v>
      </c>
      <c r="H258" s="15">
        <f>E258+G258</f>
        <v>0</v>
      </c>
      <c r="I258" s="3"/>
      <c r="J258" s="3"/>
    </row>
    <row r="259" spans="1:10" x14ac:dyDescent="0.25">
      <c r="A259" s="7" t="s">
        <v>155</v>
      </c>
      <c r="B259" s="7" t="s">
        <v>63</v>
      </c>
      <c r="C259" s="15">
        <v>7</v>
      </c>
      <c r="D259" s="15">
        <v>0</v>
      </c>
      <c r="E259" s="15">
        <f>C259*D259</f>
        <v>0</v>
      </c>
      <c r="F259" s="15">
        <v>0</v>
      </c>
      <c r="G259" s="15">
        <f>C259*F259</f>
        <v>0</v>
      </c>
      <c r="H259" s="15">
        <f>E259+G259</f>
        <v>0</v>
      </c>
      <c r="I259" s="3"/>
      <c r="J259" s="3"/>
    </row>
    <row r="260" spans="1:10" x14ac:dyDescent="0.25">
      <c r="A260" s="7" t="s">
        <v>13</v>
      </c>
      <c r="B260" s="7" t="s">
        <v>13</v>
      </c>
      <c r="C260" s="15"/>
      <c r="D260" s="15"/>
      <c r="E260" s="15"/>
      <c r="F260" s="15"/>
      <c r="G260" s="15"/>
      <c r="H260" s="15">
        <f>E260+G260</f>
        <v>0</v>
      </c>
      <c r="I260" s="3"/>
      <c r="J260" s="3"/>
    </row>
    <row r="261" spans="1:10" x14ac:dyDescent="0.25">
      <c r="A261" s="18" t="s">
        <v>156</v>
      </c>
      <c r="B261" s="18" t="s">
        <v>13</v>
      </c>
      <c r="C261" s="19"/>
      <c r="D261" s="19"/>
      <c r="E261" s="19"/>
      <c r="F261" s="19"/>
      <c r="G261" s="19"/>
      <c r="H261" s="19"/>
      <c r="I261" s="3"/>
      <c r="J261" s="3"/>
    </row>
    <row r="262" spans="1:10" x14ac:dyDescent="0.25">
      <c r="A262" s="7" t="s">
        <v>157</v>
      </c>
      <c r="B262" s="7" t="s">
        <v>63</v>
      </c>
      <c r="C262" s="15">
        <v>5</v>
      </c>
      <c r="D262" s="15">
        <v>0</v>
      </c>
      <c r="E262" s="15">
        <f>C262*D262</f>
        <v>0</v>
      </c>
      <c r="F262" s="15">
        <v>0</v>
      </c>
      <c r="G262" s="15">
        <f>C262*F262</f>
        <v>0</v>
      </c>
      <c r="H262" s="15">
        <f>E262+G262</f>
        <v>0</v>
      </c>
      <c r="I262" s="3"/>
      <c r="J262" s="3"/>
    </row>
    <row r="263" spans="1:10" x14ac:dyDescent="0.25">
      <c r="A263" s="7" t="s">
        <v>13</v>
      </c>
      <c r="B263" s="7" t="s">
        <v>13</v>
      </c>
      <c r="C263" s="15"/>
      <c r="D263" s="15"/>
      <c r="E263" s="15"/>
      <c r="F263" s="15"/>
      <c r="G263" s="15"/>
      <c r="H263" s="15">
        <f>E263+G263</f>
        <v>0</v>
      </c>
      <c r="I263" s="3"/>
      <c r="J263" s="3"/>
    </row>
    <row r="264" spans="1:10" x14ac:dyDescent="0.25">
      <c r="A264" s="18" t="s">
        <v>252</v>
      </c>
      <c r="B264" s="18" t="s">
        <v>13</v>
      </c>
      <c r="C264" s="19"/>
      <c r="D264" s="19"/>
      <c r="E264" s="19"/>
      <c r="F264" s="19"/>
      <c r="G264" s="19"/>
      <c r="H264" s="19"/>
      <c r="I264" s="3"/>
      <c r="J264" s="3"/>
    </row>
    <row r="265" spans="1:10" x14ac:dyDescent="0.25">
      <c r="A265" s="7" t="s">
        <v>253</v>
      </c>
      <c r="B265" s="7" t="s">
        <v>192</v>
      </c>
      <c r="C265" s="15">
        <v>1</v>
      </c>
      <c r="D265" s="15">
        <v>0</v>
      </c>
      <c r="E265" s="15">
        <f>C265*D265</f>
        <v>0</v>
      </c>
      <c r="F265" s="15">
        <v>0</v>
      </c>
      <c r="G265" s="15">
        <f>C265*F265</f>
        <v>0</v>
      </c>
      <c r="H265" s="15">
        <f>E265+G265</f>
        <v>0</v>
      </c>
      <c r="I265" s="3"/>
      <c r="J265" s="3"/>
    </row>
    <row r="266" spans="1:10" x14ac:dyDescent="0.25">
      <c r="A266" s="7" t="s">
        <v>13</v>
      </c>
      <c r="B266" s="7" t="s">
        <v>13</v>
      </c>
      <c r="C266" s="15"/>
      <c r="D266" s="15"/>
      <c r="E266" s="15"/>
      <c r="F266" s="15"/>
      <c r="G266" s="15"/>
      <c r="H266" s="15">
        <f>E266+G266</f>
        <v>0</v>
      </c>
      <c r="I266" s="3"/>
      <c r="J266" s="3"/>
    </row>
    <row r="267" spans="1:10" x14ac:dyDescent="0.25">
      <c r="A267" s="18" t="s">
        <v>254</v>
      </c>
      <c r="B267" s="18" t="s">
        <v>13</v>
      </c>
      <c r="C267" s="19"/>
      <c r="D267" s="19"/>
      <c r="E267" s="19"/>
      <c r="F267" s="19"/>
      <c r="G267" s="19"/>
      <c r="H267" s="19"/>
      <c r="I267" s="3"/>
      <c r="J267" s="3"/>
    </row>
    <row r="268" spans="1:10" x14ac:dyDescent="0.25">
      <c r="A268" s="7" t="s">
        <v>255</v>
      </c>
      <c r="B268" s="7" t="s">
        <v>71</v>
      </c>
      <c r="C268" s="15">
        <v>20</v>
      </c>
      <c r="D268" s="15">
        <v>0</v>
      </c>
      <c r="E268" s="15">
        <f>C268*D268</f>
        <v>0</v>
      </c>
      <c r="F268" s="15">
        <v>0</v>
      </c>
      <c r="G268" s="15">
        <f>C268*F268</f>
        <v>0</v>
      </c>
      <c r="H268" s="15">
        <f t="shared" ref="H268:H275" si="12">E268+G268</f>
        <v>0</v>
      </c>
      <c r="I268" s="3"/>
      <c r="J268" s="3"/>
    </row>
    <row r="269" spans="1:10" x14ac:dyDescent="0.25">
      <c r="A269" s="7" t="s">
        <v>163</v>
      </c>
      <c r="B269" s="7" t="s">
        <v>71</v>
      </c>
      <c r="C269" s="15">
        <v>45</v>
      </c>
      <c r="D269" s="15">
        <v>0</v>
      </c>
      <c r="E269" s="15">
        <f>C269*D269</f>
        <v>0</v>
      </c>
      <c r="F269" s="15">
        <v>0</v>
      </c>
      <c r="G269" s="15">
        <f>C269*F269</f>
        <v>0</v>
      </c>
      <c r="H269" s="15">
        <f t="shared" si="12"/>
        <v>0</v>
      </c>
      <c r="I269" s="3"/>
      <c r="J269" s="3"/>
    </row>
    <row r="270" spans="1:10" x14ac:dyDescent="0.25">
      <c r="A270" s="7" t="s">
        <v>166</v>
      </c>
      <c r="B270" s="7" t="s">
        <v>71</v>
      </c>
      <c r="C270" s="15">
        <v>80</v>
      </c>
      <c r="D270" s="15">
        <v>0</v>
      </c>
      <c r="E270" s="15">
        <f>C270*D270</f>
        <v>0</v>
      </c>
      <c r="F270" s="15">
        <v>0</v>
      </c>
      <c r="G270" s="15">
        <f>C270*F270</f>
        <v>0</v>
      </c>
      <c r="H270" s="15">
        <f t="shared" si="12"/>
        <v>0</v>
      </c>
      <c r="I270" s="3"/>
      <c r="J270" s="3"/>
    </row>
    <row r="271" spans="1:10" x14ac:dyDescent="0.25">
      <c r="A271" s="7" t="s">
        <v>13</v>
      </c>
      <c r="B271" s="7" t="s">
        <v>13</v>
      </c>
      <c r="C271" s="15"/>
      <c r="D271" s="15"/>
      <c r="E271" s="15"/>
      <c r="F271" s="15"/>
      <c r="G271" s="15"/>
      <c r="H271" s="15">
        <f t="shared" si="12"/>
        <v>0</v>
      </c>
      <c r="I271" s="3"/>
      <c r="J271" s="3"/>
    </row>
    <row r="272" spans="1:10" x14ac:dyDescent="0.25">
      <c r="A272" s="18" t="s">
        <v>238</v>
      </c>
      <c r="B272" s="18" t="s">
        <v>13</v>
      </c>
      <c r="C272" s="19"/>
      <c r="D272" s="19"/>
      <c r="E272" s="19"/>
      <c r="F272" s="19"/>
      <c r="G272" s="19"/>
      <c r="H272" s="19">
        <f t="shared" si="12"/>
        <v>0</v>
      </c>
      <c r="I272" s="3"/>
      <c r="J272" s="3"/>
    </row>
    <row r="273" spans="1:10" x14ac:dyDescent="0.25">
      <c r="A273" s="7" t="s">
        <v>239</v>
      </c>
      <c r="B273" s="7" t="s">
        <v>120</v>
      </c>
      <c r="C273" s="15">
        <v>6</v>
      </c>
      <c r="D273" s="15">
        <v>0</v>
      </c>
      <c r="E273" s="15">
        <f>C273*D273</f>
        <v>0</v>
      </c>
      <c r="F273" s="15">
        <v>0</v>
      </c>
      <c r="G273" s="15">
        <f>C273*F273</f>
        <v>0</v>
      </c>
      <c r="H273" s="15">
        <f t="shared" si="12"/>
        <v>0</v>
      </c>
      <c r="I273" s="3"/>
      <c r="J273" s="3"/>
    </row>
    <row r="274" spans="1:10" x14ac:dyDescent="0.25">
      <c r="A274" s="7" t="s">
        <v>240</v>
      </c>
      <c r="B274" s="7" t="s">
        <v>120</v>
      </c>
      <c r="C274" s="15">
        <v>4</v>
      </c>
      <c r="D274" s="15">
        <v>0</v>
      </c>
      <c r="E274" s="15">
        <f>C274*D274</f>
        <v>0</v>
      </c>
      <c r="F274" s="15">
        <v>0</v>
      </c>
      <c r="G274" s="15">
        <f>C274*F274</f>
        <v>0</v>
      </c>
      <c r="H274" s="15">
        <f t="shared" si="12"/>
        <v>0</v>
      </c>
      <c r="I274" s="3"/>
      <c r="J274" s="3"/>
    </row>
    <row r="275" spans="1:10" x14ac:dyDescent="0.25">
      <c r="A275" s="7" t="s">
        <v>13</v>
      </c>
      <c r="B275" s="7" t="s">
        <v>13</v>
      </c>
      <c r="C275" s="15"/>
      <c r="D275" s="15"/>
      <c r="E275" s="15"/>
      <c r="F275" s="15"/>
      <c r="G275" s="15"/>
      <c r="H275" s="15">
        <f t="shared" si="12"/>
        <v>0</v>
      </c>
      <c r="I275" s="3"/>
      <c r="J275" s="3"/>
    </row>
    <row r="276" spans="1:10" x14ac:dyDescent="0.25">
      <c r="A276" s="18" t="s">
        <v>118</v>
      </c>
      <c r="B276" s="18" t="s">
        <v>13</v>
      </c>
      <c r="C276" s="19"/>
      <c r="D276" s="19"/>
      <c r="E276" s="19"/>
      <c r="F276" s="19"/>
      <c r="G276" s="19"/>
      <c r="H276" s="19"/>
      <c r="I276" s="3"/>
      <c r="J276" s="3"/>
    </row>
    <row r="277" spans="1:10" x14ac:dyDescent="0.25">
      <c r="A277" s="7" t="s">
        <v>256</v>
      </c>
      <c r="B277" s="7" t="s">
        <v>120</v>
      </c>
      <c r="C277" s="15">
        <v>10</v>
      </c>
      <c r="D277" s="15">
        <v>0</v>
      </c>
      <c r="E277" s="15">
        <f>C277*D277</f>
        <v>0</v>
      </c>
      <c r="F277" s="15">
        <v>0</v>
      </c>
      <c r="G277" s="15">
        <f>C277*F277</f>
        <v>0</v>
      </c>
      <c r="H277" s="15">
        <f>E277+G277</f>
        <v>0</v>
      </c>
      <c r="I277" s="3"/>
      <c r="J277" s="3"/>
    </row>
    <row r="278" spans="1:10" x14ac:dyDescent="0.25">
      <c r="A278" s="7" t="s">
        <v>13</v>
      </c>
      <c r="B278" s="7" t="s">
        <v>13</v>
      </c>
      <c r="C278" s="15"/>
      <c r="D278" s="15"/>
      <c r="E278" s="15"/>
      <c r="F278" s="15"/>
      <c r="G278" s="15"/>
      <c r="H278" s="15">
        <f>E278+G278</f>
        <v>0</v>
      </c>
      <c r="I278" s="3"/>
      <c r="J278" s="3"/>
    </row>
    <row r="279" spans="1:10" x14ac:dyDescent="0.25">
      <c r="A279" s="18" t="s">
        <v>243</v>
      </c>
      <c r="B279" s="18" t="s">
        <v>13</v>
      </c>
      <c r="C279" s="19"/>
      <c r="D279" s="19"/>
      <c r="E279" s="19"/>
      <c r="F279" s="19"/>
      <c r="G279" s="19"/>
      <c r="H279" s="19"/>
      <c r="I279" s="3"/>
      <c r="J279" s="3"/>
    </row>
    <row r="280" spans="1:10" x14ac:dyDescent="0.25">
      <c r="A280" s="18" t="s">
        <v>257</v>
      </c>
      <c r="B280" s="18" t="s">
        <v>13</v>
      </c>
      <c r="C280" s="19"/>
      <c r="D280" s="19"/>
      <c r="E280" s="19"/>
      <c r="F280" s="19"/>
      <c r="G280" s="19"/>
      <c r="H280" s="19"/>
      <c r="I280" s="3"/>
      <c r="J280" s="3"/>
    </row>
    <row r="281" spans="1:10" x14ac:dyDescent="0.25">
      <c r="A281" s="7" t="s">
        <v>258</v>
      </c>
      <c r="B281" s="7" t="s">
        <v>63</v>
      </c>
      <c r="C281" s="15">
        <v>82</v>
      </c>
      <c r="D281" s="15">
        <v>0</v>
      </c>
      <c r="E281" s="15">
        <f>C281*D281</f>
        <v>0</v>
      </c>
      <c r="F281" s="15">
        <v>0</v>
      </c>
      <c r="G281" s="15">
        <f>C281*F281</f>
        <v>0</v>
      </c>
      <c r="H281" s="15">
        <f>E281+G281</f>
        <v>0</v>
      </c>
      <c r="I281" s="3"/>
      <c r="J281" s="3"/>
    </row>
    <row r="282" spans="1:10" x14ac:dyDescent="0.25">
      <c r="A282" s="7" t="s">
        <v>246</v>
      </c>
      <c r="B282" s="7" t="s">
        <v>120</v>
      </c>
      <c r="C282" s="15">
        <v>8</v>
      </c>
      <c r="D282" s="15">
        <v>0</v>
      </c>
      <c r="E282" s="15">
        <f>C282*D282</f>
        <v>0</v>
      </c>
      <c r="F282" s="15">
        <v>0</v>
      </c>
      <c r="G282" s="15">
        <f>C282*F282</f>
        <v>0</v>
      </c>
      <c r="H282" s="15">
        <f>E282+G282</f>
        <v>0</v>
      </c>
      <c r="I282" s="3"/>
      <c r="J282" s="3"/>
    </row>
    <row r="283" spans="1:10" x14ac:dyDescent="0.25">
      <c r="A283" s="7" t="s">
        <v>13</v>
      </c>
      <c r="B283" s="7" t="s">
        <v>13</v>
      </c>
      <c r="C283" s="15"/>
      <c r="D283" s="15"/>
      <c r="E283" s="15"/>
      <c r="F283" s="15"/>
      <c r="G283" s="15"/>
      <c r="H283" s="15">
        <f>E283+G283</f>
        <v>0</v>
      </c>
      <c r="I283" s="3"/>
      <c r="J283" s="3"/>
    </row>
    <row r="284" spans="1:10" x14ac:dyDescent="0.25">
      <c r="A284" s="5" t="s">
        <v>259</v>
      </c>
      <c r="B284" s="5" t="s">
        <v>13</v>
      </c>
      <c r="C284" s="16"/>
      <c r="D284" s="16"/>
      <c r="E284" s="16">
        <f>SUM(E243,E245:E246,E248:E283)</f>
        <v>0</v>
      </c>
      <c r="F284" s="16"/>
      <c r="G284" s="16">
        <f>SUM(G243,G245:G246,G248:G283)</f>
        <v>0</v>
      </c>
      <c r="H284" s="16">
        <f>SUM(H243,H245:H246,H248:H283)</f>
        <v>0</v>
      </c>
      <c r="I284" s="3"/>
      <c r="J284" s="3"/>
    </row>
    <row r="285" spans="1:10" x14ac:dyDescent="0.25">
      <c r="A285" s="7" t="s">
        <v>13</v>
      </c>
      <c r="B285" s="7" t="s">
        <v>13</v>
      </c>
      <c r="C285" s="15"/>
      <c r="D285" s="15"/>
      <c r="E285" s="15"/>
      <c r="F285" s="15"/>
      <c r="G285" s="15"/>
      <c r="H285" s="15">
        <f>E285+G285</f>
        <v>0</v>
      </c>
      <c r="I285" s="3"/>
      <c r="J285" s="3"/>
    </row>
    <row r="286" spans="1:10" x14ac:dyDescent="0.25">
      <c r="A286" s="7" t="s">
        <v>260</v>
      </c>
      <c r="B286" s="7" t="s">
        <v>120</v>
      </c>
      <c r="C286" s="15">
        <v>16</v>
      </c>
      <c r="D286" s="15">
        <v>0</v>
      </c>
      <c r="E286" s="15">
        <f>C286*D286</f>
        <v>0</v>
      </c>
      <c r="F286" s="15">
        <v>0</v>
      </c>
      <c r="G286" s="15">
        <f>C286*F286</f>
        <v>0</v>
      </c>
      <c r="H286" s="15">
        <f>E286+G286</f>
        <v>0</v>
      </c>
      <c r="I286" s="3"/>
      <c r="J286" s="3"/>
    </row>
    <row r="287" spans="1:10" x14ac:dyDescent="0.25">
      <c r="A287" s="7" t="s">
        <v>13</v>
      </c>
      <c r="B287" s="7" t="s">
        <v>13</v>
      </c>
      <c r="C287" s="15"/>
      <c r="D287" s="15"/>
      <c r="E287" s="15"/>
      <c r="F287" s="15"/>
      <c r="G287" s="15"/>
      <c r="H287" s="15">
        <f>E287+G287</f>
        <v>0</v>
      </c>
      <c r="I287" s="3"/>
      <c r="J287" s="3"/>
    </row>
    <row r="288" spans="1:10" x14ac:dyDescent="0.25">
      <c r="A288" s="7" t="s">
        <v>261</v>
      </c>
      <c r="B288" s="7" t="s">
        <v>13</v>
      </c>
      <c r="C288" s="15"/>
      <c r="D288" s="15"/>
      <c r="E288" s="15">
        <f>K6+Parametry!B33/100*E277+Parametry!B34/100*E281+Parametry!B34/100*E282+Parametry!B34/100*E286</f>
        <v>0</v>
      </c>
      <c r="F288" s="15"/>
      <c r="G288" s="15"/>
      <c r="H288" s="15">
        <f>E288+G288</f>
        <v>0</v>
      </c>
      <c r="I288" s="3"/>
      <c r="J288" s="3"/>
    </row>
    <row r="289" spans="1:10" ht="15.75" x14ac:dyDescent="0.25">
      <c r="A289" s="13" t="s">
        <v>262</v>
      </c>
      <c r="B289" s="13" t="s">
        <v>13</v>
      </c>
      <c r="C289" s="14"/>
      <c r="D289" s="14"/>
      <c r="E289" s="14">
        <f>SUM(E11,E13:E17,E19,E21,E23:E43,E45,E47:E75,E77:E239,E241,E243,E245:E246,E248:E283,E285:E288)</f>
        <v>0</v>
      </c>
      <c r="F289" s="14"/>
      <c r="G289" s="14">
        <f>SUM(G11,G13:G17,G19,G21,G23:G43,G45,G47:G75,G77:G239,G241,G243,G245:G246,G248:G283,G285:G288)</f>
        <v>0</v>
      </c>
      <c r="H289" s="14">
        <f>SUM(H11,H13:H17,H19,H21,H23:H43,H45,H47:H75,H77:H239,H241,H243,H245:H246,H248:H283,H285:H288)</f>
        <v>0</v>
      </c>
      <c r="I289" s="3"/>
      <c r="J289" s="3"/>
    </row>
    <row r="290" spans="1:10" x14ac:dyDescent="0.25">
      <c r="A290" s="7" t="s">
        <v>13</v>
      </c>
      <c r="B290" s="7" t="s">
        <v>13</v>
      </c>
      <c r="C290" s="15"/>
      <c r="D290" s="15"/>
      <c r="E290" s="15"/>
      <c r="F290" s="15"/>
      <c r="G290" s="15"/>
      <c r="H290" s="15">
        <f>E290+G290</f>
        <v>0</v>
      </c>
      <c r="I290" s="3"/>
      <c r="J290" s="3"/>
    </row>
    <row r="291" spans="1:10" x14ac:dyDescent="0.25">
      <c r="A291" s="18" t="s">
        <v>263</v>
      </c>
      <c r="B291" s="18" t="s">
        <v>13</v>
      </c>
      <c r="C291" s="19"/>
      <c r="D291" s="19"/>
      <c r="E291" s="19"/>
      <c r="F291" s="19"/>
      <c r="G291" s="19"/>
      <c r="H291" s="19">
        <f>E291+G291</f>
        <v>0</v>
      </c>
      <c r="I291" s="3"/>
      <c r="J291" s="3"/>
    </row>
    <row r="292" spans="1:10" x14ac:dyDescent="0.25">
      <c r="A292" s="7" t="s">
        <v>264</v>
      </c>
      <c r="B292" s="7" t="s">
        <v>13</v>
      </c>
      <c r="C292" s="15"/>
      <c r="D292" s="15"/>
      <c r="E292" s="15"/>
      <c r="F292" s="15"/>
      <c r="G292" s="15"/>
      <c r="H292" s="15">
        <f>E292+G292</f>
        <v>0</v>
      </c>
      <c r="I292" s="3"/>
      <c r="J292" s="3"/>
    </row>
    <row r="293" spans="1:10" x14ac:dyDescent="0.25">
      <c r="A293" s="7" t="s">
        <v>265</v>
      </c>
      <c r="B293" s="7" t="s">
        <v>13</v>
      </c>
      <c r="C293" s="15"/>
      <c r="D293" s="15"/>
      <c r="E293" s="15"/>
      <c r="F293" s="15"/>
      <c r="G293" s="15"/>
      <c r="H293" s="15">
        <f>E293+G293</f>
        <v>0</v>
      </c>
      <c r="I293" s="3"/>
      <c r="J293" s="3"/>
    </row>
    <row r="294" spans="1:10" x14ac:dyDescent="0.25">
      <c r="A294" s="7" t="s">
        <v>13</v>
      </c>
      <c r="B294" s="7" t="s">
        <v>13</v>
      </c>
      <c r="C294" s="15"/>
      <c r="D294" s="15"/>
      <c r="E294" s="15"/>
      <c r="F294" s="15"/>
      <c r="G294" s="15"/>
      <c r="H294" s="15">
        <f>E294+G294</f>
        <v>0</v>
      </c>
      <c r="I294" s="3"/>
      <c r="J294" s="3"/>
    </row>
  </sheetData>
  <pageMargins left="0.7" right="0.7" top="0.78740157499999996" bottom="0.78740157499999996" header="0.3" footer="0.3"/>
  <pageSetup paperSize="9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/>
  </sheetViews>
  <sheetFormatPr defaultRowHeight="15" x14ac:dyDescent="0.25"/>
  <cols>
    <col min="1" max="1" width="28" style="1" bestFit="1" customWidth="1"/>
    <col min="2" max="2" width="61" style="1" bestFit="1" customWidth="1"/>
    <col min="4" max="4" width="0" style="10" hidden="1" customWidth="1"/>
  </cols>
  <sheetData>
    <row r="1" spans="1:3" x14ac:dyDescent="0.25">
      <c r="A1" s="2" t="s">
        <v>0</v>
      </c>
      <c r="B1" s="2" t="s">
        <v>1</v>
      </c>
      <c r="C1" s="3"/>
    </row>
    <row r="2" spans="1:3" ht="15.75" x14ac:dyDescent="0.25">
      <c r="A2" s="2" t="s">
        <v>2</v>
      </c>
      <c r="B2" s="4" t="s">
        <v>3</v>
      </c>
      <c r="C2" s="3"/>
    </row>
    <row r="3" spans="1:3" x14ac:dyDescent="0.25">
      <c r="A3" s="2" t="s">
        <v>4</v>
      </c>
      <c r="B3" s="5" t="s">
        <v>5</v>
      </c>
      <c r="C3" s="3"/>
    </row>
    <row r="4" spans="1:3" x14ac:dyDescent="0.25">
      <c r="A4" s="2" t="s">
        <v>6</v>
      </c>
      <c r="B4" s="5" t="s">
        <v>7</v>
      </c>
      <c r="C4" s="3"/>
    </row>
    <row r="5" spans="1:3" ht="30" x14ac:dyDescent="0.25">
      <c r="A5" s="2" t="s">
        <v>8</v>
      </c>
      <c r="B5" s="6" t="s">
        <v>9</v>
      </c>
      <c r="C5" s="3"/>
    </row>
    <row r="6" spans="1:3" x14ac:dyDescent="0.25">
      <c r="A6" s="2" t="s">
        <v>10</v>
      </c>
      <c r="B6" s="5" t="s">
        <v>11</v>
      </c>
      <c r="C6" s="3"/>
    </row>
    <row r="7" spans="1:3" x14ac:dyDescent="0.25">
      <c r="A7" s="2" t="s">
        <v>12</v>
      </c>
      <c r="B7" s="5" t="s">
        <v>13</v>
      </c>
      <c r="C7" s="3"/>
    </row>
    <row r="8" spans="1:3" x14ac:dyDescent="0.25">
      <c r="A8" s="2" t="s">
        <v>14</v>
      </c>
      <c r="B8" s="5" t="s">
        <v>13</v>
      </c>
      <c r="C8" s="3"/>
    </row>
    <row r="9" spans="1:3" x14ac:dyDescent="0.25">
      <c r="A9" s="2" t="s">
        <v>15</v>
      </c>
      <c r="B9" s="5" t="s">
        <v>16</v>
      </c>
      <c r="C9" s="3"/>
    </row>
    <row r="10" spans="1:3" x14ac:dyDescent="0.25">
      <c r="A10" s="2" t="s">
        <v>17</v>
      </c>
      <c r="B10" s="5" t="s">
        <v>18</v>
      </c>
      <c r="C10" s="3"/>
    </row>
    <row r="11" spans="1:3" x14ac:dyDescent="0.25">
      <c r="A11" s="2" t="s">
        <v>19</v>
      </c>
      <c r="B11" s="5" t="s">
        <v>20</v>
      </c>
      <c r="C11" s="3"/>
    </row>
    <row r="12" spans="1:3" x14ac:dyDescent="0.25">
      <c r="A12" s="2" t="s">
        <v>21</v>
      </c>
      <c r="B12" s="5" t="s">
        <v>22</v>
      </c>
      <c r="C12" s="3"/>
    </row>
    <row r="13" spans="1:3" x14ac:dyDescent="0.25">
      <c r="A13" s="2" t="s">
        <v>23</v>
      </c>
      <c r="B13" s="5" t="s">
        <v>24</v>
      </c>
      <c r="C13" s="3"/>
    </row>
    <row r="14" spans="1:3" x14ac:dyDescent="0.25">
      <c r="A14" s="2" t="s">
        <v>25</v>
      </c>
      <c r="B14" s="5" t="s">
        <v>26</v>
      </c>
      <c r="C14" s="3"/>
    </row>
    <row r="15" spans="1:3" x14ac:dyDescent="0.25">
      <c r="A15" s="2" t="s">
        <v>13</v>
      </c>
      <c r="B15" s="7" t="s">
        <v>13</v>
      </c>
      <c r="C15" s="3"/>
    </row>
    <row r="16" spans="1:3" x14ac:dyDescent="0.25">
      <c r="A16" s="2" t="s">
        <v>27</v>
      </c>
      <c r="B16" s="8" t="s">
        <v>28</v>
      </c>
      <c r="C16" s="3"/>
    </row>
    <row r="17" spans="1:3" x14ac:dyDescent="0.25">
      <c r="A17" s="2" t="s">
        <v>29</v>
      </c>
      <c r="B17" s="8" t="s">
        <v>30</v>
      </c>
      <c r="C17" s="3"/>
    </row>
    <row r="18" spans="1:3" x14ac:dyDescent="0.25">
      <c r="A18" s="2" t="s">
        <v>31</v>
      </c>
      <c r="B18" s="8" t="s">
        <v>32</v>
      </c>
      <c r="C18" s="3"/>
    </row>
    <row r="19" spans="1:3" x14ac:dyDescent="0.25">
      <c r="A19" s="2" t="s">
        <v>33</v>
      </c>
      <c r="B19" s="8" t="s">
        <v>30</v>
      </c>
      <c r="C19" s="3"/>
    </row>
    <row r="20" spans="1:3" x14ac:dyDescent="0.25">
      <c r="A20" s="2" t="s">
        <v>34</v>
      </c>
      <c r="B20" s="8" t="s">
        <v>35</v>
      </c>
      <c r="C20" s="3"/>
    </row>
    <row r="21" spans="1:3" x14ac:dyDescent="0.25">
      <c r="A21" s="2" t="s">
        <v>36</v>
      </c>
      <c r="B21" s="8" t="s">
        <v>30</v>
      </c>
      <c r="C21" s="3"/>
    </row>
    <row r="22" spans="1:3" x14ac:dyDescent="0.25">
      <c r="A22" s="2" t="s">
        <v>37</v>
      </c>
      <c r="B22" s="8" t="s">
        <v>35</v>
      </c>
      <c r="C22" s="3"/>
    </row>
    <row r="23" spans="1:3" x14ac:dyDescent="0.25">
      <c r="A23" s="2" t="s">
        <v>38</v>
      </c>
      <c r="B23" s="8" t="s">
        <v>39</v>
      </c>
      <c r="C23" s="3"/>
    </row>
    <row r="24" spans="1:3" x14ac:dyDescent="0.25">
      <c r="A24" s="2" t="s">
        <v>40</v>
      </c>
      <c r="B24" s="8" t="s">
        <v>30</v>
      </c>
      <c r="C24" s="3"/>
    </row>
    <row r="25" spans="1:3" x14ac:dyDescent="0.25">
      <c r="A25" s="2" t="s">
        <v>41</v>
      </c>
      <c r="B25" s="8" t="s">
        <v>35</v>
      </c>
      <c r="C25" s="3"/>
    </row>
    <row r="26" spans="1:3" x14ac:dyDescent="0.25">
      <c r="A26" s="2" t="s">
        <v>42</v>
      </c>
      <c r="B26" s="8" t="s">
        <v>43</v>
      </c>
      <c r="C26" s="3"/>
    </row>
    <row r="27" spans="1:3" x14ac:dyDescent="0.25">
      <c r="A27" s="2" t="s">
        <v>44</v>
      </c>
      <c r="B27" s="8" t="s">
        <v>35</v>
      </c>
      <c r="C27" s="3"/>
    </row>
    <row r="28" spans="1:3" x14ac:dyDescent="0.25">
      <c r="A28" s="2" t="s">
        <v>45</v>
      </c>
      <c r="B28" s="8" t="s">
        <v>35</v>
      </c>
      <c r="C28" s="3"/>
    </row>
    <row r="29" spans="1:3" x14ac:dyDescent="0.25">
      <c r="A29" s="2" t="s">
        <v>46</v>
      </c>
      <c r="B29" s="8" t="s">
        <v>35</v>
      </c>
      <c r="C29" s="3"/>
    </row>
    <row r="30" spans="1:3" x14ac:dyDescent="0.25">
      <c r="A30" s="2" t="s">
        <v>47</v>
      </c>
      <c r="B30" s="8" t="s">
        <v>35</v>
      </c>
      <c r="C30" s="3"/>
    </row>
    <row r="31" spans="1:3" ht="26.25" x14ac:dyDescent="0.25">
      <c r="A31" s="9" t="s">
        <v>48</v>
      </c>
      <c r="B31" s="8" t="s">
        <v>49</v>
      </c>
      <c r="C31" s="3"/>
    </row>
    <row r="32" spans="1:3" x14ac:dyDescent="0.25">
      <c r="A32" s="2" t="s">
        <v>50</v>
      </c>
      <c r="B32" s="8" t="s">
        <v>51</v>
      </c>
      <c r="C32" s="3"/>
    </row>
    <row r="33" spans="1:2" x14ac:dyDescent="0.25">
      <c r="A33" s="1" t="s">
        <v>52</v>
      </c>
      <c r="B33" s="1">
        <v>5</v>
      </c>
    </row>
    <row r="34" spans="1:2" x14ac:dyDescent="0.25">
      <c r="A34" s="1" t="s">
        <v>53</v>
      </c>
      <c r="B34" s="1">
        <v>10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Rekapitulace</vt:lpstr>
      <vt:lpstr>Rozpočet</vt:lpstr>
      <vt:lpstr>Parametry</vt:lpstr>
      <vt:lpstr>Rozpočet!Oblast_tisku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Sekanina</dc:creator>
  <cp:lastModifiedBy>Marek Sekanina</cp:lastModifiedBy>
  <dcterms:created xsi:type="dcterms:W3CDTF">2020-07-30T05:31:08Z</dcterms:created>
  <dcterms:modified xsi:type="dcterms:W3CDTF">2020-07-30T05:50:35Z</dcterms:modified>
</cp:coreProperties>
</file>