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Hlavní objekt" sheetId="2" r:id="rId2"/>
    <sheet name="02 - Venkovní úpravy" sheetId="3" r:id="rId3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'01 - Hlavní objekt'!$C$168:$L$1207</definedName>
    <definedName name="_xlnm.Print_Area" localSheetId="1">'01 - Hlavní objekt'!$C$4:$K$76,'01 - Hlavní objekt'!$C$82:$K$150,'01 - Hlavní objekt'!$C$156:$K$1207</definedName>
    <definedName name="_xlnm.Print_Titles" localSheetId="1">'01 - Hlavní objekt'!$168:$168</definedName>
    <definedName name="_xlnm._FilterDatabase" localSheetId="2" hidden="1">'02 - Venkovní úpravy'!$C$133:$L$192</definedName>
    <definedName name="_xlnm.Print_Area" localSheetId="2">'02 - Venkovní úpravy'!$C$4:$K$76,'02 - Venkovní úpravy'!$C$82:$K$115,'02 - Venkovní úpravy'!$C$121:$K$192</definedName>
    <definedName name="_xlnm.Print_Titles" localSheetId="2">'02 - Venkovní úpravy'!$133:$133</definedName>
  </definedNames>
  <calcPr/>
</workbook>
</file>

<file path=xl/calcChain.xml><?xml version="1.0" encoding="utf-8"?>
<calcChain xmlns="http://schemas.openxmlformats.org/spreadsheetml/2006/main">
  <c i="3" l="1" r="K41"/>
  <c r="K40"/>
  <c i="1" r="BA96"/>
  <c i="3" r="K39"/>
  <c i="1" r="AZ96"/>
  <c i="3"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4"/>
  <c r="BH184"/>
  <c r="BG184"/>
  <c r="BF184"/>
  <c r="X184"/>
  <c r="V184"/>
  <c r="T184"/>
  <c r="P184"/>
  <c r="BI182"/>
  <c r="BH182"/>
  <c r="BG182"/>
  <c r="BF182"/>
  <c r="X182"/>
  <c r="V182"/>
  <c r="T182"/>
  <c r="P182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6"/>
  <c r="BH166"/>
  <c r="BG166"/>
  <c r="BF166"/>
  <c r="X166"/>
  <c r="V166"/>
  <c r="T166"/>
  <c r="P166"/>
  <c r="BI165"/>
  <c r="BH165"/>
  <c r="BG165"/>
  <c r="BF165"/>
  <c r="X165"/>
  <c r="V165"/>
  <c r="T165"/>
  <c r="P165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F128"/>
  <c r="E126"/>
  <c r="BI113"/>
  <c r="BH113"/>
  <c r="BG113"/>
  <c r="BF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F89"/>
  <c r="E87"/>
  <c r="J24"/>
  <c r="E24"/>
  <c r="J131"/>
  <c r="J23"/>
  <c r="J21"/>
  <c r="E21"/>
  <c r="J91"/>
  <c r="J20"/>
  <c r="J18"/>
  <c r="E18"/>
  <c r="F131"/>
  <c r="J17"/>
  <c r="J15"/>
  <c r="E15"/>
  <c r="F91"/>
  <c r="J14"/>
  <c r="J12"/>
  <c r="J128"/>
  <c r="E7"/>
  <c r="E85"/>
  <c i="2" r="K41"/>
  <c r="K40"/>
  <c i="1" r="BA95"/>
  <c i="2" r="K39"/>
  <c i="1" r="AZ95"/>
  <c i="2" r="BI1207"/>
  <c r="BH1207"/>
  <c r="BG1207"/>
  <c r="BF1207"/>
  <c r="X1207"/>
  <c r="X1206"/>
  <c r="V1207"/>
  <c r="V1206"/>
  <c r="T1207"/>
  <c r="T1206"/>
  <c r="P1207"/>
  <c r="BI1205"/>
  <c r="BH1205"/>
  <c r="BG1205"/>
  <c r="BF1205"/>
  <c r="X1205"/>
  <c r="X1204"/>
  <c r="V1205"/>
  <c r="V1204"/>
  <c r="T1205"/>
  <c r="T1204"/>
  <c r="P1205"/>
  <c r="BI1203"/>
  <c r="BH1203"/>
  <c r="BG1203"/>
  <c r="BF1203"/>
  <c r="X1203"/>
  <c r="V1203"/>
  <c r="T1203"/>
  <c r="P1203"/>
  <c r="BI1202"/>
  <c r="BH1202"/>
  <c r="BG1202"/>
  <c r="BF1202"/>
  <c r="X1202"/>
  <c r="V1202"/>
  <c r="T1202"/>
  <c r="P1202"/>
  <c r="BI1201"/>
  <c r="BH1201"/>
  <c r="BG1201"/>
  <c r="BF1201"/>
  <c r="X1201"/>
  <c r="V1201"/>
  <c r="T1201"/>
  <c r="P1201"/>
  <c r="BI1200"/>
  <c r="BH1200"/>
  <c r="BG1200"/>
  <c r="BF1200"/>
  <c r="X1200"/>
  <c r="V1200"/>
  <c r="T1200"/>
  <c r="P1200"/>
  <c r="BI1199"/>
  <c r="BH1199"/>
  <c r="BG1199"/>
  <c r="BF1199"/>
  <c r="X1199"/>
  <c r="V1199"/>
  <c r="T1199"/>
  <c r="P1199"/>
  <c r="BI1198"/>
  <c r="BH1198"/>
  <c r="BG1198"/>
  <c r="BF1198"/>
  <c r="X1198"/>
  <c r="V1198"/>
  <c r="T1198"/>
  <c r="P1198"/>
  <c r="BI1197"/>
  <c r="BH1197"/>
  <c r="BG1197"/>
  <c r="BF1197"/>
  <c r="X1197"/>
  <c r="V1197"/>
  <c r="T1197"/>
  <c r="P1197"/>
  <c r="BI1194"/>
  <c r="BH1194"/>
  <c r="BG1194"/>
  <c r="BF1194"/>
  <c r="X1194"/>
  <c r="V1194"/>
  <c r="T1194"/>
  <c r="P1194"/>
  <c r="BI1193"/>
  <c r="BH1193"/>
  <c r="BG1193"/>
  <c r="BF1193"/>
  <c r="X1193"/>
  <c r="V1193"/>
  <c r="T1193"/>
  <c r="P1193"/>
  <c r="BI1192"/>
  <c r="BH1192"/>
  <c r="BG1192"/>
  <c r="BF1192"/>
  <c r="X1192"/>
  <c r="V1192"/>
  <c r="T1192"/>
  <c r="P1192"/>
  <c r="BI1186"/>
  <c r="BH1186"/>
  <c r="BG1186"/>
  <c r="BF1186"/>
  <c r="X1186"/>
  <c r="V1186"/>
  <c r="T1186"/>
  <c r="P1186"/>
  <c r="BI1185"/>
  <c r="BH1185"/>
  <c r="BG1185"/>
  <c r="BF1185"/>
  <c r="X1185"/>
  <c r="V1185"/>
  <c r="T1185"/>
  <c r="P1185"/>
  <c r="BI1181"/>
  <c r="BH1181"/>
  <c r="BG1181"/>
  <c r="BF1181"/>
  <c r="X1181"/>
  <c r="V1181"/>
  <c r="T1181"/>
  <c r="P1181"/>
  <c r="BI1179"/>
  <c r="BH1179"/>
  <c r="BG1179"/>
  <c r="BF1179"/>
  <c r="X1179"/>
  <c r="V1179"/>
  <c r="T1179"/>
  <c r="P1179"/>
  <c r="BI1178"/>
  <c r="BH1178"/>
  <c r="BG1178"/>
  <c r="BF1178"/>
  <c r="X1178"/>
  <c r="V1178"/>
  <c r="T1178"/>
  <c r="P1178"/>
  <c r="BI1177"/>
  <c r="BH1177"/>
  <c r="BG1177"/>
  <c r="BF1177"/>
  <c r="X1177"/>
  <c r="V1177"/>
  <c r="T1177"/>
  <c r="P1177"/>
  <c r="BI1176"/>
  <c r="BH1176"/>
  <c r="BG1176"/>
  <c r="BF1176"/>
  <c r="X1176"/>
  <c r="V1176"/>
  <c r="T1176"/>
  <c r="P1176"/>
  <c r="BI1175"/>
  <c r="BH1175"/>
  <c r="BG1175"/>
  <c r="BF1175"/>
  <c r="X1175"/>
  <c r="V1175"/>
  <c r="T1175"/>
  <c r="P1175"/>
  <c r="BI1174"/>
  <c r="BH1174"/>
  <c r="BG1174"/>
  <c r="BF1174"/>
  <c r="X1174"/>
  <c r="V1174"/>
  <c r="T1174"/>
  <c r="P1174"/>
  <c r="BI1170"/>
  <c r="BH1170"/>
  <c r="BG1170"/>
  <c r="BF1170"/>
  <c r="X1170"/>
  <c r="V1170"/>
  <c r="T1170"/>
  <c r="P1170"/>
  <c r="BI1168"/>
  <c r="BH1168"/>
  <c r="BG1168"/>
  <c r="BF1168"/>
  <c r="X1168"/>
  <c r="V1168"/>
  <c r="T1168"/>
  <c r="P1168"/>
  <c r="BI1167"/>
  <c r="BH1167"/>
  <c r="BG1167"/>
  <c r="BF1167"/>
  <c r="X1167"/>
  <c r="V1167"/>
  <c r="T1167"/>
  <c r="P1167"/>
  <c r="BI1165"/>
  <c r="BH1165"/>
  <c r="BG1165"/>
  <c r="BF1165"/>
  <c r="X1165"/>
  <c r="V1165"/>
  <c r="T1165"/>
  <c r="P1165"/>
  <c r="BI1163"/>
  <c r="BH1163"/>
  <c r="BG1163"/>
  <c r="BF1163"/>
  <c r="X1163"/>
  <c r="V1163"/>
  <c r="T1163"/>
  <c r="P1163"/>
  <c r="BI1162"/>
  <c r="BH1162"/>
  <c r="BG1162"/>
  <c r="BF1162"/>
  <c r="X1162"/>
  <c r="V1162"/>
  <c r="T1162"/>
  <c r="P1162"/>
  <c r="BI1161"/>
  <c r="BH1161"/>
  <c r="BG1161"/>
  <c r="BF1161"/>
  <c r="X1161"/>
  <c r="V1161"/>
  <c r="T1161"/>
  <c r="P1161"/>
  <c r="BI1160"/>
  <c r="BH1160"/>
  <c r="BG1160"/>
  <c r="BF1160"/>
  <c r="X1160"/>
  <c r="V1160"/>
  <c r="T1160"/>
  <c r="P1160"/>
  <c r="BI1159"/>
  <c r="BH1159"/>
  <c r="BG1159"/>
  <c r="BF1159"/>
  <c r="X1159"/>
  <c r="V1159"/>
  <c r="T1159"/>
  <c r="P1159"/>
  <c r="BI1158"/>
  <c r="BH1158"/>
  <c r="BG1158"/>
  <c r="BF1158"/>
  <c r="X1158"/>
  <c r="V1158"/>
  <c r="T1158"/>
  <c r="P1158"/>
  <c r="BI1157"/>
  <c r="BH1157"/>
  <c r="BG1157"/>
  <c r="BF1157"/>
  <c r="X1157"/>
  <c r="V1157"/>
  <c r="T1157"/>
  <c r="P1157"/>
  <c r="BI1155"/>
  <c r="BH1155"/>
  <c r="BG1155"/>
  <c r="BF1155"/>
  <c r="X1155"/>
  <c r="V1155"/>
  <c r="T1155"/>
  <c r="P1155"/>
  <c r="BI1154"/>
  <c r="BH1154"/>
  <c r="BG1154"/>
  <c r="BF1154"/>
  <c r="X1154"/>
  <c r="V1154"/>
  <c r="T1154"/>
  <c r="P1154"/>
  <c r="BI1153"/>
  <c r="BH1153"/>
  <c r="BG1153"/>
  <c r="BF1153"/>
  <c r="X1153"/>
  <c r="V1153"/>
  <c r="T1153"/>
  <c r="P1153"/>
  <c r="BI1151"/>
  <c r="BH1151"/>
  <c r="BG1151"/>
  <c r="BF1151"/>
  <c r="X1151"/>
  <c r="V1151"/>
  <c r="T1151"/>
  <c r="P1151"/>
  <c r="BI1149"/>
  <c r="BH1149"/>
  <c r="BG1149"/>
  <c r="BF1149"/>
  <c r="X1149"/>
  <c r="V1149"/>
  <c r="T1149"/>
  <c r="P1149"/>
  <c r="BI1147"/>
  <c r="BH1147"/>
  <c r="BG1147"/>
  <c r="BF1147"/>
  <c r="X1147"/>
  <c r="V1147"/>
  <c r="T1147"/>
  <c r="P1147"/>
  <c r="BI1145"/>
  <c r="BH1145"/>
  <c r="BG1145"/>
  <c r="BF1145"/>
  <c r="X1145"/>
  <c r="V1145"/>
  <c r="T1145"/>
  <c r="P1145"/>
  <c r="BI1143"/>
  <c r="BH1143"/>
  <c r="BG1143"/>
  <c r="BF1143"/>
  <c r="X1143"/>
  <c r="V1143"/>
  <c r="T1143"/>
  <c r="P1143"/>
  <c r="BI1142"/>
  <c r="BH1142"/>
  <c r="BG1142"/>
  <c r="BF1142"/>
  <c r="X1142"/>
  <c r="V1142"/>
  <c r="T1142"/>
  <c r="P1142"/>
  <c r="BI1141"/>
  <c r="BH1141"/>
  <c r="BG1141"/>
  <c r="BF1141"/>
  <c r="X1141"/>
  <c r="V1141"/>
  <c r="T1141"/>
  <c r="P1141"/>
  <c r="BI1140"/>
  <c r="BH1140"/>
  <c r="BG1140"/>
  <c r="BF1140"/>
  <c r="X1140"/>
  <c r="V1140"/>
  <c r="T1140"/>
  <c r="P1140"/>
  <c r="BI1139"/>
  <c r="BH1139"/>
  <c r="BG1139"/>
  <c r="BF1139"/>
  <c r="X1139"/>
  <c r="V1139"/>
  <c r="T1139"/>
  <c r="P1139"/>
  <c r="BI1137"/>
  <c r="BH1137"/>
  <c r="BG1137"/>
  <c r="BF1137"/>
  <c r="X1137"/>
  <c r="V1137"/>
  <c r="T1137"/>
  <c r="P1137"/>
  <c r="BI1136"/>
  <c r="BH1136"/>
  <c r="BG1136"/>
  <c r="BF1136"/>
  <c r="X1136"/>
  <c r="V1136"/>
  <c r="T1136"/>
  <c r="P1136"/>
  <c r="BI1135"/>
  <c r="BH1135"/>
  <c r="BG1135"/>
  <c r="BF1135"/>
  <c r="X1135"/>
  <c r="V1135"/>
  <c r="T1135"/>
  <c r="P1135"/>
  <c r="BI1134"/>
  <c r="BH1134"/>
  <c r="BG1134"/>
  <c r="BF1134"/>
  <c r="X1134"/>
  <c r="V1134"/>
  <c r="T1134"/>
  <c r="P1134"/>
  <c r="BI1133"/>
  <c r="BH1133"/>
  <c r="BG1133"/>
  <c r="BF1133"/>
  <c r="X1133"/>
  <c r="V1133"/>
  <c r="T1133"/>
  <c r="P1133"/>
  <c r="BI1132"/>
  <c r="BH1132"/>
  <c r="BG1132"/>
  <c r="BF1132"/>
  <c r="X1132"/>
  <c r="V1132"/>
  <c r="T1132"/>
  <c r="P1132"/>
  <c r="BI1130"/>
  <c r="BH1130"/>
  <c r="BG1130"/>
  <c r="BF1130"/>
  <c r="X1130"/>
  <c r="V1130"/>
  <c r="T1130"/>
  <c r="P1130"/>
  <c r="BI1128"/>
  <c r="BH1128"/>
  <c r="BG1128"/>
  <c r="BF1128"/>
  <c r="X1128"/>
  <c r="V1128"/>
  <c r="T1128"/>
  <c r="P1128"/>
  <c r="BI1126"/>
  <c r="BH1126"/>
  <c r="BG1126"/>
  <c r="BF1126"/>
  <c r="X1126"/>
  <c r="V1126"/>
  <c r="T1126"/>
  <c r="P1126"/>
  <c r="BI1125"/>
  <c r="BH1125"/>
  <c r="BG1125"/>
  <c r="BF1125"/>
  <c r="X1125"/>
  <c r="V1125"/>
  <c r="T1125"/>
  <c r="P1125"/>
  <c r="BI1124"/>
  <c r="BH1124"/>
  <c r="BG1124"/>
  <c r="BF1124"/>
  <c r="X1124"/>
  <c r="V1124"/>
  <c r="T1124"/>
  <c r="P1124"/>
  <c r="BI1123"/>
  <c r="BH1123"/>
  <c r="BG1123"/>
  <c r="BF1123"/>
  <c r="X1123"/>
  <c r="V1123"/>
  <c r="T1123"/>
  <c r="P1123"/>
  <c r="BI1121"/>
  <c r="BH1121"/>
  <c r="BG1121"/>
  <c r="BF1121"/>
  <c r="X1121"/>
  <c r="V1121"/>
  <c r="T1121"/>
  <c r="P1121"/>
  <c r="BI1120"/>
  <c r="BH1120"/>
  <c r="BG1120"/>
  <c r="BF1120"/>
  <c r="X1120"/>
  <c r="V1120"/>
  <c r="T1120"/>
  <c r="P1120"/>
  <c r="BI1119"/>
  <c r="BH1119"/>
  <c r="BG1119"/>
  <c r="BF1119"/>
  <c r="X1119"/>
  <c r="V1119"/>
  <c r="T1119"/>
  <c r="P1119"/>
  <c r="BI1118"/>
  <c r="BH1118"/>
  <c r="BG1118"/>
  <c r="BF1118"/>
  <c r="X1118"/>
  <c r="V1118"/>
  <c r="T1118"/>
  <c r="P1118"/>
  <c r="BI1116"/>
  <c r="BH1116"/>
  <c r="BG1116"/>
  <c r="BF1116"/>
  <c r="X1116"/>
  <c r="V1116"/>
  <c r="T1116"/>
  <c r="P1116"/>
  <c r="BI1115"/>
  <c r="BH1115"/>
  <c r="BG1115"/>
  <c r="BF1115"/>
  <c r="X1115"/>
  <c r="V1115"/>
  <c r="T1115"/>
  <c r="P1115"/>
  <c r="BI1114"/>
  <c r="BH1114"/>
  <c r="BG1114"/>
  <c r="BF1114"/>
  <c r="X1114"/>
  <c r="V1114"/>
  <c r="T1114"/>
  <c r="P1114"/>
  <c r="BI1112"/>
  <c r="BH1112"/>
  <c r="BG1112"/>
  <c r="BF1112"/>
  <c r="X1112"/>
  <c r="V1112"/>
  <c r="T1112"/>
  <c r="P1112"/>
  <c r="BI1111"/>
  <c r="BH1111"/>
  <c r="BG1111"/>
  <c r="BF1111"/>
  <c r="X1111"/>
  <c r="V1111"/>
  <c r="T1111"/>
  <c r="P1111"/>
  <c r="BI1110"/>
  <c r="BH1110"/>
  <c r="BG1110"/>
  <c r="BF1110"/>
  <c r="X1110"/>
  <c r="V1110"/>
  <c r="T1110"/>
  <c r="P1110"/>
  <c r="BI1109"/>
  <c r="BH1109"/>
  <c r="BG1109"/>
  <c r="BF1109"/>
  <c r="X1109"/>
  <c r="V1109"/>
  <c r="T1109"/>
  <c r="P1109"/>
  <c r="BI1108"/>
  <c r="BH1108"/>
  <c r="BG1108"/>
  <c r="BF1108"/>
  <c r="X1108"/>
  <c r="V1108"/>
  <c r="T1108"/>
  <c r="P1108"/>
  <c r="BI1107"/>
  <c r="BH1107"/>
  <c r="BG1107"/>
  <c r="BF1107"/>
  <c r="X1107"/>
  <c r="V1107"/>
  <c r="T1107"/>
  <c r="P1107"/>
  <c r="BI1106"/>
  <c r="BH1106"/>
  <c r="BG1106"/>
  <c r="BF1106"/>
  <c r="X1106"/>
  <c r="V1106"/>
  <c r="T1106"/>
  <c r="P1106"/>
  <c r="BI1105"/>
  <c r="BH1105"/>
  <c r="BG1105"/>
  <c r="BF1105"/>
  <c r="X1105"/>
  <c r="V1105"/>
  <c r="T1105"/>
  <c r="P1105"/>
  <c r="BI1104"/>
  <c r="BH1104"/>
  <c r="BG1104"/>
  <c r="BF1104"/>
  <c r="X1104"/>
  <c r="V1104"/>
  <c r="T1104"/>
  <c r="P1104"/>
  <c r="BI1102"/>
  <c r="BH1102"/>
  <c r="BG1102"/>
  <c r="BF1102"/>
  <c r="X1102"/>
  <c r="V1102"/>
  <c r="T1102"/>
  <c r="P1102"/>
  <c r="BI1101"/>
  <c r="BH1101"/>
  <c r="BG1101"/>
  <c r="BF1101"/>
  <c r="X1101"/>
  <c r="V1101"/>
  <c r="T1101"/>
  <c r="P1101"/>
  <c r="BI1100"/>
  <c r="BH1100"/>
  <c r="BG1100"/>
  <c r="BF1100"/>
  <c r="X1100"/>
  <c r="V1100"/>
  <c r="T1100"/>
  <c r="P1100"/>
  <c r="BI1099"/>
  <c r="BH1099"/>
  <c r="BG1099"/>
  <c r="BF1099"/>
  <c r="X1099"/>
  <c r="V1099"/>
  <c r="T1099"/>
  <c r="P1099"/>
  <c r="BI1098"/>
  <c r="BH1098"/>
  <c r="BG1098"/>
  <c r="BF1098"/>
  <c r="X1098"/>
  <c r="V1098"/>
  <c r="T1098"/>
  <c r="P1098"/>
  <c r="BI1096"/>
  <c r="BH1096"/>
  <c r="BG1096"/>
  <c r="BF1096"/>
  <c r="X1096"/>
  <c r="V1096"/>
  <c r="T1096"/>
  <c r="P1096"/>
  <c r="BI1095"/>
  <c r="BH1095"/>
  <c r="BG1095"/>
  <c r="BF1095"/>
  <c r="X1095"/>
  <c r="V1095"/>
  <c r="T1095"/>
  <c r="P1095"/>
  <c r="BI1094"/>
  <c r="BH1094"/>
  <c r="BG1094"/>
  <c r="BF1094"/>
  <c r="X1094"/>
  <c r="V1094"/>
  <c r="T1094"/>
  <c r="P1094"/>
  <c r="BI1093"/>
  <c r="BH1093"/>
  <c r="BG1093"/>
  <c r="BF1093"/>
  <c r="X1093"/>
  <c r="V1093"/>
  <c r="T1093"/>
  <c r="P1093"/>
  <c r="BI1092"/>
  <c r="BH1092"/>
  <c r="BG1092"/>
  <c r="BF1092"/>
  <c r="X1092"/>
  <c r="V1092"/>
  <c r="T1092"/>
  <c r="P1092"/>
  <c r="BI1091"/>
  <c r="BH1091"/>
  <c r="BG1091"/>
  <c r="BF1091"/>
  <c r="X1091"/>
  <c r="V1091"/>
  <c r="T1091"/>
  <c r="P1091"/>
  <c r="BI1090"/>
  <c r="BH1090"/>
  <c r="BG1090"/>
  <c r="BF1090"/>
  <c r="X1090"/>
  <c r="V1090"/>
  <c r="T1090"/>
  <c r="P1090"/>
  <c r="BI1089"/>
  <c r="BH1089"/>
  <c r="BG1089"/>
  <c r="BF1089"/>
  <c r="X1089"/>
  <c r="V1089"/>
  <c r="T1089"/>
  <c r="P1089"/>
  <c r="BI1088"/>
  <c r="BH1088"/>
  <c r="BG1088"/>
  <c r="BF1088"/>
  <c r="X1088"/>
  <c r="V1088"/>
  <c r="T1088"/>
  <c r="P1088"/>
  <c r="BI1087"/>
  <c r="BH1087"/>
  <c r="BG1087"/>
  <c r="BF1087"/>
  <c r="X1087"/>
  <c r="V1087"/>
  <c r="T1087"/>
  <c r="P1087"/>
  <c r="BI1086"/>
  <c r="BH1086"/>
  <c r="BG1086"/>
  <c r="BF1086"/>
  <c r="X1086"/>
  <c r="V1086"/>
  <c r="T1086"/>
  <c r="P1086"/>
  <c r="BI1084"/>
  <c r="BH1084"/>
  <c r="BG1084"/>
  <c r="BF1084"/>
  <c r="X1084"/>
  <c r="V1084"/>
  <c r="T1084"/>
  <c r="P1084"/>
  <c r="BI1083"/>
  <c r="BH1083"/>
  <c r="BG1083"/>
  <c r="BF1083"/>
  <c r="X1083"/>
  <c r="V1083"/>
  <c r="T1083"/>
  <c r="P1083"/>
  <c r="BI1082"/>
  <c r="BH1082"/>
  <c r="BG1082"/>
  <c r="BF1082"/>
  <c r="X1082"/>
  <c r="V1082"/>
  <c r="T1082"/>
  <c r="P1082"/>
  <c r="BI1081"/>
  <c r="BH1081"/>
  <c r="BG1081"/>
  <c r="BF1081"/>
  <c r="X1081"/>
  <c r="V1081"/>
  <c r="T1081"/>
  <c r="P1081"/>
  <c r="BI1080"/>
  <c r="BH1080"/>
  <c r="BG1080"/>
  <c r="BF1080"/>
  <c r="X1080"/>
  <c r="V1080"/>
  <c r="T1080"/>
  <c r="P1080"/>
  <c r="BI1079"/>
  <c r="BH1079"/>
  <c r="BG1079"/>
  <c r="BF1079"/>
  <c r="X1079"/>
  <c r="V1079"/>
  <c r="T1079"/>
  <c r="P1079"/>
  <c r="BI1078"/>
  <c r="BH1078"/>
  <c r="BG1078"/>
  <c r="BF1078"/>
  <c r="X1078"/>
  <c r="V1078"/>
  <c r="T1078"/>
  <c r="P1078"/>
  <c r="BI1077"/>
  <c r="BH1077"/>
  <c r="BG1077"/>
  <c r="BF1077"/>
  <c r="X1077"/>
  <c r="V1077"/>
  <c r="T1077"/>
  <c r="P1077"/>
  <c r="BI1076"/>
  <c r="BH1076"/>
  <c r="BG1076"/>
  <c r="BF1076"/>
  <c r="X1076"/>
  <c r="V1076"/>
  <c r="T1076"/>
  <c r="P1076"/>
  <c r="BI1075"/>
  <c r="BH1075"/>
  <c r="BG1075"/>
  <c r="BF1075"/>
  <c r="X1075"/>
  <c r="V1075"/>
  <c r="T1075"/>
  <c r="P1075"/>
  <c r="BI1074"/>
  <c r="BH1074"/>
  <c r="BG1074"/>
  <c r="BF1074"/>
  <c r="X1074"/>
  <c r="V1074"/>
  <c r="T1074"/>
  <c r="P1074"/>
  <c r="BI1073"/>
  <c r="BH1073"/>
  <c r="BG1073"/>
  <c r="BF1073"/>
  <c r="X1073"/>
  <c r="V1073"/>
  <c r="T1073"/>
  <c r="P1073"/>
  <c r="BI1072"/>
  <c r="BH1072"/>
  <c r="BG1072"/>
  <c r="BF1072"/>
  <c r="X1072"/>
  <c r="V1072"/>
  <c r="T1072"/>
  <c r="P1072"/>
  <c r="BI1071"/>
  <c r="BH1071"/>
  <c r="BG1071"/>
  <c r="BF1071"/>
  <c r="X1071"/>
  <c r="V1071"/>
  <c r="T1071"/>
  <c r="P1071"/>
  <c r="BI1070"/>
  <c r="BH1070"/>
  <c r="BG1070"/>
  <c r="BF1070"/>
  <c r="X1070"/>
  <c r="V1070"/>
  <c r="T1070"/>
  <c r="P1070"/>
  <c r="BI1069"/>
  <c r="BH1069"/>
  <c r="BG1069"/>
  <c r="BF1069"/>
  <c r="X1069"/>
  <c r="V1069"/>
  <c r="T1069"/>
  <c r="P1069"/>
  <c r="BI1068"/>
  <c r="BH1068"/>
  <c r="BG1068"/>
  <c r="BF1068"/>
  <c r="X1068"/>
  <c r="V1068"/>
  <c r="T1068"/>
  <c r="P1068"/>
  <c r="BI1067"/>
  <c r="BH1067"/>
  <c r="BG1067"/>
  <c r="BF1067"/>
  <c r="X1067"/>
  <c r="V1067"/>
  <c r="T1067"/>
  <c r="P1067"/>
  <c r="BI1066"/>
  <c r="BH1066"/>
  <c r="BG1066"/>
  <c r="BF1066"/>
  <c r="X1066"/>
  <c r="V1066"/>
  <c r="T1066"/>
  <c r="P1066"/>
  <c r="BI1065"/>
  <c r="BH1065"/>
  <c r="BG1065"/>
  <c r="BF1065"/>
  <c r="X1065"/>
  <c r="V1065"/>
  <c r="T1065"/>
  <c r="P1065"/>
  <c r="BI1064"/>
  <c r="BH1064"/>
  <c r="BG1064"/>
  <c r="BF1064"/>
  <c r="X1064"/>
  <c r="V1064"/>
  <c r="T1064"/>
  <c r="P1064"/>
  <c r="BI1063"/>
  <c r="BH1063"/>
  <c r="BG1063"/>
  <c r="BF1063"/>
  <c r="X1063"/>
  <c r="V1063"/>
  <c r="T1063"/>
  <c r="P1063"/>
  <c r="BI1062"/>
  <c r="BH1062"/>
  <c r="BG1062"/>
  <c r="BF1062"/>
  <c r="X1062"/>
  <c r="V1062"/>
  <c r="T1062"/>
  <c r="P1062"/>
  <c r="BI1061"/>
  <c r="BH1061"/>
  <c r="BG1061"/>
  <c r="BF1061"/>
  <c r="X1061"/>
  <c r="V1061"/>
  <c r="T1061"/>
  <c r="P1061"/>
  <c r="BI1060"/>
  <c r="BH1060"/>
  <c r="BG1060"/>
  <c r="BF1060"/>
  <c r="X1060"/>
  <c r="V1060"/>
  <c r="T1060"/>
  <c r="P1060"/>
  <c r="BI1059"/>
  <c r="BH1059"/>
  <c r="BG1059"/>
  <c r="BF1059"/>
  <c r="X1059"/>
  <c r="V1059"/>
  <c r="T1059"/>
  <c r="P1059"/>
  <c r="BI1058"/>
  <c r="BH1058"/>
  <c r="BG1058"/>
  <c r="BF1058"/>
  <c r="X1058"/>
  <c r="V1058"/>
  <c r="T1058"/>
  <c r="P1058"/>
  <c r="BI1057"/>
  <c r="BH1057"/>
  <c r="BG1057"/>
  <c r="BF1057"/>
  <c r="X1057"/>
  <c r="V1057"/>
  <c r="T1057"/>
  <c r="P1057"/>
  <c r="BI1056"/>
  <c r="BH1056"/>
  <c r="BG1056"/>
  <c r="BF1056"/>
  <c r="X1056"/>
  <c r="V1056"/>
  <c r="T1056"/>
  <c r="P1056"/>
  <c r="BI1055"/>
  <c r="BH1055"/>
  <c r="BG1055"/>
  <c r="BF1055"/>
  <c r="X1055"/>
  <c r="V1055"/>
  <c r="T1055"/>
  <c r="P1055"/>
  <c r="BI1054"/>
  <c r="BH1054"/>
  <c r="BG1054"/>
  <c r="BF1054"/>
  <c r="X1054"/>
  <c r="V1054"/>
  <c r="T1054"/>
  <c r="P1054"/>
  <c r="BI1053"/>
  <c r="BH1053"/>
  <c r="BG1053"/>
  <c r="BF1053"/>
  <c r="X1053"/>
  <c r="V1053"/>
  <c r="T1053"/>
  <c r="P1053"/>
  <c r="BI1052"/>
  <c r="BH1052"/>
  <c r="BG1052"/>
  <c r="BF1052"/>
  <c r="X1052"/>
  <c r="V1052"/>
  <c r="T1052"/>
  <c r="P1052"/>
  <c r="BI1051"/>
  <c r="BH1051"/>
  <c r="BG1051"/>
  <c r="BF1051"/>
  <c r="X1051"/>
  <c r="V1051"/>
  <c r="T1051"/>
  <c r="P1051"/>
  <c r="BI1050"/>
  <c r="BH1050"/>
  <c r="BG1050"/>
  <c r="BF1050"/>
  <c r="X1050"/>
  <c r="V1050"/>
  <c r="T1050"/>
  <c r="P1050"/>
  <c r="BI1049"/>
  <c r="BH1049"/>
  <c r="BG1049"/>
  <c r="BF1049"/>
  <c r="X1049"/>
  <c r="V1049"/>
  <c r="T1049"/>
  <c r="P1049"/>
  <c r="BI1048"/>
  <c r="BH1048"/>
  <c r="BG1048"/>
  <c r="BF1048"/>
  <c r="X1048"/>
  <c r="V1048"/>
  <c r="T1048"/>
  <c r="P1048"/>
  <c r="BI1047"/>
  <c r="BH1047"/>
  <c r="BG1047"/>
  <c r="BF1047"/>
  <c r="X1047"/>
  <c r="V1047"/>
  <c r="T1047"/>
  <c r="P1047"/>
  <c r="BI1046"/>
  <c r="BH1046"/>
  <c r="BG1046"/>
  <c r="BF1046"/>
  <c r="X1046"/>
  <c r="V1046"/>
  <c r="T1046"/>
  <c r="P1046"/>
  <c r="BI1045"/>
  <c r="BH1045"/>
  <c r="BG1045"/>
  <c r="BF1045"/>
  <c r="X1045"/>
  <c r="V1045"/>
  <c r="T1045"/>
  <c r="P1045"/>
  <c r="BI1039"/>
  <c r="BH1039"/>
  <c r="BG1039"/>
  <c r="BF1039"/>
  <c r="X1039"/>
  <c r="V1039"/>
  <c r="T1039"/>
  <c r="P1039"/>
  <c r="BI1038"/>
  <c r="BH1038"/>
  <c r="BG1038"/>
  <c r="BF1038"/>
  <c r="X1038"/>
  <c r="V1038"/>
  <c r="T1038"/>
  <c r="P1038"/>
  <c r="BI1037"/>
  <c r="BH1037"/>
  <c r="BG1037"/>
  <c r="BF1037"/>
  <c r="X1037"/>
  <c r="V1037"/>
  <c r="T1037"/>
  <c r="P1037"/>
  <c r="BI1035"/>
  <c r="BH1035"/>
  <c r="BG1035"/>
  <c r="BF1035"/>
  <c r="X1035"/>
  <c r="V1035"/>
  <c r="T1035"/>
  <c r="P1035"/>
  <c r="BI1034"/>
  <c r="BH1034"/>
  <c r="BG1034"/>
  <c r="BF1034"/>
  <c r="X1034"/>
  <c r="V1034"/>
  <c r="T1034"/>
  <c r="P1034"/>
  <c r="BI1033"/>
  <c r="BH1033"/>
  <c r="BG1033"/>
  <c r="BF1033"/>
  <c r="X1033"/>
  <c r="V1033"/>
  <c r="T1033"/>
  <c r="P1033"/>
  <c r="BI1032"/>
  <c r="BH1032"/>
  <c r="BG1032"/>
  <c r="BF1032"/>
  <c r="X1032"/>
  <c r="V1032"/>
  <c r="T1032"/>
  <c r="P1032"/>
  <c r="BI1031"/>
  <c r="BH1031"/>
  <c r="BG1031"/>
  <c r="BF1031"/>
  <c r="X1031"/>
  <c r="V1031"/>
  <c r="T1031"/>
  <c r="P1031"/>
  <c r="BI1030"/>
  <c r="BH1030"/>
  <c r="BG1030"/>
  <c r="BF1030"/>
  <c r="X1030"/>
  <c r="V1030"/>
  <c r="T1030"/>
  <c r="P1030"/>
  <c r="BI1028"/>
  <c r="BH1028"/>
  <c r="BG1028"/>
  <c r="BF1028"/>
  <c r="X1028"/>
  <c r="V1028"/>
  <c r="T1028"/>
  <c r="P1028"/>
  <c r="BI1026"/>
  <c r="BH1026"/>
  <c r="BG1026"/>
  <c r="BF1026"/>
  <c r="X1026"/>
  <c r="V1026"/>
  <c r="T1026"/>
  <c r="P1026"/>
  <c r="BI1025"/>
  <c r="BH1025"/>
  <c r="BG1025"/>
  <c r="BF1025"/>
  <c r="X1025"/>
  <c r="V1025"/>
  <c r="T1025"/>
  <c r="P1025"/>
  <c r="BI1024"/>
  <c r="BH1024"/>
  <c r="BG1024"/>
  <c r="BF1024"/>
  <c r="X1024"/>
  <c r="V1024"/>
  <c r="T1024"/>
  <c r="P1024"/>
  <c r="BI1023"/>
  <c r="BH1023"/>
  <c r="BG1023"/>
  <c r="BF1023"/>
  <c r="X1023"/>
  <c r="V1023"/>
  <c r="T1023"/>
  <c r="P1023"/>
  <c r="BI1022"/>
  <c r="BH1022"/>
  <c r="BG1022"/>
  <c r="BF1022"/>
  <c r="X1022"/>
  <c r="V1022"/>
  <c r="T1022"/>
  <c r="P1022"/>
  <c r="BI1021"/>
  <c r="BH1021"/>
  <c r="BG1021"/>
  <c r="BF1021"/>
  <c r="X1021"/>
  <c r="V1021"/>
  <c r="T1021"/>
  <c r="P1021"/>
  <c r="BI1020"/>
  <c r="BH1020"/>
  <c r="BG1020"/>
  <c r="BF1020"/>
  <c r="X1020"/>
  <c r="V1020"/>
  <c r="T1020"/>
  <c r="P1020"/>
  <c r="BI1019"/>
  <c r="BH1019"/>
  <c r="BG1019"/>
  <c r="BF1019"/>
  <c r="X1019"/>
  <c r="V1019"/>
  <c r="T1019"/>
  <c r="P1019"/>
  <c r="BI1018"/>
  <c r="BH1018"/>
  <c r="BG1018"/>
  <c r="BF1018"/>
  <c r="X1018"/>
  <c r="V1018"/>
  <c r="T1018"/>
  <c r="P1018"/>
  <c r="BI1017"/>
  <c r="BH1017"/>
  <c r="BG1017"/>
  <c r="BF1017"/>
  <c r="X1017"/>
  <c r="V1017"/>
  <c r="T1017"/>
  <c r="P1017"/>
  <c r="BI1016"/>
  <c r="BH1016"/>
  <c r="BG1016"/>
  <c r="BF1016"/>
  <c r="X1016"/>
  <c r="V1016"/>
  <c r="T1016"/>
  <c r="P1016"/>
  <c r="BI1015"/>
  <c r="BH1015"/>
  <c r="BG1015"/>
  <c r="BF1015"/>
  <c r="X1015"/>
  <c r="V1015"/>
  <c r="T1015"/>
  <c r="P1015"/>
  <c r="BI1014"/>
  <c r="BH1014"/>
  <c r="BG1014"/>
  <c r="BF1014"/>
  <c r="X1014"/>
  <c r="V1014"/>
  <c r="T1014"/>
  <c r="P1014"/>
  <c r="BI1013"/>
  <c r="BH1013"/>
  <c r="BG1013"/>
  <c r="BF1013"/>
  <c r="X1013"/>
  <c r="V1013"/>
  <c r="T1013"/>
  <c r="P1013"/>
  <c r="BI1012"/>
  <c r="BH1012"/>
  <c r="BG1012"/>
  <c r="BF1012"/>
  <c r="X1012"/>
  <c r="V1012"/>
  <c r="T1012"/>
  <c r="P1012"/>
  <c r="BI1011"/>
  <c r="BH1011"/>
  <c r="BG1011"/>
  <c r="BF1011"/>
  <c r="X1011"/>
  <c r="V1011"/>
  <c r="T1011"/>
  <c r="P1011"/>
  <c r="BI1009"/>
  <c r="BH1009"/>
  <c r="BG1009"/>
  <c r="BF1009"/>
  <c r="X1009"/>
  <c r="V1009"/>
  <c r="T1009"/>
  <c r="P1009"/>
  <c r="BI1008"/>
  <c r="BH1008"/>
  <c r="BG1008"/>
  <c r="BF1008"/>
  <c r="X1008"/>
  <c r="V1008"/>
  <c r="T1008"/>
  <c r="P1008"/>
  <c r="BI1007"/>
  <c r="BH1007"/>
  <c r="BG1007"/>
  <c r="BF1007"/>
  <c r="X1007"/>
  <c r="V1007"/>
  <c r="T1007"/>
  <c r="P1007"/>
  <c r="BI1006"/>
  <c r="BH1006"/>
  <c r="BG1006"/>
  <c r="BF1006"/>
  <c r="X1006"/>
  <c r="V1006"/>
  <c r="T1006"/>
  <c r="P1006"/>
  <c r="BI1004"/>
  <c r="BH1004"/>
  <c r="BG1004"/>
  <c r="BF1004"/>
  <c r="X1004"/>
  <c r="V1004"/>
  <c r="T1004"/>
  <c r="P1004"/>
  <c r="BI1002"/>
  <c r="BH1002"/>
  <c r="BG1002"/>
  <c r="BF1002"/>
  <c r="X1002"/>
  <c r="V1002"/>
  <c r="T1002"/>
  <c r="P1002"/>
  <c r="BI1001"/>
  <c r="BH1001"/>
  <c r="BG1001"/>
  <c r="BF1001"/>
  <c r="X1001"/>
  <c r="V1001"/>
  <c r="T1001"/>
  <c r="P1001"/>
  <c r="BI1000"/>
  <c r="BH1000"/>
  <c r="BG1000"/>
  <c r="BF1000"/>
  <c r="X1000"/>
  <c r="V1000"/>
  <c r="T1000"/>
  <c r="P1000"/>
  <c r="BI998"/>
  <c r="BH998"/>
  <c r="BG998"/>
  <c r="BF998"/>
  <c r="X998"/>
  <c r="V998"/>
  <c r="T998"/>
  <c r="P998"/>
  <c r="BI996"/>
  <c r="BH996"/>
  <c r="BG996"/>
  <c r="BF996"/>
  <c r="X996"/>
  <c r="V996"/>
  <c r="T996"/>
  <c r="P996"/>
  <c r="BI994"/>
  <c r="BH994"/>
  <c r="BG994"/>
  <c r="BF994"/>
  <c r="X994"/>
  <c r="V994"/>
  <c r="T994"/>
  <c r="P994"/>
  <c r="BI993"/>
  <c r="BH993"/>
  <c r="BG993"/>
  <c r="BF993"/>
  <c r="X993"/>
  <c r="V993"/>
  <c r="T993"/>
  <c r="P993"/>
  <c r="BI991"/>
  <c r="BH991"/>
  <c r="BG991"/>
  <c r="BF991"/>
  <c r="X991"/>
  <c r="V991"/>
  <c r="T991"/>
  <c r="P991"/>
  <c r="BI990"/>
  <c r="BH990"/>
  <c r="BG990"/>
  <c r="BF990"/>
  <c r="X990"/>
  <c r="V990"/>
  <c r="T990"/>
  <c r="P990"/>
  <c r="BI989"/>
  <c r="BH989"/>
  <c r="BG989"/>
  <c r="BF989"/>
  <c r="X989"/>
  <c r="V989"/>
  <c r="T989"/>
  <c r="P989"/>
  <c r="BI988"/>
  <c r="BH988"/>
  <c r="BG988"/>
  <c r="BF988"/>
  <c r="X988"/>
  <c r="V988"/>
  <c r="T988"/>
  <c r="P988"/>
  <c r="BI987"/>
  <c r="BH987"/>
  <c r="BG987"/>
  <c r="BF987"/>
  <c r="X987"/>
  <c r="V987"/>
  <c r="T987"/>
  <c r="P987"/>
  <c r="BI986"/>
  <c r="BH986"/>
  <c r="BG986"/>
  <c r="BF986"/>
  <c r="X986"/>
  <c r="V986"/>
  <c r="T986"/>
  <c r="P986"/>
  <c r="BI985"/>
  <c r="BH985"/>
  <c r="BG985"/>
  <c r="BF985"/>
  <c r="X985"/>
  <c r="V985"/>
  <c r="T985"/>
  <c r="P985"/>
  <c r="BI984"/>
  <c r="BH984"/>
  <c r="BG984"/>
  <c r="BF984"/>
  <c r="X984"/>
  <c r="V984"/>
  <c r="T984"/>
  <c r="P984"/>
  <c r="BI983"/>
  <c r="BH983"/>
  <c r="BG983"/>
  <c r="BF983"/>
  <c r="X983"/>
  <c r="V983"/>
  <c r="T983"/>
  <c r="P983"/>
  <c r="BI982"/>
  <c r="BH982"/>
  <c r="BG982"/>
  <c r="BF982"/>
  <c r="X982"/>
  <c r="V982"/>
  <c r="T982"/>
  <c r="P982"/>
  <c r="BI981"/>
  <c r="BH981"/>
  <c r="BG981"/>
  <c r="BF981"/>
  <c r="X981"/>
  <c r="V981"/>
  <c r="T981"/>
  <c r="P981"/>
  <c r="BI980"/>
  <c r="BH980"/>
  <c r="BG980"/>
  <c r="BF980"/>
  <c r="X980"/>
  <c r="V980"/>
  <c r="T980"/>
  <c r="P980"/>
  <c r="BI979"/>
  <c r="BH979"/>
  <c r="BG979"/>
  <c r="BF979"/>
  <c r="X979"/>
  <c r="V979"/>
  <c r="T979"/>
  <c r="P979"/>
  <c r="BI978"/>
  <c r="BH978"/>
  <c r="BG978"/>
  <c r="BF978"/>
  <c r="X978"/>
  <c r="V978"/>
  <c r="T978"/>
  <c r="P978"/>
  <c r="BI976"/>
  <c r="BH976"/>
  <c r="BG976"/>
  <c r="BF976"/>
  <c r="X976"/>
  <c r="V976"/>
  <c r="T976"/>
  <c r="P976"/>
  <c r="BI974"/>
  <c r="BH974"/>
  <c r="BG974"/>
  <c r="BF974"/>
  <c r="X974"/>
  <c r="V974"/>
  <c r="T974"/>
  <c r="P974"/>
  <c r="BI973"/>
  <c r="BH973"/>
  <c r="BG973"/>
  <c r="BF973"/>
  <c r="X973"/>
  <c r="V973"/>
  <c r="T973"/>
  <c r="P973"/>
  <c r="BI972"/>
  <c r="BH972"/>
  <c r="BG972"/>
  <c r="BF972"/>
  <c r="X972"/>
  <c r="V972"/>
  <c r="T972"/>
  <c r="P972"/>
  <c r="BI970"/>
  <c r="BH970"/>
  <c r="BG970"/>
  <c r="BF970"/>
  <c r="X970"/>
  <c r="V970"/>
  <c r="T970"/>
  <c r="P970"/>
  <c r="BI969"/>
  <c r="BH969"/>
  <c r="BG969"/>
  <c r="BF969"/>
  <c r="X969"/>
  <c r="V969"/>
  <c r="T969"/>
  <c r="P969"/>
  <c r="BI968"/>
  <c r="BH968"/>
  <c r="BG968"/>
  <c r="BF968"/>
  <c r="X968"/>
  <c r="V968"/>
  <c r="T968"/>
  <c r="P968"/>
  <c r="BI967"/>
  <c r="BH967"/>
  <c r="BG967"/>
  <c r="BF967"/>
  <c r="X967"/>
  <c r="V967"/>
  <c r="T967"/>
  <c r="P967"/>
  <c r="BI966"/>
  <c r="BH966"/>
  <c r="BG966"/>
  <c r="BF966"/>
  <c r="X966"/>
  <c r="V966"/>
  <c r="T966"/>
  <c r="P966"/>
  <c r="BI965"/>
  <c r="BH965"/>
  <c r="BG965"/>
  <c r="BF965"/>
  <c r="X965"/>
  <c r="V965"/>
  <c r="T965"/>
  <c r="P965"/>
  <c r="BI964"/>
  <c r="BH964"/>
  <c r="BG964"/>
  <c r="BF964"/>
  <c r="X964"/>
  <c r="V964"/>
  <c r="T964"/>
  <c r="P964"/>
  <c r="BI963"/>
  <c r="BH963"/>
  <c r="BG963"/>
  <c r="BF963"/>
  <c r="X963"/>
  <c r="V963"/>
  <c r="T963"/>
  <c r="P963"/>
  <c r="BI962"/>
  <c r="BH962"/>
  <c r="BG962"/>
  <c r="BF962"/>
  <c r="X962"/>
  <c r="V962"/>
  <c r="T962"/>
  <c r="P962"/>
  <c r="BI961"/>
  <c r="BH961"/>
  <c r="BG961"/>
  <c r="BF961"/>
  <c r="X961"/>
  <c r="V961"/>
  <c r="T961"/>
  <c r="P961"/>
  <c r="BI960"/>
  <c r="BH960"/>
  <c r="BG960"/>
  <c r="BF960"/>
  <c r="X960"/>
  <c r="V960"/>
  <c r="T960"/>
  <c r="P960"/>
  <c r="BI958"/>
  <c r="BH958"/>
  <c r="BG958"/>
  <c r="BF958"/>
  <c r="X958"/>
  <c r="V958"/>
  <c r="T958"/>
  <c r="P958"/>
  <c r="BI956"/>
  <c r="BH956"/>
  <c r="BG956"/>
  <c r="BF956"/>
  <c r="X956"/>
  <c r="V956"/>
  <c r="T956"/>
  <c r="P956"/>
  <c r="BI955"/>
  <c r="BH955"/>
  <c r="BG955"/>
  <c r="BF955"/>
  <c r="X955"/>
  <c r="V955"/>
  <c r="T955"/>
  <c r="P955"/>
  <c r="BI954"/>
  <c r="BH954"/>
  <c r="BG954"/>
  <c r="BF954"/>
  <c r="X954"/>
  <c r="V954"/>
  <c r="T954"/>
  <c r="P954"/>
  <c r="BI953"/>
  <c r="BH953"/>
  <c r="BG953"/>
  <c r="BF953"/>
  <c r="X953"/>
  <c r="V953"/>
  <c r="T953"/>
  <c r="P953"/>
  <c r="BI951"/>
  <c r="BH951"/>
  <c r="BG951"/>
  <c r="BF951"/>
  <c r="X951"/>
  <c r="V951"/>
  <c r="T951"/>
  <c r="P951"/>
  <c r="BI949"/>
  <c r="BH949"/>
  <c r="BG949"/>
  <c r="BF949"/>
  <c r="X949"/>
  <c r="V949"/>
  <c r="T949"/>
  <c r="P949"/>
  <c r="BI948"/>
  <c r="BH948"/>
  <c r="BG948"/>
  <c r="BF948"/>
  <c r="X948"/>
  <c r="V948"/>
  <c r="T948"/>
  <c r="P948"/>
  <c r="BI946"/>
  <c r="BH946"/>
  <c r="BG946"/>
  <c r="BF946"/>
  <c r="X946"/>
  <c r="V946"/>
  <c r="T946"/>
  <c r="P946"/>
  <c r="BI944"/>
  <c r="BH944"/>
  <c r="BG944"/>
  <c r="BF944"/>
  <c r="X944"/>
  <c r="V944"/>
  <c r="T944"/>
  <c r="P944"/>
  <c r="BI942"/>
  <c r="BH942"/>
  <c r="BG942"/>
  <c r="BF942"/>
  <c r="X942"/>
  <c r="V942"/>
  <c r="T942"/>
  <c r="P942"/>
  <c r="BI940"/>
  <c r="BH940"/>
  <c r="BG940"/>
  <c r="BF940"/>
  <c r="X940"/>
  <c r="V940"/>
  <c r="T940"/>
  <c r="P940"/>
  <c r="BI938"/>
  <c r="BH938"/>
  <c r="BG938"/>
  <c r="BF938"/>
  <c r="X938"/>
  <c r="V938"/>
  <c r="T938"/>
  <c r="P938"/>
  <c r="BI937"/>
  <c r="BH937"/>
  <c r="BG937"/>
  <c r="BF937"/>
  <c r="X937"/>
  <c r="V937"/>
  <c r="T937"/>
  <c r="P937"/>
  <c r="BI935"/>
  <c r="BH935"/>
  <c r="BG935"/>
  <c r="BF935"/>
  <c r="X935"/>
  <c r="V935"/>
  <c r="T935"/>
  <c r="P935"/>
  <c r="BI933"/>
  <c r="BH933"/>
  <c r="BG933"/>
  <c r="BF933"/>
  <c r="X933"/>
  <c r="V933"/>
  <c r="T933"/>
  <c r="P933"/>
  <c r="BI931"/>
  <c r="BH931"/>
  <c r="BG931"/>
  <c r="BF931"/>
  <c r="X931"/>
  <c r="V931"/>
  <c r="T931"/>
  <c r="P931"/>
  <c r="BI929"/>
  <c r="BH929"/>
  <c r="BG929"/>
  <c r="BF929"/>
  <c r="X929"/>
  <c r="V929"/>
  <c r="T929"/>
  <c r="P929"/>
  <c r="BI927"/>
  <c r="BH927"/>
  <c r="BG927"/>
  <c r="BF927"/>
  <c r="X927"/>
  <c r="V927"/>
  <c r="T927"/>
  <c r="P927"/>
  <c r="BI926"/>
  <c r="BH926"/>
  <c r="BG926"/>
  <c r="BF926"/>
  <c r="X926"/>
  <c r="V926"/>
  <c r="T926"/>
  <c r="P926"/>
  <c r="BI924"/>
  <c r="BH924"/>
  <c r="BG924"/>
  <c r="BF924"/>
  <c r="X924"/>
  <c r="V924"/>
  <c r="T924"/>
  <c r="P924"/>
  <c r="BI920"/>
  <c r="BH920"/>
  <c r="BG920"/>
  <c r="BF920"/>
  <c r="X920"/>
  <c r="V920"/>
  <c r="T920"/>
  <c r="P920"/>
  <c r="BI918"/>
  <c r="BH918"/>
  <c r="BG918"/>
  <c r="BF918"/>
  <c r="X918"/>
  <c r="V918"/>
  <c r="T918"/>
  <c r="P918"/>
  <c r="BI916"/>
  <c r="BH916"/>
  <c r="BG916"/>
  <c r="BF916"/>
  <c r="X916"/>
  <c r="V916"/>
  <c r="T916"/>
  <c r="P916"/>
  <c r="BI914"/>
  <c r="BH914"/>
  <c r="BG914"/>
  <c r="BF914"/>
  <c r="X914"/>
  <c r="V914"/>
  <c r="T914"/>
  <c r="P914"/>
  <c r="BI912"/>
  <c r="BH912"/>
  <c r="BG912"/>
  <c r="BF912"/>
  <c r="X912"/>
  <c r="V912"/>
  <c r="T912"/>
  <c r="P912"/>
  <c r="BI910"/>
  <c r="BH910"/>
  <c r="BG910"/>
  <c r="BF910"/>
  <c r="X910"/>
  <c r="V910"/>
  <c r="T910"/>
  <c r="P910"/>
  <c r="BI908"/>
  <c r="BH908"/>
  <c r="BG908"/>
  <c r="BF908"/>
  <c r="X908"/>
  <c r="V908"/>
  <c r="T908"/>
  <c r="P908"/>
  <c r="BI906"/>
  <c r="BH906"/>
  <c r="BG906"/>
  <c r="BF906"/>
  <c r="X906"/>
  <c r="V906"/>
  <c r="T906"/>
  <c r="P906"/>
  <c r="BI905"/>
  <c r="BH905"/>
  <c r="BG905"/>
  <c r="BF905"/>
  <c r="X905"/>
  <c r="V905"/>
  <c r="T905"/>
  <c r="P905"/>
  <c r="BI904"/>
  <c r="BH904"/>
  <c r="BG904"/>
  <c r="BF904"/>
  <c r="X904"/>
  <c r="V904"/>
  <c r="T904"/>
  <c r="P904"/>
  <c r="BI903"/>
  <c r="BH903"/>
  <c r="BG903"/>
  <c r="BF903"/>
  <c r="X903"/>
  <c r="V903"/>
  <c r="T903"/>
  <c r="P903"/>
  <c r="BI902"/>
  <c r="BH902"/>
  <c r="BG902"/>
  <c r="BF902"/>
  <c r="X902"/>
  <c r="V902"/>
  <c r="T902"/>
  <c r="P902"/>
  <c r="BI898"/>
  <c r="BH898"/>
  <c r="BG898"/>
  <c r="BF898"/>
  <c r="X898"/>
  <c r="V898"/>
  <c r="T898"/>
  <c r="P898"/>
  <c r="BI896"/>
  <c r="BH896"/>
  <c r="BG896"/>
  <c r="BF896"/>
  <c r="X896"/>
  <c r="V896"/>
  <c r="T896"/>
  <c r="P896"/>
  <c r="BI895"/>
  <c r="BH895"/>
  <c r="BG895"/>
  <c r="BF895"/>
  <c r="X895"/>
  <c r="V895"/>
  <c r="T895"/>
  <c r="P895"/>
  <c r="BI893"/>
  <c r="BH893"/>
  <c r="BG893"/>
  <c r="BF893"/>
  <c r="X893"/>
  <c r="V893"/>
  <c r="T893"/>
  <c r="P893"/>
  <c r="BI891"/>
  <c r="BH891"/>
  <c r="BG891"/>
  <c r="BF891"/>
  <c r="X891"/>
  <c r="V891"/>
  <c r="T891"/>
  <c r="P891"/>
  <c r="BI890"/>
  <c r="BH890"/>
  <c r="BG890"/>
  <c r="BF890"/>
  <c r="X890"/>
  <c r="V890"/>
  <c r="T890"/>
  <c r="P890"/>
  <c r="BI888"/>
  <c r="BH888"/>
  <c r="BG888"/>
  <c r="BF888"/>
  <c r="X888"/>
  <c r="V888"/>
  <c r="T888"/>
  <c r="P888"/>
  <c r="BI886"/>
  <c r="BH886"/>
  <c r="BG886"/>
  <c r="BF886"/>
  <c r="X886"/>
  <c r="V886"/>
  <c r="T886"/>
  <c r="P886"/>
  <c r="BI884"/>
  <c r="BH884"/>
  <c r="BG884"/>
  <c r="BF884"/>
  <c r="X884"/>
  <c r="V884"/>
  <c r="T884"/>
  <c r="P884"/>
  <c r="BI883"/>
  <c r="BH883"/>
  <c r="BG883"/>
  <c r="BF883"/>
  <c r="X883"/>
  <c r="V883"/>
  <c r="T883"/>
  <c r="P883"/>
  <c r="BI882"/>
  <c r="BH882"/>
  <c r="BG882"/>
  <c r="BF882"/>
  <c r="X882"/>
  <c r="V882"/>
  <c r="T882"/>
  <c r="P882"/>
  <c r="BI880"/>
  <c r="BH880"/>
  <c r="BG880"/>
  <c r="BF880"/>
  <c r="X880"/>
  <c r="V880"/>
  <c r="T880"/>
  <c r="P880"/>
  <c r="BI877"/>
  <c r="BH877"/>
  <c r="BG877"/>
  <c r="BF877"/>
  <c r="X877"/>
  <c r="V877"/>
  <c r="T877"/>
  <c r="P877"/>
  <c r="BI875"/>
  <c r="BH875"/>
  <c r="BG875"/>
  <c r="BF875"/>
  <c r="X875"/>
  <c r="V875"/>
  <c r="T875"/>
  <c r="P875"/>
  <c r="BI874"/>
  <c r="BH874"/>
  <c r="BG874"/>
  <c r="BF874"/>
  <c r="X874"/>
  <c r="V874"/>
  <c r="T874"/>
  <c r="P874"/>
  <c r="BI872"/>
  <c r="BH872"/>
  <c r="BG872"/>
  <c r="BF872"/>
  <c r="X872"/>
  <c r="V872"/>
  <c r="T872"/>
  <c r="P872"/>
  <c r="BI871"/>
  <c r="BH871"/>
  <c r="BG871"/>
  <c r="BF871"/>
  <c r="X871"/>
  <c r="V871"/>
  <c r="T871"/>
  <c r="P871"/>
  <c r="BI870"/>
  <c r="BH870"/>
  <c r="BG870"/>
  <c r="BF870"/>
  <c r="X870"/>
  <c r="V870"/>
  <c r="T870"/>
  <c r="P870"/>
  <c r="BI869"/>
  <c r="BH869"/>
  <c r="BG869"/>
  <c r="BF869"/>
  <c r="X869"/>
  <c r="V869"/>
  <c r="T869"/>
  <c r="P869"/>
  <c r="BI868"/>
  <c r="BH868"/>
  <c r="BG868"/>
  <c r="BF868"/>
  <c r="X868"/>
  <c r="V868"/>
  <c r="T868"/>
  <c r="P868"/>
  <c r="BI867"/>
  <c r="BH867"/>
  <c r="BG867"/>
  <c r="BF867"/>
  <c r="X867"/>
  <c r="V867"/>
  <c r="T867"/>
  <c r="P867"/>
  <c r="BI866"/>
  <c r="BH866"/>
  <c r="BG866"/>
  <c r="BF866"/>
  <c r="X866"/>
  <c r="V866"/>
  <c r="T866"/>
  <c r="P866"/>
  <c r="BI865"/>
  <c r="BH865"/>
  <c r="BG865"/>
  <c r="BF865"/>
  <c r="X865"/>
  <c r="V865"/>
  <c r="T865"/>
  <c r="P865"/>
  <c r="BI864"/>
  <c r="BH864"/>
  <c r="BG864"/>
  <c r="BF864"/>
  <c r="X864"/>
  <c r="V864"/>
  <c r="T864"/>
  <c r="P864"/>
  <c r="BI863"/>
  <c r="BH863"/>
  <c r="BG863"/>
  <c r="BF863"/>
  <c r="X863"/>
  <c r="V863"/>
  <c r="T863"/>
  <c r="P863"/>
  <c r="BI862"/>
  <c r="BH862"/>
  <c r="BG862"/>
  <c r="BF862"/>
  <c r="X862"/>
  <c r="V862"/>
  <c r="T862"/>
  <c r="P862"/>
  <c r="BI861"/>
  <c r="BH861"/>
  <c r="BG861"/>
  <c r="BF861"/>
  <c r="X861"/>
  <c r="V861"/>
  <c r="T861"/>
  <c r="P861"/>
  <c r="BI860"/>
  <c r="BH860"/>
  <c r="BG860"/>
  <c r="BF860"/>
  <c r="X860"/>
  <c r="V860"/>
  <c r="T860"/>
  <c r="P860"/>
  <c r="BI859"/>
  <c r="BH859"/>
  <c r="BG859"/>
  <c r="BF859"/>
  <c r="X859"/>
  <c r="V859"/>
  <c r="T859"/>
  <c r="P859"/>
  <c r="BI858"/>
  <c r="BH858"/>
  <c r="BG858"/>
  <c r="BF858"/>
  <c r="X858"/>
  <c r="V858"/>
  <c r="T858"/>
  <c r="P858"/>
  <c r="BI857"/>
  <c r="BH857"/>
  <c r="BG857"/>
  <c r="BF857"/>
  <c r="X857"/>
  <c r="V857"/>
  <c r="T857"/>
  <c r="P857"/>
  <c r="BI856"/>
  <c r="BH856"/>
  <c r="BG856"/>
  <c r="BF856"/>
  <c r="X856"/>
  <c r="V856"/>
  <c r="T856"/>
  <c r="P856"/>
  <c r="BI855"/>
  <c r="BH855"/>
  <c r="BG855"/>
  <c r="BF855"/>
  <c r="X855"/>
  <c r="V855"/>
  <c r="T855"/>
  <c r="P855"/>
  <c r="BI853"/>
  <c r="BH853"/>
  <c r="BG853"/>
  <c r="BF853"/>
  <c r="X853"/>
  <c r="V853"/>
  <c r="T853"/>
  <c r="P853"/>
  <c r="BI852"/>
  <c r="BH852"/>
  <c r="BG852"/>
  <c r="BF852"/>
  <c r="X852"/>
  <c r="V852"/>
  <c r="T852"/>
  <c r="P852"/>
  <c r="BI851"/>
  <c r="BH851"/>
  <c r="BG851"/>
  <c r="BF851"/>
  <c r="X851"/>
  <c r="V851"/>
  <c r="T851"/>
  <c r="P851"/>
  <c r="BI850"/>
  <c r="BH850"/>
  <c r="BG850"/>
  <c r="BF850"/>
  <c r="X850"/>
  <c r="V850"/>
  <c r="T850"/>
  <c r="P850"/>
  <c r="BI849"/>
  <c r="BH849"/>
  <c r="BG849"/>
  <c r="BF849"/>
  <c r="X849"/>
  <c r="V849"/>
  <c r="T849"/>
  <c r="P849"/>
  <c r="BI848"/>
  <c r="BH848"/>
  <c r="BG848"/>
  <c r="BF848"/>
  <c r="X848"/>
  <c r="V848"/>
  <c r="T848"/>
  <c r="P848"/>
  <c r="BI847"/>
  <c r="BH847"/>
  <c r="BG847"/>
  <c r="BF847"/>
  <c r="X847"/>
  <c r="V847"/>
  <c r="T847"/>
  <c r="P847"/>
  <c r="BI846"/>
  <c r="BH846"/>
  <c r="BG846"/>
  <c r="BF846"/>
  <c r="X846"/>
  <c r="V846"/>
  <c r="T846"/>
  <c r="P846"/>
  <c r="BI845"/>
  <c r="BH845"/>
  <c r="BG845"/>
  <c r="BF845"/>
  <c r="X845"/>
  <c r="V845"/>
  <c r="T845"/>
  <c r="P845"/>
  <c r="BI844"/>
  <c r="BH844"/>
  <c r="BG844"/>
  <c r="BF844"/>
  <c r="X844"/>
  <c r="V844"/>
  <c r="T844"/>
  <c r="P844"/>
  <c r="BI843"/>
  <c r="BH843"/>
  <c r="BG843"/>
  <c r="BF843"/>
  <c r="X843"/>
  <c r="V843"/>
  <c r="T843"/>
  <c r="P843"/>
  <c r="BI842"/>
  <c r="BH842"/>
  <c r="BG842"/>
  <c r="BF842"/>
  <c r="X842"/>
  <c r="V842"/>
  <c r="T842"/>
  <c r="P842"/>
  <c r="BI841"/>
  <c r="BH841"/>
  <c r="BG841"/>
  <c r="BF841"/>
  <c r="X841"/>
  <c r="V841"/>
  <c r="T841"/>
  <c r="P841"/>
  <c r="BI840"/>
  <c r="BH840"/>
  <c r="BG840"/>
  <c r="BF840"/>
  <c r="X840"/>
  <c r="V840"/>
  <c r="T840"/>
  <c r="P840"/>
  <c r="BI839"/>
  <c r="BH839"/>
  <c r="BG839"/>
  <c r="BF839"/>
  <c r="X839"/>
  <c r="V839"/>
  <c r="T839"/>
  <c r="P839"/>
  <c r="BI838"/>
  <c r="BH838"/>
  <c r="BG838"/>
  <c r="BF838"/>
  <c r="X838"/>
  <c r="V838"/>
  <c r="T838"/>
  <c r="P838"/>
  <c r="BI837"/>
  <c r="BH837"/>
  <c r="BG837"/>
  <c r="BF837"/>
  <c r="X837"/>
  <c r="V837"/>
  <c r="T837"/>
  <c r="P837"/>
  <c r="BI836"/>
  <c r="BH836"/>
  <c r="BG836"/>
  <c r="BF836"/>
  <c r="X836"/>
  <c r="V836"/>
  <c r="T836"/>
  <c r="P836"/>
  <c r="BI835"/>
  <c r="BH835"/>
  <c r="BG835"/>
  <c r="BF835"/>
  <c r="X835"/>
  <c r="V835"/>
  <c r="T835"/>
  <c r="P835"/>
  <c r="BI834"/>
  <c r="BH834"/>
  <c r="BG834"/>
  <c r="BF834"/>
  <c r="X834"/>
  <c r="V834"/>
  <c r="T834"/>
  <c r="P834"/>
  <c r="BI833"/>
  <c r="BH833"/>
  <c r="BG833"/>
  <c r="BF833"/>
  <c r="X833"/>
  <c r="V833"/>
  <c r="T833"/>
  <c r="P833"/>
  <c r="BI832"/>
  <c r="BH832"/>
  <c r="BG832"/>
  <c r="BF832"/>
  <c r="X832"/>
  <c r="V832"/>
  <c r="T832"/>
  <c r="P832"/>
  <c r="BI831"/>
  <c r="BH831"/>
  <c r="BG831"/>
  <c r="BF831"/>
  <c r="X831"/>
  <c r="V831"/>
  <c r="T831"/>
  <c r="P831"/>
  <c r="BI830"/>
  <c r="BH830"/>
  <c r="BG830"/>
  <c r="BF830"/>
  <c r="X830"/>
  <c r="V830"/>
  <c r="T830"/>
  <c r="P830"/>
  <c r="BI829"/>
  <c r="BH829"/>
  <c r="BG829"/>
  <c r="BF829"/>
  <c r="X829"/>
  <c r="V829"/>
  <c r="T829"/>
  <c r="P829"/>
  <c r="BI828"/>
  <c r="BH828"/>
  <c r="BG828"/>
  <c r="BF828"/>
  <c r="X828"/>
  <c r="V828"/>
  <c r="T828"/>
  <c r="P828"/>
  <c r="BI827"/>
  <c r="BH827"/>
  <c r="BG827"/>
  <c r="BF827"/>
  <c r="X827"/>
  <c r="V827"/>
  <c r="T827"/>
  <c r="P827"/>
  <c r="BI826"/>
  <c r="BH826"/>
  <c r="BG826"/>
  <c r="BF826"/>
  <c r="X826"/>
  <c r="V826"/>
  <c r="T826"/>
  <c r="P826"/>
  <c r="BI825"/>
  <c r="BH825"/>
  <c r="BG825"/>
  <c r="BF825"/>
  <c r="X825"/>
  <c r="V825"/>
  <c r="T825"/>
  <c r="P825"/>
  <c r="BI824"/>
  <c r="BH824"/>
  <c r="BG824"/>
  <c r="BF824"/>
  <c r="X824"/>
  <c r="V824"/>
  <c r="T824"/>
  <c r="P824"/>
  <c r="BI823"/>
  <c r="BH823"/>
  <c r="BG823"/>
  <c r="BF823"/>
  <c r="X823"/>
  <c r="V823"/>
  <c r="T823"/>
  <c r="P823"/>
  <c r="BI822"/>
  <c r="BH822"/>
  <c r="BG822"/>
  <c r="BF822"/>
  <c r="X822"/>
  <c r="V822"/>
  <c r="T822"/>
  <c r="P822"/>
  <c r="BI821"/>
  <c r="BH821"/>
  <c r="BG821"/>
  <c r="BF821"/>
  <c r="X821"/>
  <c r="V821"/>
  <c r="T821"/>
  <c r="P821"/>
  <c r="BI820"/>
  <c r="BH820"/>
  <c r="BG820"/>
  <c r="BF820"/>
  <c r="X820"/>
  <c r="V820"/>
  <c r="T820"/>
  <c r="P820"/>
  <c r="BI819"/>
  <c r="BH819"/>
  <c r="BG819"/>
  <c r="BF819"/>
  <c r="X819"/>
  <c r="V819"/>
  <c r="T819"/>
  <c r="P819"/>
  <c r="BI818"/>
  <c r="BH818"/>
  <c r="BG818"/>
  <c r="BF818"/>
  <c r="X818"/>
  <c r="V818"/>
  <c r="T818"/>
  <c r="P818"/>
  <c r="BI817"/>
  <c r="BH817"/>
  <c r="BG817"/>
  <c r="BF817"/>
  <c r="X817"/>
  <c r="V817"/>
  <c r="T817"/>
  <c r="P817"/>
  <c r="BI816"/>
  <c r="BH816"/>
  <c r="BG816"/>
  <c r="BF816"/>
  <c r="X816"/>
  <c r="V816"/>
  <c r="T816"/>
  <c r="P816"/>
  <c r="BI815"/>
  <c r="BH815"/>
  <c r="BG815"/>
  <c r="BF815"/>
  <c r="X815"/>
  <c r="V815"/>
  <c r="T815"/>
  <c r="P815"/>
  <c r="BI814"/>
  <c r="BH814"/>
  <c r="BG814"/>
  <c r="BF814"/>
  <c r="X814"/>
  <c r="V814"/>
  <c r="T814"/>
  <c r="P814"/>
  <c r="BI813"/>
  <c r="BH813"/>
  <c r="BG813"/>
  <c r="BF813"/>
  <c r="X813"/>
  <c r="V813"/>
  <c r="T813"/>
  <c r="P813"/>
  <c r="BI812"/>
  <c r="BH812"/>
  <c r="BG812"/>
  <c r="BF812"/>
  <c r="X812"/>
  <c r="V812"/>
  <c r="T812"/>
  <c r="P812"/>
  <c r="BI811"/>
  <c r="BH811"/>
  <c r="BG811"/>
  <c r="BF811"/>
  <c r="X811"/>
  <c r="V811"/>
  <c r="T811"/>
  <c r="P811"/>
  <c r="BI810"/>
  <c r="BH810"/>
  <c r="BG810"/>
  <c r="BF810"/>
  <c r="X810"/>
  <c r="V810"/>
  <c r="T810"/>
  <c r="P810"/>
  <c r="BI809"/>
  <c r="BH809"/>
  <c r="BG809"/>
  <c r="BF809"/>
  <c r="X809"/>
  <c r="V809"/>
  <c r="T809"/>
  <c r="P809"/>
  <c r="BI808"/>
  <c r="BH808"/>
  <c r="BG808"/>
  <c r="BF808"/>
  <c r="X808"/>
  <c r="V808"/>
  <c r="T808"/>
  <c r="P808"/>
  <c r="BI807"/>
  <c r="BH807"/>
  <c r="BG807"/>
  <c r="BF807"/>
  <c r="X807"/>
  <c r="V807"/>
  <c r="T807"/>
  <c r="P807"/>
  <c r="BI806"/>
  <c r="BH806"/>
  <c r="BG806"/>
  <c r="BF806"/>
  <c r="X806"/>
  <c r="V806"/>
  <c r="T806"/>
  <c r="P806"/>
  <c r="BI805"/>
  <c r="BH805"/>
  <c r="BG805"/>
  <c r="BF805"/>
  <c r="X805"/>
  <c r="V805"/>
  <c r="T805"/>
  <c r="P805"/>
  <c r="BI804"/>
  <c r="BH804"/>
  <c r="BG804"/>
  <c r="BF804"/>
  <c r="X804"/>
  <c r="V804"/>
  <c r="T804"/>
  <c r="P804"/>
  <c r="BI803"/>
  <c r="BH803"/>
  <c r="BG803"/>
  <c r="BF803"/>
  <c r="X803"/>
  <c r="V803"/>
  <c r="T803"/>
  <c r="P803"/>
  <c r="BI802"/>
  <c r="BH802"/>
  <c r="BG802"/>
  <c r="BF802"/>
  <c r="X802"/>
  <c r="V802"/>
  <c r="T802"/>
  <c r="P802"/>
  <c r="BI801"/>
  <c r="BH801"/>
  <c r="BG801"/>
  <c r="BF801"/>
  <c r="X801"/>
  <c r="V801"/>
  <c r="T801"/>
  <c r="P801"/>
  <c r="BI800"/>
  <c r="BH800"/>
  <c r="BG800"/>
  <c r="BF800"/>
  <c r="X800"/>
  <c r="V800"/>
  <c r="T800"/>
  <c r="P800"/>
  <c r="BI799"/>
  <c r="BH799"/>
  <c r="BG799"/>
  <c r="BF799"/>
  <c r="X799"/>
  <c r="V799"/>
  <c r="T799"/>
  <c r="P799"/>
  <c r="BI798"/>
  <c r="BH798"/>
  <c r="BG798"/>
  <c r="BF798"/>
  <c r="X798"/>
  <c r="V798"/>
  <c r="T798"/>
  <c r="P798"/>
  <c r="BI797"/>
  <c r="BH797"/>
  <c r="BG797"/>
  <c r="BF797"/>
  <c r="X797"/>
  <c r="V797"/>
  <c r="T797"/>
  <c r="P797"/>
  <c r="BI796"/>
  <c r="BH796"/>
  <c r="BG796"/>
  <c r="BF796"/>
  <c r="X796"/>
  <c r="V796"/>
  <c r="T796"/>
  <c r="P796"/>
  <c r="BI794"/>
  <c r="BH794"/>
  <c r="BG794"/>
  <c r="BF794"/>
  <c r="X794"/>
  <c r="V794"/>
  <c r="T794"/>
  <c r="P794"/>
  <c r="BI793"/>
  <c r="BH793"/>
  <c r="BG793"/>
  <c r="BF793"/>
  <c r="X793"/>
  <c r="V793"/>
  <c r="T793"/>
  <c r="P793"/>
  <c r="BI792"/>
  <c r="BH792"/>
  <c r="BG792"/>
  <c r="BF792"/>
  <c r="X792"/>
  <c r="V792"/>
  <c r="T792"/>
  <c r="P792"/>
  <c r="BI791"/>
  <c r="BH791"/>
  <c r="BG791"/>
  <c r="BF791"/>
  <c r="X791"/>
  <c r="V791"/>
  <c r="T791"/>
  <c r="P791"/>
  <c r="BI790"/>
  <c r="BH790"/>
  <c r="BG790"/>
  <c r="BF790"/>
  <c r="X790"/>
  <c r="V790"/>
  <c r="T790"/>
  <c r="P790"/>
  <c r="BI789"/>
  <c r="BH789"/>
  <c r="BG789"/>
  <c r="BF789"/>
  <c r="X789"/>
  <c r="V789"/>
  <c r="T789"/>
  <c r="P789"/>
  <c r="BI788"/>
  <c r="BH788"/>
  <c r="BG788"/>
  <c r="BF788"/>
  <c r="X788"/>
  <c r="V788"/>
  <c r="T788"/>
  <c r="P788"/>
  <c r="BI787"/>
  <c r="BH787"/>
  <c r="BG787"/>
  <c r="BF787"/>
  <c r="X787"/>
  <c r="V787"/>
  <c r="T787"/>
  <c r="P787"/>
  <c r="BI786"/>
  <c r="BH786"/>
  <c r="BG786"/>
  <c r="BF786"/>
  <c r="X786"/>
  <c r="V786"/>
  <c r="T786"/>
  <c r="P786"/>
  <c r="BI785"/>
  <c r="BH785"/>
  <c r="BG785"/>
  <c r="BF785"/>
  <c r="X785"/>
  <c r="V785"/>
  <c r="T785"/>
  <c r="P785"/>
  <c r="BI784"/>
  <c r="BH784"/>
  <c r="BG784"/>
  <c r="BF784"/>
  <c r="X784"/>
  <c r="V784"/>
  <c r="T784"/>
  <c r="P784"/>
  <c r="BI783"/>
  <c r="BH783"/>
  <c r="BG783"/>
  <c r="BF783"/>
  <c r="X783"/>
  <c r="V783"/>
  <c r="T783"/>
  <c r="P783"/>
  <c r="BI782"/>
  <c r="BH782"/>
  <c r="BG782"/>
  <c r="BF782"/>
  <c r="X782"/>
  <c r="V782"/>
  <c r="T782"/>
  <c r="P782"/>
  <c r="BI781"/>
  <c r="BH781"/>
  <c r="BG781"/>
  <c r="BF781"/>
  <c r="X781"/>
  <c r="V781"/>
  <c r="T781"/>
  <c r="P781"/>
  <c r="BI780"/>
  <c r="BH780"/>
  <c r="BG780"/>
  <c r="BF780"/>
  <c r="X780"/>
  <c r="V780"/>
  <c r="T780"/>
  <c r="P780"/>
  <c r="BI779"/>
  <c r="BH779"/>
  <c r="BG779"/>
  <c r="BF779"/>
  <c r="X779"/>
  <c r="V779"/>
  <c r="T779"/>
  <c r="P779"/>
  <c r="BI777"/>
  <c r="BH777"/>
  <c r="BG777"/>
  <c r="BF777"/>
  <c r="X777"/>
  <c r="V777"/>
  <c r="T777"/>
  <c r="P777"/>
  <c r="BI775"/>
  <c r="BH775"/>
  <c r="BG775"/>
  <c r="BF775"/>
  <c r="X775"/>
  <c r="V775"/>
  <c r="T775"/>
  <c r="P775"/>
  <c r="BI774"/>
  <c r="BH774"/>
  <c r="BG774"/>
  <c r="BF774"/>
  <c r="X774"/>
  <c r="V774"/>
  <c r="T774"/>
  <c r="P774"/>
  <c r="BI773"/>
  <c r="BH773"/>
  <c r="BG773"/>
  <c r="BF773"/>
  <c r="X773"/>
  <c r="V773"/>
  <c r="T773"/>
  <c r="P773"/>
  <c r="BI772"/>
  <c r="BH772"/>
  <c r="BG772"/>
  <c r="BF772"/>
  <c r="X772"/>
  <c r="V772"/>
  <c r="T772"/>
  <c r="P772"/>
  <c r="BI771"/>
  <c r="BH771"/>
  <c r="BG771"/>
  <c r="BF771"/>
  <c r="X771"/>
  <c r="V771"/>
  <c r="T771"/>
  <c r="P771"/>
  <c r="BI770"/>
  <c r="BH770"/>
  <c r="BG770"/>
  <c r="BF770"/>
  <c r="X770"/>
  <c r="V770"/>
  <c r="T770"/>
  <c r="P770"/>
  <c r="BI769"/>
  <c r="BH769"/>
  <c r="BG769"/>
  <c r="BF769"/>
  <c r="X769"/>
  <c r="V769"/>
  <c r="T769"/>
  <c r="P769"/>
  <c r="BI768"/>
  <c r="BH768"/>
  <c r="BG768"/>
  <c r="BF768"/>
  <c r="X768"/>
  <c r="V768"/>
  <c r="T768"/>
  <c r="P768"/>
  <c r="BI767"/>
  <c r="BH767"/>
  <c r="BG767"/>
  <c r="BF767"/>
  <c r="X767"/>
  <c r="V767"/>
  <c r="T767"/>
  <c r="P767"/>
  <c r="BI766"/>
  <c r="BH766"/>
  <c r="BG766"/>
  <c r="BF766"/>
  <c r="X766"/>
  <c r="V766"/>
  <c r="T766"/>
  <c r="P766"/>
  <c r="BI765"/>
  <c r="BH765"/>
  <c r="BG765"/>
  <c r="BF765"/>
  <c r="X765"/>
  <c r="V765"/>
  <c r="T765"/>
  <c r="P765"/>
  <c r="BI763"/>
  <c r="BH763"/>
  <c r="BG763"/>
  <c r="BF763"/>
  <c r="X763"/>
  <c r="V763"/>
  <c r="T763"/>
  <c r="P763"/>
  <c r="BI762"/>
  <c r="BH762"/>
  <c r="BG762"/>
  <c r="BF762"/>
  <c r="X762"/>
  <c r="V762"/>
  <c r="T762"/>
  <c r="P762"/>
  <c r="BI760"/>
  <c r="BH760"/>
  <c r="BG760"/>
  <c r="BF760"/>
  <c r="X760"/>
  <c r="V760"/>
  <c r="T760"/>
  <c r="P760"/>
  <c r="BI758"/>
  <c r="BH758"/>
  <c r="BG758"/>
  <c r="BF758"/>
  <c r="X758"/>
  <c r="V758"/>
  <c r="T758"/>
  <c r="P758"/>
  <c r="BI756"/>
  <c r="BH756"/>
  <c r="BG756"/>
  <c r="BF756"/>
  <c r="X756"/>
  <c r="V756"/>
  <c r="T756"/>
  <c r="P756"/>
  <c r="BI754"/>
  <c r="BH754"/>
  <c r="BG754"/>
  <c r="BF754"/>
  <c r="X754"/>
  <c r="V754"/>
  <c r="T754"/>
  <c r="P754"/>
  <c r="BI753"/>
  <c r="BH753"/>
  <c r="BG753"/>
  <c r="BF753"/>
  <c r="X753"/>
  <c r="V753"/>
  <c r="T753"/>
  <c r="P753"/>
  <c r="BI752"/>
  <c r="BH752"/>
  <c r="BG752"/>
  <c r="BF752"/>
  <c r="X752"/>
  <c r="V752"/>
  <c r="T752"/>
  <c r="P752"/>
  <c r="BI750"/>
  <c r="BH750"/>
  <c r="BG750"/>
  <c r="BF750"/>
  <c r="X750"/>
  <c r="V750"/>
  <c r="T750"/>
  <c r="P750"/>
  <c r="BI748"/>
  <c r="BH748"/>
  <c r="BG748"/>
  <c r="BF748"/>
  <c r="X748"/>
  <c r="V748"/>
  <c r="T748"/>
  <c r="P748"/>
  <c r="BI746"/>
  <c r="BH746"/>
  <c r="BG746"/>
  <c r="BF746"/>
  <c r="X746"/>
  <c r="V746"/>
  <c r="T746"/>
  <c r="P746"/>
  <c r="BI745"/>
  <c r="BH745"/>
  <c r="BG745"/>
  <c r="BF745"/>
  <c r="X745"/>
  <c r="V745"/>
  <c r="T745"/>
  <c r="P745"/>
  <c r="BI744"/>
  <c r="BH744"/>
  <c r="BG744"/>
  <c r="BF744"/>
  <c r="X744"/>
  <c r="V744"/>
  <c r="T744"/>
  <c r="P744"/>
  <c r="BI739"/>
  <c r="BH739"/>
  <c r="BG739"/>
  <c r="BF739"/>
  <c r="X739"/>
  <c r="V739"/>
  <c r="T739"/>
  <c r="P739"/>
  <c r="BI738"/>
  <c r="BH738"/>
  <c r="BG738"/>
  <c r="BF738"/>
  <c r="X738"/>
  <c r="V738"/>
  <c r="T738"/>
  <c r="P738"/>
  <c r="BI737"/>
  <c r="BH737"/>
  <c r="BG737"/>
  <c r="BF737"/>
  <c r="X737"/>
  <c r="V737"/>
  <c r="T737"/>
  <c r="P737"/>
  <c r="BI736"/>
  <c r="BH736"/>
  <c r="BG736"/>
  <c r="BF736"/>
  <c r="X736"/>
  <c r="V736"/>
  <c r="T736"/>
  <c r="P736"/>
  <c r="BI735"/>
  <c r="BH735"/>
  <c r="BG735"/>
  <c r="BF735"/>
  <c r="X735"/>
  <c r="V735"/>
  <c r="T735"/>
  <c r="P735"/>
  <c r="BI734"/>
  <c r="BH734"/>
  <c r="BG734"/>
  <c r="BF734"/>
  <c r="X734"/>
  <c r="V734"/>
  <c r="T734"/>
  <c r="P734"/>
  <c r="BI733"/>
  <c r="BH733"/>
  <c r="BG733"/>
  <c r="BF733"/>
  <c r="X733"/>
  <c r="V733"/>
  <c r="T733"/>
  <c r="P733"/>
  <c r="BI732"/>
  <c r="BH732"/>
  <c r="BG732"/>
  <c r="BF732"/>
  <c r="X732"/>
  <c r="V732"/>
  <c r="T732"/>
  <c r="P732"/>
  <c r="BI731"/>
  <c r="BH731"/>
  <c r="BG731"/>
  <c r="BF731"/>
  <c r="X731"/>
  <c r="V731"/>
  <c r="T731"/>
  <c r="P731"/>
  <c r="BI730"/>
  <c r="BH730"/>
  <c r="BG730"/>
  <c r="BF730"/>
  <c r="X730"/>
  <c r="V730"/>
  <c r="T730"/>
  <c r="P730"/>
  <c r="BI729"/>
  <c r="BH729"/>
  <c r="BG729"/>
  <c r="BF729"/>
  <c r="X729"/>
  <c r="V729"/>
  <c r="T729"/>
  <c r="P729"/>
  <c r="BI728"/>
  <c r="BH728"/>
  <c r="BG728"/>
  <c r="BF728"/>
  <c r="X728"/>
  <c r="V728"/>
  <c r="T728"/>
  <c r="P728"/>
  <c r="BI726"/>
  <c r="BH726"/>
  <c r="BG726"/>
  <c r="BF726"/>
  <c r="X726"/>
  <c r="V726"/>
  <c r="T726"/>
  <c r="P726"/>
  <c r="BI724"/>
  <c r="BH724"/>
  <c r="BG724"/>
  <c r="BF724"/>
  <c r="X724"/>
  <c r="V724"/>
  <c r="T724"/>
  <c r="P724"/>
  <c r="BI723"/>
  <c r="BH723"/>
  <c r="BG723"/>
  <c r="BF723"/>
  <c r="X723"/>
  <c r="V723"/>
  <c r="T723"/>
  <c r="P723"/>
  <c r="BI721"/>
  <c r="BH721"/>
  <c r="BG721"/>
  <c r="BF721"/>
  <c r="X721"/>
  <c r="V721"/>
  <c r="T721"/>
  <c r="P721"/>
  <c r="BI719"/>
  <c r="BH719"/>
  <c r="BG719"/>
  <c r="BF719"/>
  <c r="X719"/>
  <c r="V719"/>
  <c r="T719"/>
  <c r="P719"/>
  <c r="BI717"/>
  <c r="BH717"/>
  <c r="BG717"/>
  <c r="BF717"/>
  <c r="X717"/>
  <c r="V717"/>
  <c r="T717"/>
  <c r="P717"/>
  <c r="BI715"/>
  <c r="BH715"/>
  <c r="BG715"/>
  <c r="BF715"/>
  <c r="X715"/>
  <c r="V715"/>
  <c r="T715"/>
  <c r="P715"/>
  <c r="BI714"/>
  <c r="BH714"/>
  <c r="BG714"/>
  <c r="BF714"/>
  <c r="X714"/>
  <c r="V714"/>
  <c r="T714"/>
  <c r="P714"/>
  <c r="BI713"/>
  <c r="BH713"/>
  <c r="BG713"/>
  <c r="BF713"/>
  <c r="X713"/>
  <c r="V713"/>
  <c r="T713"/>
  <c r="P713"/>
  <c r="BI712"/>
  <c r="BH712"/>
  <c r="BG712"/>
  <c r="BF712"/>
  <c r="X712"/>
  <c r="V712"/>
  <c r="T712"/>
  <c r="P712"/>
  <c r="BI711"/>
  <c r="BH711"/>
  <c r="BG711"/>
  <c r="BF711"/>
  <c r="X711"/>
  <c r="V711"/>
  <c r="T711"/>
  <c r="P711"/>
  <c r="BI710"/>
  <c r="BH710"/>
  <c r="BG710"/>
  <c r="BF710"/>
  <c r="X710"/>
  <c r="V710"/>
  <c r="T710"/>
  <c r="P710"/>
  <c r="BI708"/>
  <c r="BH708"/>
  <c r="BG708"/>
  <c r="BF708"/>
  <c r="X708"/>
  <c r="V708"/>
  <c r="T708"/>
  <c r="P708"/>
  <c r="BI706"/>
  <c r="BH706"/>
  <c r="BG706"/>
  <c r="BF706"/>
  <c r="X706"/>
  <c r="V706"/>
  <c r="T706"/>
  <c r="P706"/>
  <c r="BI705"/>
  <c r="BH705"/>
  <c r="BG705"/>
  <c r="BF705"/>
  <c r="X705"/>
  <c r="V705"/>
  <c r="T705"/>
  <c r="P705"/>
  <c r="BI704"/>
  <c r="BH704"/>
  <c r="BG704"/>
  <c r="BF704"/>
  <c r="X704"/>
  <c r="V704"/>
  <c r="T704"/>
  <c r="P704"/>
  <c r="BI703"/>
  <c r="BH703"/>
  <c r="BG703"/>
  <c r="BF703"/>
  <c r="X703"/>
  <c r="V703"/>
  <c r="T703"/>
  <c r="P703"/>
  <c r="BI702"/>
  <c r="BH702"/>
  <c r="BG702"/>
  <c r="BF702"/>
  <c r="X702"/>
  <c r="V702"/>
  <c r="T702"/>
  <c r="P702"/>
  <c r="BI700"/>
  <c r="BH700"/>
  <c r="BG700"/>
  <c r="BF700"/>
  <c r="X700"/>
  <c r="V700"/>
  <c r="T700"/>
  <c r="P700"/>
  <c r="BI699"/>
  <c r="BH699"/>
  <c r="BG699"/>
  <c r="BF699"/>
  <c r="X699"/>
  <c r="V699"/>
  <c r="T699"/>
  <c r="P699"/>
  <c r="BI698"/>
  <c r="BH698"/>
  <c r="BG698"/>
  <c r="BF698"/>
  <c r="X698"/>
  <c r="V698"/>
  <c r="T698"/>
  <c r="P698"/>
  <c r="BI697"/>
  <c r="BH697"/>
  <c r="BG697"/>
  <c r="BF697"/>
  <c r="X697"/>
  <c r="V697"/>
  <c r="T697"/>
  <c r="P697"/>
  <c r="BI696"/>
  <c r="BH696"/>
  <c r="BG696"/>
  <c r="BF696"/>
  <c r="X696"/>
  <c r="V696"/>
  <c r="T696"/>
  <c r="P696"/>
  <c r="BI695"/>
  <c r="BH695"/>
  <c r="BG695"/>
  <c r="BF695"/>
  <c r="X695"/>
  <c r="V695"/>
  <c r="T695"/>
  <c r="P695"/>
  <c r="BI694"/>
  <c r="BH694"/>
  <c r="BG694"/>
  <c r="BF694"/>
  <c r="X694"/>
  <c r="V694"/>
  <c r="T694"/>
  <c r="P694"/>
  <c r="BI693"/>
  <c r="BH693"/>
  <c r="BG693"/>
  <c r="BF693"/>
  <c r="X693"/>
  <c r="V693"/>
  <c r="T693"/>
  <c r="P693"/>
  <c r="BI692"/>
  <c r="BH692"/>
  <c r="BG692"/>
  <c r="BF692"/>
  <c r="X692"/>
  <c r="V692"/>
  <c r="T692"/>
  <c r="P692"/>
  <c r="BI691"/>
  <c r="BH691"/>
  <c r="BG691"/>
  <c r="BF691"/>
  <c r="X691"/>
  <c r="V691"/>
  <c r="T691"/>
  <c r="P691"/>
  <c r="BI690"/>
  <c r="BH690"/>
  <c r="BG690"/>
  <c r="BF690"/>
  <c r="X690"/>
  <c r="V690"/>
  <c r="T690"/>
  <c r="P690"/>
  <c r="BI689"/>
  <c r="BH689"/>
  <c r="BG689"/>
  <c r="BF689"/>
  <c r="X689"/>
  <c r="V689"/>
  <c r="T689"/>
  <c r="P689"/>
  <c r="BI687"/>
  <c r="BH687"/>
  <c r="BG687"/>
  <c r="BF687"/>
  <c r="X687"/>
  <c r="V687"/>
  <c r="T687"/>
  <c r="P687"/>
  <c r="BI685"/>
  <c r="BH685"/>
  <c r="BG685"/>
  <c r="BF685"/>
  <c r="X685"/>
  <c r="V685"/>
  <c r="T685"/>
  <c r="P685"/>
  <c r="BI683"/>
  <c r="BH683"/>
  <c r="BG683"/>
  <c r="BF683"/>
  <c r="X683"/>
  <c r="V683"/>
  <c r="T683"/>
  <c r="P683"/>
  <c r="BI682"/>
  <c r="BH682"/>
  <c r="BG682"/>
  <c r="BF682"/>
  <c r="X682"/>
  <c r="V682"/>
  <c r="T682"/>
  <c r="P682"/>
  <c r="BI681"/>
  <c r="BH681"/>
  <c r="BG681"/>
  <c r="BF681"/>
  <c r="X681"/>
  <c r="V681"/>
  <c r="T681"/>
  <c r="P681"/>
  <c r="BI680"/>
  <c r="BH680"/>
  <c r="BG680"/>
  <c r="BF680"/>
  <c r="X680"/>
  <c r="V680"/>
  <c r="T680"/>
  <c r="P680"/>
  <c r="BI679"/>
  <c r="BH679"/>
  <c r="BG679"/>
  <c r="BF679"/>
  <c r="X679"/>
  <c r="V679"/>
  <c r="T679"/>
  <c r="P679"/>
  <c r="BI678"/>
  <c r="BH678"/>
  <c r="BG678"/>
  <c r="BF678"/>
  <c r="X678"/>
  <c r="V678"/>
  <c r="T678"/>
  <c r="P678"/>
  <c r="BI677"/>
  <c r="BH677"/>
  <c r="BG677"/>
  <c r="BF677"/>
  <c r="X677"/>
  <c r="V677"/>
  <c r="T677"/>
  <c r="P677"/>
  <c r="BI676"/>
  <c r="BH676"/>
  <c r="BG676"/>
  <c r="BF676"/>
  <c r="X676"/>
  <c r="V676"/>
  <c r="T676"/>
  <c r="P676"/>
  <c r="BI675"/>
  <c r="BH675"/>
  <c r="BG675"/>
  <c r="BF675"/>
  <c r="X675"/>
  <c r="V675"/>
  <c r="T675"/>
  <c r="P675"/>
  <c r="BI673"/>
  <c r="BH673"/>
  <c r="BG673"/>
  <c r="BF673"/>
  <c r="X673"/>
  <c r="V673"/>
  <c r="T673"/>
  <c r="P673"/>
  <c r="BI672"/>
  <c r="BH672"/>
  <c r="BG672"/>
  <c r="BF672"/>
  <c r="X672"/>
  <c r="V672"/>
  <c r="T672"/>
  <c r="P672"/>
  <c r="BI671"/>
  <c r="BH671"/>
  <c r="BG671"/>
  <c r="BF671"/>
  <c r="X671"/>
  <c r="V671"/>
  <c r="T671"/>
  <c r="P671"/>
  <c r="BI670"/>
  <c r="BH670"/>
  <c r="BG670"/>
  <c r="BF670"/>
  <c r="X670"/>
  <c r="V670"/>
  <c r="T670"/>
  <c r="P670"/>
  <c r="BI669"/>
  <c r="BH669"/>
  <c r="BG669"/>
  <c r="BF669"/>
  <c r="X669"/>
  <c r="V669"/>
  <c r="T669"/>
  <c r="P669"/>
  <c r="BI668"/>
  <c r="BH668"/>
  <c r="BG668"/>
  <c r="BF668"/>
  <c r="X668"/>
  <c r="V668"/>
  <c r="T668"/>
  <c r="P668"/>
  <c r="BI667"/>
  <c r="BH667"/>
  <c r="BG667"/>
  <c r="BF667"/>
  <c r="X667"/>
  <c r="V667"/>
  <c r="T667"/>
  <c r="P667"/>
  <c r="BI666"/>
  <c r="BH666"/>
  <c r="BG666"/>
  <c r="BF666"/>
  <c r="X666"/>
  <c r="V666"/>
  <c r="T666"/>
  <c r="P666"/>
  <c r="BI665"/>
  <c r="BH665"/>
  <c r="BG665"/>
  <c r="BF665"/>
  <c r="X665"/>
  <c r="V665"/>
  <c r="T665"/>
  <c r="P665"/>
  <c r="BI664"/>
  <c r="BH664"/>
  <c r="BG664"/>
  <c r="BF664"/>
  <c r="X664"/>
  <c r="V664"/>
  <c r="T664"/>
  <c r="P664"/>
  <c r="BI663"/>
  <c r="BH663"/>
  <c r="BG663"/>
  <c r="BF663"/>
  <c r="X663"/>
  <c r="V663"/>
  <c r="T663"/>
  <c r="P663"/>
  <c r="BI662"/>
  <c r="BH662"/>
  <c r="BG662"/>
  <c r="BF662"/>
  <c r="X662"/>
  <c r="V662"/>
  <c r="T662"/>
  <c r="P662"/>
  <c r="BI661"/>
  <c r="BH661"/>
  <c r="BG661"/>
  <c r="BF661"/>
  <c r="X661"/>
  <c r="V661"/>
  <c r="T661"/>
  <c r="P661"/>
  <c r="BI660"/>
  <c r="BH660"/>
  <c r="BG660"/>
  <c r="BF660"/>
  <c r="X660"/>
  <c r="V660"/>
  <c r="T660"/>
  <c r="P660"/>
  <c r="BI658"/>
  <c r="BH658"/>
  <c r="BG658"/>
  <c r="BF658"/>
  <c r="X658"/>
  <c r="V658"/>
  <c r="T658"/>
  <c r="P658"/>
  <c r="BI657"/>
  <c r="BH657"/>
  <c r="BG657"/>
  <c r="BF657"/>
  <c r="X657"/>
  <c r="V657"/>
  <c r="T657"/>
  <c r="P657"/>
  <c r="BI656"/>
  <c r="BH656"/>
  <c r="BG656"/>
  <c r="BF656"/>
  <c r="X656"/>
  <c r="V656"/>
  <c r="T656"/>
  <c r="P656"/>
  <c r="BI655"/>
  <c r="BH655"/>
  <c r="BG655"/>
  <c r="BF655"/>
  <c r="X655"/>
  <c r="V655"/>
  <c r="T655"/>
  <c r="P655"/>
  <c r="BI654"/>
  <c r="BH654"/>
  <c r="BG654"/>
  <c r="BF654"/>
  <c r="X654"/>
  <c r="V654"/>
  <c r="T654"/>
  <c r="P654"/>
  <c r="BI653"/>
  <c r="BH653"/>
  <c r="BG653"/>
  <c r="BF653"/>
  <c r="X653"/>
  <c r="V653"/>
  <c r="T653"/>
  <c r="P653"/>
  <c r="BI652"/>
  <c r="BH652"/>
  <c r="BG652"/>
  <c r="BF652"/>
  <c r="X652"/>
  <c r="V652"/>
  <c r="T652"/>
  <c r="P652"/>
  <c r="BI651"/>
  <c r="BH651"/>
  <c r="BG651"/>
  <c r="BF651"/>
  <c r="X651"/>
  <c r="V651"/>
  <c r="T651"/>
  <c r="P651"/>
  <c r="BI650"/>
  <c r="BH650"/>
  <c r="BG650"/>
  <c r="BF650"/>
  <c r="X650"/>
  <c r="V650"/>
  <c r="T650"/>
  <c r="P650"/>
  <c r="BI649"/>
  <c r="BH649"/>
  <c r="BG649"/>
  <c r="BF649"/>
  <c r="X649"/>
  <c r="V649"/>
  <c r="T649"/>
  <c r="P649"/>
  <c r="BI647"/>
  <c r="BH647"/>
  <c r="BG647"/>
  <c r="BF647"/>
  <c r="X647"/>
  <c r="V647"/>
  <c r="T647"/>
  <c r="P647"/>
  <c r="BI646"/>
  <c r="BH646"/>
  <c r="BG646"/>
  <c r="BF646"/>
  <c r="X646"/>
  <c r="V646"/>
  <c r="T646"/>
  <c r="P646"/>
  <c r="BI645"/>
  <c r="BH645"/>
  <c r="BG645"/>
  <c r="BF645"/>
  <c r="X645"/>
  <c r="V645"/>
  <c r="T645"/>
  <c r="P645"/>
  <c r="BI643"/>
  <c r="BH643"/>
  <c r="BG643"/>
  <c r="BF643"/>
  <c r="X643"/>
  <c r="V643"/>
  <c r="T643"/>
  <c r="P643"/>
  <c r="BI641"/>
  <c r="BH641"/>
  <c r="BG641"/>
  <c r="BF641"/>
  <c r="X641"/>
  <c r="V641"/>
  <c r="T641"/>
  <c r="P641"/>
  <c r="BI640"/>
  <c r="BH640"/>
  <c r="BG640"/>
  <c r="BF640"/>
  <c r="X640"/>
  <c r="V640"/>
  <c r="T640"/>
  <c r="P640"/>
  <c r="BI639"/>
  <c r="BH639"/>
  <c r="BG639"/>
  <c r="BF639"/>
  <c r="X639"/>
  <c r="V639"/>
  <c r="T639"/>
  <c r="P639"/>
  <c r="BI638"/>
  <c r="BH638"/>
  <c r="BG638"/>
  <c r="BF638"/>
  <c r="X638"/>
  <c r="V638"/>
  <c r="T638"/>
  <c r="P638"/>
  <c r="BI637"/>
  <c r="BH637"/>
  <c r="BG637"/>
  <c r="BF637"/>
  <c r="X637"/>
  <c r="V637"/>
  <c r="T637"/>
  <c r="P637"/>
  <c r="BI636"/>
  <c r="BH636"/>
  <c r="BG636"/>
  <c r="BF636"/>
  <c r="X636"/>
  <c r="V636"/>
  <c r="T636"/>
  <c r="P636"/>
  <c r="BI634"/>
  <c r="BH634"/>
  <c r="BG634"/>
  <c r="BF634"/>
  <c r="X634"/>
  <c r="V634"/>
  <c r="T634"/>
  <c r="P634"/>
  <c r="BI632"/>
  <c r="BH632"/>
  <c r="BG632"/>
  <c r="BF632"/>
  <c r="X632"/>
  <c r="V632"/>
  <c r="T632"/>
  <c r="P632"/>
  <c r="BI631"/>
  <c r="BH631"/>
  <c r="BG631"/>
  <c r="BF631"/>
  <c r="X631"/>
  <c r="V631"/>
  <c r="T631"/>
  <c r="P631"/>
  <c r="BI630"/>
  <c r="BH630"/>
  <c r="BG630"/>
  <c r="BF630"/>
  <c r="X630"/>
  <c r="V630"/>
  <c r="T630"/>
  <c r="P630"/>
  <c r="BI628"/>
  <c r="BH628"/>
  <c r="BG628"/>
  <c r="BF628"/>
  <c r="X628"/>
  <c r="V628"/>
  <c r="T628"/>
  <c r="P628"/>
  <c r="BI627"/>
  <c r="BH627"/>
  <c r="BG627"/>
  <c r="BF627"/>
  <c r="X627"/>
  <c r="V627"/>
  <c r="T627"/>
  <c r="P627"/>
  <c r="BI626"/>
  <c r="BH626"/>
  <c r="BG626"/>
  <c r="BF626"/>
  <c r="X626"/>
  <c r="V626"/>
  <c r="T626"/>
  <c r="P626"/>
  <c r="BI625"/>
  <c r="BH625"/>
  <c r="BG625"/>
  <c r="BF625"/>
  <c r="X625"/>
  <c r="V625"/>
  <c r="T625"/>
  <c r="P625"/>
  <c r="BI623"/>
  <c r="BH623"/>
  <c r="BG623"/>
  <c r="BF623"/>
  <c r="X623"/>
  <c r="V623"/>
  <c r="T623"/>
  <c r="P623"/>
  <c r="BI622"/>
  <c r="BH622"/>
  <c r="BG622"/>
  <c r="BF622"/>
  <c r="X622"/>
  <c r="V622"/>
  <c r="T622"/>
  <c r="P622"/>
  <c r="BI621"/>
  <c r="BH621"/>
  <c r="BG621"/>
  <c r="BF621"/>
  <c r="X621"/>
  <c r="V621"/>
  <c r="T621"/>
  <c r="P621"/>
  <c r="BI620"/>
  <c r="BH620"/>
  <c r="BG620"/>
  <c r="BF620"/>
  <c r="X620"/>
  <c r="V620"/>
  <c r="T620"/>
  <c r="P620"/>
  <c r="BI619"/>
  <c r="BH619"/>
  <c r="BG619"/>
  <c r="BF619"/>
  <c r="X619"/>
  <c r="V619"/>
  <c r="T619"/>
  <c r="P619"/>
  <c r="BI617"/>
  <c r="BH617"/>
  <c r="BG617"/>
  <c r="BF617"/>
  <c r="X617"/>
  <c r="V617"/>
  <c r="T617"/>
  <c r="P617"/>
  <c r="BI616"/>
  <c r="BH616"/>
  <c r="BG616"/>
  <c r="BF616"/>
  <c r="X616"/>
  <c r="V616"/>
  <c r="T616"/>
  <c r="P616"/>
  <c r="BI615"/>
  <c r="BH615"/>
  <c r="BG615"/>
  <c r="BF615"/>
  <c r="X615"/>
  <c r="V615"/>
  <c r="T615"/>
  <c r="P615"/>
  <c r="BI614"/>
  <c r="BH614"/>
  <c r="BG614"/>
  <c r="BF614"/>
  <c r="X614"/>
  <c r="V614"/>
  <c r="T614"/>
  <c r="P614"/>
  <c r="BI613"/>
  <c r="BH613"/>
  <c r="BG613"/>
  <c r="BF613"/>
  <c r="X613"/>
  <c r="V613"/>
  <c r="T613"/>
  <c r="P613"/>
  <c r="BI612"/>
  <c r="BH612"/>
  <c r="BG612"/>
  <c r="BF612"/>
  <c r="X612"/>
  <c r="V612"/>
  <c r="T612"/>
  <c r="P612"/>
  <c r="BI611"/>
  <c r="BH611"/>
  <c r="BG611"/>
  <c r="BF611"/>
  <c r="X611"/>
  <c r="V611"/>
  <c r="T611"/>
  <c r="P611"/>
  <c r="BI610"/>
  <c r="BH610"/>
  <c r="BG610"/>
  <c r="BF610"/>
  <c r="X610"/>
  <c r="V610"/>
  <c r="T610"/>
  <c r="P610"/>
  <c r="BI609"/>
  <c r="BH609"/>
  <c r="BG609"/>
  <c r="BF609"/>
  <c r="X609"/>
  <c r="V609"/>
  <c r="T609"/>
  <c r="P609"/>
  <c r="BI608"/>
  <c r="BH608"/>
  <c r="BG608"/>
  <c r="BF608"/>
  <c r="X608"/>
  <c r="V608"/>
  <c r="T608"/>
  <c r="P608"/>
  <c r="BI607"/>
  <c r="BH607"/>
  <c r="BG607"/>
  <c r="BF607"/>
  <c r="X607"/>
  <c r="V607"/>
  <c r="T607"/>
  <c r="P607"/>
  <c r="BI606"/>
  <c r="BH606"/>
  <c r="BG606"/>
  <c r="BF606"/>
  <c r="X606"/>
  <c r="V606"/>
  <c r="T606"/>
  <c r="P606"/>
  <c r="BI605"/>
  <c r="BH605"/>
  <c r="BG605"/>
  <c r="BF605"/>
  <c r="X605"/>
  <c r="V605"/>
  <c r="T605"/>
  <c r="P605"/>
  <c r="BI604"/>
  <c r="BH604"/>
  <c r="BG604"/>
  <c r="BF604"/>
  <c r="X604"/>
  <c r="V604"/>
  <c r="T604"/>
  <c r="P604"/>
  <c r="BI603"/>
  <c r="BH603"/>
  <c r="BG603"/>
  <c r="BF603"/>
  <c r="X603"/>
  <c r="V603"/>
  <c r="T603"/>
  <c r="P603"/>
  <c r="BI602"/>
  <c r="BH602"/>
  <c r="BG602"/>
  <c r="BF602"/>
  <c r="X602"/>
  <c r="V602"/>
  <c r="T602"/>
  <c r="P602"/>
  <c r="BI601"/>
  <c r="BH601"/>
  <c r="BG601"/>
  <c r="BF601"/>
  <c r="X601"/>
  <c r="V601"/>
  <c r="T601"/>
  <c r="P601"/>
  <c r="BI600"/>
  <c r="BH600"/>
  <c r="BG600"/>
  <c r="BF600"/>
  <c r="X600"/>
  <c r="V600"/>
  <c r="T600"/>
  <c r="P600"/>
  <c r="BI599"/>
  <c r="BH599"/>
  <c r="BG599"/>
  <c r="BF599"/>
  <c r="X599"/>
  <c r="V599"/>
  <c r="T599"/>
  <c r="P599"/>
  <c r="BI598"/>
  <c r="BH598"/>
  <c r="BG598"/>
  <c r="BF598"/>
  <c r="X598"/>
  <c r="V598"/>
  <c r="T598"/>
  <c r="P598"/>
  <c r="BI597"/>
  <c r="BH597"/>
  <c r="BG597"/>
  <c r="BF597"/>
  <c r="X597"/>
  <c r="V597"/>
  <c r="T597"/>
  <c r="P597"/>
  <c r="BI596"/>
  <c r="BH596"/>
  <c r="BG596"/>
  <c r="BF596"/>
  <c r="X596"/>
  <c r="V596"/>
  <c r="T596"/>
  <c r="P596"/>
  <c r="BI595"/>
  <c r="BH595"/>
  <c r="BG595"/>
  <c r="BF595"/>
  <c r="X595"/>
  <c r="V595"/>
  <c r="T595"/>
  <c r="P595"/>
  <c r="BI594"/>
  <c r="BH594"/>
  <c r="BG594"/>
  <c r="BF594"/>
  <c r="X594"/>
  <c r="V594"/>
  <c r="T594"/>
  <c r="P594"/>
  <c r="BI593"/>
  <c r="BH593"/>
  <c r="BG593"/>
  <c r="BF593"/>
  <c r="X593"/>
  <c r="V593"/>
  <c r="T593"/>
  <c r="P593"/>
  <c r="BI592"/>
  <c r="BH592"/>
  <c r="BG592"/>
  <c r="BF592"/>
  <c r="X592"/>
  <c r="V592"/>
  <c r="T592"/>
  <c r="P592"/>
  <c r="BI591"/>
  <c r="BH591"/>
  <c r="BG591"/>
  <c r="BF591"/>
  <c r="X591"/>
  <c r="V591"/>
  <c r="T591"/>
  <c r="P591"/>
  <c r="BI590"/>
  <c r="BH590"/>
  <c r="BG590"/>
  <c r="BF590"/>
  <c r="X590"/>
  <c r="V590"/>
  <c r="T590"/>
  <c r="P590"/>
  <c r="BI589"/>
  <c r="BH589"/>
  <c r="BG589"/>
  <c r="BF589"/>
  <c r="X589"/>
  <c r="V589"/>
  <c r="T589"/>
  <c r="P589"/>
  <c r="BI588"/>
  <c r="BH588"/>
  <c r="BG588"/>
  <c r="BF588"/>
  <c r="X588"/>
  <c r="V588"/>
  <c r="T588"/>
  <c r="P588"/>
  <c r="BI587"/>
  <c r="BH587"/>
  <c r="BG587"/>
  <c r="BF587"/>
  <c r="X587"/>
  <c r="V587"/>
  <c r="T587"/>
  <c r="P587"/>
  <c r="BI586"/>
  <c r="BH586"/>
  <c r="BG586"/>
  <c r="BF586"/>
  <c r="X586"/>
  <c r="V586"/>
  <c r="T586"/>
  <c r="P586"/>
  <c r="BI585"/>
  <c r="BH585"/>
  <c r="BG585"/>
  <c r="BF585"/>
  <c r="X585"/>
  <c r="V585"/>
  <c r="T585"/>
  <c r="P585"/>
  <c r="BI584"/>
  <c r="BH584"/>
  <c r="BG584"/>
  <c r="BF584"/>
  <c r="X584"/>
  <c r="V584"/>
  <c r="T584"/>
  <c r="P584"/>
  <c r="BI583"/>
  <c r="BH583"/>
  <c r="BG583"/>
  <c r="BF583"/>
  <c r="X583"/>
  <c r="V583"/>
  <c r="T583"/>
  <c r="P583"/>
  <c r="BI582"/>
  <c r="BH582"/>
  <c r="BG582"/>
  <c r="BF582"/>
  <c r="X582"/>
  <c r="V582"/>
  <c r="T582"/>
  <c r="P582"/>
  <c r="BI580"/>
  <c r="BH580"/>
  <c r="BG580"/>
  <c r="BF580"/>
  <c r="X580"/>
  <c r="V580"/>
  <c r="T580"/>
  <c r="P580"/>
  <c r="BI579"/>
  <c r="BH579"/>
  <c r="BG579"/>
  <c r="BF579"/>
  <c r="X579"/>
  <c r="V579"/>
  <c r="T579"/>
  <c r="P579"/>
  <c r="BI578"/>
  <c r="BH578"/>
  <c r="BG578"/>
  <c r="BF578"/>
  <c r="X578"/>
  <c r="V578"/>
  <c r="T578"/>
  <c r="P578"/>
  <c r="BI577"/>
  <c r="BH577"/>
  <c r="BG577"/>
  <c r="BF577"/>
  <c r="X577"/>
  <c r="V577"/>
  <c r="T577"/>
  <c r="P577"/>
  <c r="BI576"/>
  <c r="BH576"/>
  <c r="BG576"/>
  <c r="BF576"/>
  <c r="X576"/>
  <c r="V576"/>
  <c r="T576"/>
  <c r="P576"/>
  <c r="BI575"/>
  <c r="BH575"/>
  <c r="BG575"/>
  <c r="BF575"/>
  <c r="X575"/>
  <c r="V575"/>
  <c r="T575"/>
  <c r="P575"/>
  <c r="BI574"/>
  <c r="BH574"/>
  <c r="BG574"/>
  <c r="BF574"/>
  <c r="X574"/>
  <c r="V574"/>
  <c r="T574"/>
  <c r="P574"/>
  <c r="BI573"/>
  <c r="BH573"/>
  <c r="BG573"/>
  <c r="BF573"/>
  <c r="X573"/>
  <c r="V573"/>
  <c r="T573"/>
  <c r="P573"/>
  <c r="BI572"/>
  <c r="BH572"/>
  <c r="BG572"/>
  <c r="BF572"/>
  <c r="X572"/>
  <c r="V572"/>
  <c r="T572"/>
  <c r="P572"/>
  <c r="BI571"/>
  <c r="BH571"/>
  <c r="BG571"/>
  <c r="BF571"/>
  <c r="X571"/>
  <c r="V571"/>
  <c r="T571"/>
  <c r="P571"/>
  <c r="BI570"/>
  <c r="BH570"/>
  <c r="BG570"/>
  <c r="BF570"/>
  <c r="X570"/>
  <c r="V570"/>
  <c r="T570"/>
  <c r="P570"/>
  <c r="BI568"/>
  <c r="BH568"/>
  <c r="BG568"/>
  <c r="BF568"/>
  <c r="X568"/>
  <c r="V568"/>
  <c r="T568"/>
  <c r="P568"/>
  <c r="BI567"/>
  <c r="BH567"/>
  <c r="BG567"/>
  <c r="BF567"/>
  <c r="X567"/>
  <c r="V567"/>
  <c r="T567"/>
  <c r="P567"/>
  <c r="BI566"/>
  <c r="BH566"/>
  <c r="BG566"/>
  <c r="BF566"/>
  <c r="X566"/>
  <c r="V566"/>
  <c r="T566"/>
  <c r="P566"/>
  <c r="BI565"/>
  <c r="BH565"/>
  <c r="BG565"/>
  <c r="BF565"/>
  <c r="X565"/>
  <c r="V565"/>
  <c r="T565"/>
  <c r="P565"/>
  <c r="BI564"/>
  <c r="BH564"/>
  <c r="BG564"/>
  <c r="BF564"/>
  <c r="X564"/>
  <c r="V564"/>
  <c r="T564"/>
  <c r="P564"/>
  <c r="BI563"/>
  <c r="BH563"/>
  <c r="BG563"/>
  <c r="BF563"/>
  <c r="X563"/>
  <c r="V563"/>
  <c r="T563"/>
  <c r="P563"/>
  <c r="BI562"/>
  <c r="BH562"/>
  <c r="BG562"/>
  <c r="BF562"/>
  <c r="X562"/>
  <c r="V562"/>
  <c r="T562"/>
  <c r="P562"/>
  <c r="BI561"/>
  <c r="BH561"/>
  <c r="BG561"/>
  <c r="BF561"/>
  <c r="X561"/>
  <c r="V561"/>
  <c r="T561"/>
  <c r="P561"/>
  <c r="BI560"/>
  <c r="BH560"/>
  <c r="BG560"/>
  <c r="BF560"/>
  <c r="X560"/>
  <c r="V560"/>
  <c r="T560"/>
  <c r="P560"/>
  <c r="BI559"/>
  <c r="BH559"/>
  <c r="BG559"/>
  <c r="BF559"/>
  <c r="X559"/>
  <c r="V559"/>
  <c r="T559"/>
  <c r="P559"/>
  <c r="BI555"/>
  <c r="BH555"/>
  <c r="BG555"/>
  <c r="BF555"/>
  <c r="X555"/>
  <c r="V555"/>
  <c r="T555"/>
  <c r="P555"/>
  <c r="BI554"/>
  <c r="BH554"/>
  <c r="BG554"/>
  <c r="BF554"/>
  <c r="X554"/>
  <c r="V554"/>
  <c r="T554"/>
  <c r="P554"/>
  <c r="BI553"/>
  <c r="BH553"/>
  <c r="BG553"/>
  <c r="BF553"/>
  <c r="X553"/>
  <c r="V553"/>
  <c r="T553"/>
  <c r="P553"/>
  <c r="BI552"/>
  <c r="BH552"/>
  <c r="BG552"/>
  <c r="BF552"/>
  <c r="X552"/>
  <c r="V552"/>
  <c r="T552"/>
  <c r="P552"/>
  <c r="BI551"/>
  <c r="BH551"/>
  <c r="BG551"/>
  <c r="BF551"/>
  <c r="X551"/>
  <c r="V551"/>
  <c r="T551"/>
  <c r="P551"/>
  <c r="BI550"/>
  <c r="BH550"/>
  <c r="BG550"/>
  <c r="BF550"/>
  <c r="X550"/>
  <c r="V550"/>
  <c r="T550"/>
  <c r="P550"/>
  <c r="BI548"/>
  <c r="BH548"/>
  <c r="BG548"/>
  <c r="BF548"/>
  <c r="X548"/>
  <c r="V548"/>
  <c r="T548"/>
  <c r="P548"/>
  <c r="BI547"/>
  <c r="BH547"/>
  <c r="BG547"/>
  <c r="BF547"/>
  <c r="X547"/>
  <c r="V547"/>
  <c r="T547"/>
  <c r="P547"/>
  <c r="BI546"/>
  <c r="BH546"/>
  <c r="BG546"/>
  <c r="BF546"/>
  <c r="X546"/>
  <c r="V546"/>
  <c r="T546"/>
  <c r="P546"/>
  <c r="BI545"/>
  <c r="BH545"/>
  <c r="BG545"/>
  <c r="BF545"/>
  <c r="X545"/>
  <c r="V545"/>
  <c r="T545"/>
  <c r="P545"/>
  <c r="BI544"/>
  <c r="BH544"/>
  <c r="BG544"/>
  <c r="BF544"/>
  <c r="X544"/>
  <c r="V544"/>
  <c r="T544"/>
  <c r="P544"/>
  <c r="BI542"/>
  <c r="BH542"/>
  <c r="BG542"/>
  <c r="BF542"/>
  <c r="X542"/>
  <c r="V542"/>
  <c r="T542"/>
  <c r="P542"/>
  <c r="BI541"/>
  <c r="BH541"/>
  <c r="BG541"/>
  <c r="BF541"/>
  <c r="X541"/>
  <c r="V541"/>
  <c r="T541"/>
  <c r="P541"/>
  <c r="BI539"/>
  <c r="BH539"/>
  <c r="BG539"/>
  <c r="BF539"/>
  <c r="X539"/>
  <c r="V539"/>
  <c r="T539"/>
  <c r="P539"/>
  <c r="BI538"/>
  <c r="BH538"/>
  <c r="BG538"/>
  <c r="BF538"/>
  <c r="X538"/>
  <c r="V538"/>
  <c r="T538"/>
  <c r="P538"/>
  <c r="BI536"/>
  <c r="BH536"/>
  <c r="BG536"/>
  <c r="BF536"/>
  <c r="X536"/>
  <c r="V536"/>
  <c r="T536"/>
  <c r="P536"/>
  <c r="BI535"/>
  <c r="BH535"/>
  <c r="BG535"/>
  <c r="BF535"/>
  <c r="X535"/>
  <c r="V535"/>
  <c r="T535"/>
  <c r="P535"/>
  <c r="BI534"/>
  <c r="BH534"/>
  <c r="BG534"/>
  <c r="BF534"/>
  <c r="X534"/>
  <c r="V534"/>
  <c r="T534"/>
  <c r="P534"/>
  <c r="BI532"/>
  <c r="BH532"/>
  <c r="BG532"/>
  <c r="BF532"/>
  <c r="X532"/>
  <c r="V532"/>
  <c r="T532"/>
  <c r="P532"/>
  <c r="BI531"/>
  <c r="BH531"/>
  <c r="BG531"/>
  <c r="BF531"/>
  <c r="X531"/>
  <c r="V531"/>
  <c r="T531"/>
  <c r="P531"/>
  <c r="BI530"/>
  <c r="BH530"/>
  <c r="BG530"/>
  <c r="BF530"/>
  <c r="X530"/>
  <c r="V530"/>
  <c r="T530"/>
  <c r="P530"/>
  <c r="BI529"/>
  <c r="BH529"/>
  <c r="BG529"/>
  <c r="BF529"/>
  <c r="X529"/>
  <c r="V529"/>
  <c r="T529"/>
  <c r="P529"/>
  <c r="BI528"/>
  <c r="BH528"/>
  <c r="BG528"/>
  <c r="BF528"/>
  <c r="X528"/>
  <c r="V528"/>
  <c r="T528"/>
  <c r="P528"/>
  <c r="BI527"/>
  <c r="BH527"/>
  <c r="BG527"/>
  <c r="BF527"/>
  <c r="X527"/>
  <c r="V527"/>
  <c r="T527"/>
  <c r="P527"/>
  <c r="BI526"/>
  <c r="BH526"/>
  <c r="BG526"/>
  <c r="BF526"/>
  <c r="X526"/>
  <c r="V526"/>
  <c r="T526"/>
  <c r="P526"/>
  <c r="BI525"/>
  <c r="BH525"/>
  <c r="BG525"/>
  <c r="BF525"/>
  <c r="X525"/>
  <c r="V525"/>
  <c r="T525"/>
  <c r="P525"/>
  <c r="BI524"/>
  <c r="BH524"/>
  <c r="BG524"/>
  <c r="BF524"/>
  <c r="X524"/>
  <c r="V524"/>
  <c r="T524"/>
  <c r="P524"/>
  <c r="BI523"/>
  <c r="BH523"/>
  <c r="BG523"/>
  <c r="BF523"/>
  <c r="X523"/>
  <c r="V523"/>
  <c r="T523"/>
  <c r="P523"/>
  <c r="BI522"/>
  <c r="BH522"/>
  <c r="BG522"/>
  <c r="BF522"/>
  <c r="X522"/>
  <c r="V522"/>
  <c r="T522"/>
  <c r="P522"/>
  <c r="BI521"/>
  <c r="BH521"/>
  <c r="BG521"/>
  <c r="BF521"/>
  <c r="X521"/>
  <c r="V521"/>
  <c r="T521"/>
  <c r="P521"/>
  <c r="BI520"/>
  <c r="BH520"/>
  <c r="BG520"/>
  <c r="BF520"/>
  <c r="X520"/>
  <c r="V520"/>
  <c r="T520"/>
  <c r="P520"/>
  <c r="BI519"/>
  <c r="BH519"/>
  <c r="BG519"/>
  <c r="BF519"/>
  <c r="X519"/>
  <c r="V519"/>
  <c r="T519"/>
  <c r="P519"/>
  <c r="BI518"/>
  <c r="BH518"/>
  <c r="BG518"/>
  <c r="BF518"/>
  <c r="X518"/>
  <c r="V518"/>
  <c r="T518"/>
  <c r="P518"/>
  <c r="BI517"/>
  <c r="BH517"/>
  <c r="BG517"/>
  <c r="BF517"/>
  <c r="X517"/>
  <c r="V517"/>
  <c r="T517"/>
  <c r="P517"/>
  <c r="BI516"/>
  <c r="BH516"/>
  <c r="BG516"/>
  <c r="BF516"/>
  <c r="X516"/>
  <c r="V516"/>
  <c r="T516"/>
  <c r="P516"/>
  <c r="BI515"/>
  <c r="BH515"/>
  <c r="BG515"/>
  <c r="BF515"/>
  <c r="X515"/>
  <c r="V515"/>
  <c r="T515"/>
  <c r="P515"/>
  <c r="BI514"/>
  <c r="BH514"/>
  <c r="BG514"/>
  <c r="BF514"/>
  <c r="X514"/>
  <c r="V514"/>
  <c r="T514"/>
  <c r="P514"/>
  <c r="BI513"/>
  <c r="BH513"/>
  <c r="BG513"/>
  <c r="BF513"/>
  <c r="X513"/>
  <c r="V513"/>
  <c r="T513"/>
  <c r="P513"/>
  <c r="BI512"/>
  <c r="BH512"/>
  <c r="BG512"/>
  <c r="BF512"/>
  <c r="X512"/>
  <c r="V512"/>
  <c r="T512"/>
  <c r="P512"/>
  <c r="BI511"/>
  <c r="BH511"/>
  <c r="BG511"/>
  <c r="BF511"/>
  <c r="X511"/>
  <c r="V511"/>
  <c r="T511"/>
  <c r="P511"/>
  <c r="BI510"/>
  <c r="BH510"/>
  <c r="BG510"/>
  <c r="BF510"/>
  <c r="X510"/>
  <c r="V510"/>
  <c r="T510"/>
  <c r="P510"/>
  <c r="BI509"/>
  <c r="BH509"/>
  <c r="BG509"/>
  <c r="BF509"/>
  <c r="X509"/>
  <c r="V509"/>
  <c r="T509"/>
  <c r="P509"/>
  <c r="BI507"/>
  <c r="BH507"/>
  <c r="BG507"/>
  <c r="BF507"/>
  <c r="X507"/>
  <c r="V507"/>
  <c r="T507"/>
  <c r="P507"/>
  <c r="BI505"/>
  <c r="BH505"/>
  <c r="BG505"/>
  <c r="BF505"/>
  <c r="X505"/>
  <c r="V505"/>
  <c r="T505"/>
  <c r="P505"/>
  <c r="BI504"/>
  <c r="BH504"/>
  <c r="BG504"/>
  <c r="BF504"/>
  <c r="X504"/>
  <c r="V504"/>
  <c r="T504"/>
  <c r="P504"/>
  <c r="BI503"/>
  <c r="BH503"/>
  <c r="BG503"/>
  <c r="BF503"/>
  <c r="X503"/>
  <c r="V503"/>
  <c r="T503"/>
  <c r="P503"/>
  <c r="BI502"/>
  <c r="BH502"/>
  <c r="BG502"/>
  <c r="BF502"/>
  <c r="X502"/>
  <c r="V502"/>
  <c r="T502"/>
  <c r="P502"/>
  <c r="BI501"/>
  <c r="BH501"/>
  <c r="BG501"/>
  <c r="BF501"/>
  <c r="X501"/>
  <c r="V501"/>
  <c r="T501"/>
  <c r="P501"/>
  <c r="BI500"/>
  <c r="BH500"/>
  <c r="BG500"/>
  <c r="BF500"/>
  <c r="X500"/>
  <c r="V500"/>
  <c r="T500"/>
  <c r="P500"/>
  <c r="BI499"/>
  <c r="BH499"/>
  <c r="BG499"/>
  <c r="BF499"/>
  <c r="X499"/>
  <c r="V499"/>
  <c r="T499"/>
  <c r="P499"/>
  <c r="BI498"/>
  <c r="BH498"/>
  <c r="BG498"/>
  <c r="BF498"/>
  <c r="X498"/>
  <c r="V498"/>
  <c r="T498"/>
  <c r="P498"/>
  <c r="BI496"/>
  <c r="BH496"/>
  <c r="BG496"/>
  <c r="BF496"/>
  <c r="X496"/>
  <c r="V496"/>
  <c r="T496"/>
  <c r="P496"/>
  <c r="BI494"/>
  <c r="BH494"/>
  <c r="BG494"/>
  <c r="BF494"/>
  <c r="X494"/>
  <c r="V494"/>
  <c r="T494"/>
  <c r="P494"/>
  <c r="BI493"/>
  <c r="BH493"/>
  <c r="BG493"/>
  <c r="BF493"/>
  <c r="X493"/>
  <c r="V493"/>
  <c r="T493"/>
  <c r="P493"/>
  <c r="BI492"/>
  <c r="BH492"/>
  <c r="BG492"/>
  <c r="BF492"/>
  <c r="X492"/>
  <c r="V492"/>
  <c r="T492"/>
  <c r="P492"/>
  <c r="BI491"/>
  <c r="BH491"/>
  <c r="BG491"/>
  <c r="BF491"/>
  <c r="X491"/>
  <c r="V491"/>
  <c r="T491"/>
  <c r="P491"/>
  <c r="BI490"/>
  <c r="BH490"/>
  <c r="BG490"/>
  <c r="BF490"/>
  <c r="X490"/>
  <c r="V490"/>
  <c r="T490"/>
  <c r="P490"/>
  <c r="BI489"/>
  <c r="BH489"/>
  <c r="BG489"/>
  <c r="BF489"/>
  <c r="X489"/>
  <c r="V489"/>
  <c r="T489"/>
  <c r="P489"/>
  <c r="BI487"/>
  <c r="BH487"/>
  <c r="BG487"/>
  <c r="BF487"/>
  <c r="X487"/>
  <c r="V487"/>
  <c r="T487"/>
  <c r="P487"/>
  <c r="BI486"/>
  <c r="BH486"/>
  <c r="BG486"/>
  <c r="BF486"/>
  <c r="X486"/>
  <c r="V486"/>
  <c r="T486"/>
  <c r="P486"/>
  <c r="BI485"/>
  <c r="BH485"/>
  <c r="BG485"/>
  <c r="BF485"/>
  <c r="X485"/>
  <c r="V485"/>
  <c r="T485"/>
  <c r="P485"/>
  <c r="BI484"/>
  <c r="BH484"/>
  <c r="BG484"/>
  <c r="BF484"/>
  <c r="X484"/>
  <c r="V484"/>
  <c r="T484"/>
  <c r="P484"/>
  <c r="BI483"/>
  <c r="BH483"/>
  <c r="BG483"/>
  <c r="BF483"/>
  <c r="X483"/>
  <c r="V483"/>
  <c r="T483"/>
  <c r="P483"/>
  <c r="BI482"/>
  <c r="BH482"/>
  <c r="BG482"/>
  <c r="BF482"/>
  <c r="X482"/>
  <c r="V482"/>
  <c r="T482"/>
  <c r="P482"/>
  <c r="BI481"/>
  <c r="BH481"/>
  <c r="BG481"/>
  <c r="BF481"/>
  <c r="X481"/>
  <c r="V481"/>
  <c r="T481"/>
  <c r="P481"/>
  <c r="BI480"/>
  <c r="BH480"/>
  <c r="BG480"/>
  <c r="BF480"/>
  <c r="X480"/>
  <c r="V480"/>
  <c r="T480"/>
  <c r="P480"/>
  <c r="BI478"/>
  <c r="BH478"/>
  <c r="BG478"/>
  <c r="BF478"/>
  <c r="X478"/>
  <c r="V478"/>
  <c r="T478"/>
  <c r="P478"/>
  <c r="BI476"/>
  <c r="BH476"/>
  <c r="BG476"/>
  <c r="BF476"/>
  <c r="X476"/>
  <c r="V476"/>
  <c r="T476"/>
  <c r="P476"/>
  <c r="BI475"/>
  <c r="BH475"/>
  <c r="BG475"/>
  <c r="BF475"/>
  <c r="X475"/>
  <c r="V475"/>
  <c r="T475"/>
  <c r="P475"/>
  <c r="BI474"/>
  <c r="BH474"/>
  <c r="BG474"/>
  <c r="BF474"/>
  <c r="X474"/>
  <c r="V474"/>
  <c r="T474"/>
  <c r="P474"/>
  <c r="BI473"/>
  <c r="BH473"/>
  <c r="BG473"/>
  <c r="BF473"/>
  <c r="X473"/>
  <c r="V473"/>
  <c r="T473"/>
  <c r="P473"/>
  <c r="BI472"/>
  <c r="BH472"/>
  <c r="BG472"/>
  <c r="BF472"/>
  <c r="X472"/>
  <c r="V472"/>
  <c r="T472"/>
  <c r="P472"/>
  <c r="BI471"/>
  <c r="BH471"/>
  <c r="BG471"/>
  <c r="BF471"/>
  <c r="X471"/>
  <c r="V471"/>
  <c r="T471"/>
  <c r="P471"/>
  <c r="BI469"/>
  <c r="BH469"/>
  <c r="BG469"/>
  <c r="BF469"/>
  <c r="X469"/>
  <c r="V469"/>
  <c r="T469"/>
  <c r="P469"/>
  <c r="BI464"/>
  <c r="BH464"/>
  <c r="BG464"/>
  <c r="BF464"/>
  <c r="X464"/>
  <c r="V464"/>
  <c r="T464"/>
  <c r="P464"/>
  <c r="BI462"/>
  <c r="BH462"/>
  <c r="BG462"/>
  <c r="BF462"/>
  <c r="X462"/>
  <c r="V462"/>
  <c r="T462"/>
  <c r="P462"/>
  <c r="BI460"/>
  <c r="BH460"/>
  <c r="BG460"/>
  <c r="BF460"/>
  <c r="X460"/>
  <c r="V460"/>
  <c r="T460"/>
  <c r="P460"/>
  <c r="BI458"/>
  <c r="BH458"/>
  <c r="BG458"/>
  <c r="BF458"/>
  <c r="X458"/>
  <c r="V458"/>
  <c r="T458"/>
  <c r="P458"/>
  <c r="BI456"/>
  <c r="BH456"/>
  <c r="BG456"/>
  <c r="BF456"/>
  <c r="X456"/>
  <c r="V456"/>
  <c r="T456"/>
  <c r="P456"/>
  <c r="BI453"/>
  <c r="BH453"/>
  <c r="BG453"/>
  <c r="BF453"/>
  <c r="X453"/>
  <c r="V453"/>
  <c r="T453"/>
  <c r="P453"/>
  <c r="BI451"/>
  <c r="BH451"/>
  <c r="BG451"/>
  <c r="BF451"/>
  <c r="X451"/>
  <c r="V451"/>
  <c r="T451"/>
  <c r="P451"/>
  <c r="BI449"/>
  <c r="BH449"/>
  <c r="BG449"/>
  <c r="BF449"/>
  <c r="X449"/>
  <c r="V449"/>
  <c r="T449"/>
  <c r="P449"/>
  <c r="BI448"/>
  <c r="BH448"/>
  <c r="BG448"/>
  <c r="BF448"/>
  <c r="X448"/>
  <c r="V448"/>
  <c r="T448"/>
  <c r="P448"/>
  <c r="BI447"/>
  <c r="BH447"/>
  <c r="BG447"/>
  <c r="BF447"/>
  <c r="X447"/>
  <c r="V447"/>
  <c r="T447"/>
  <c r="P447"/>
  <c r="BI446"/>
  <c r="BH446"/>
  <c r="BG446"/>
  <c r="BF446"/>
  <c r="X446"/>
  <c r="V446"/>
  <c r="T446"/>
  <c r="P446"/>
  <c r="BI445"/>
  <c r="BH445"/>
  <c r="BG445"/>
  <c r="BF445"/>
  <c r="X445"/>
  <c r="V445"/>
  <c r="T445"/>
  <c r="P445"/>
  <c r="BI443"/>
  <c r="BH443"/>
  <c r="BG443"/>
  <c r="BF443"/>
  <c r="X443"/>
  <c r="V443"/>
  <c r="T443"/>
  <c r="P443"/>
  <c r="BI442"/>
  <c r="BH442"/>
  <c r="BG442"/>
  <c r="BF442"/>
  <c r="X442"/>
  <c r="V442"/>
  <c r="T442"/>
  <c r="P442"/>
  <c r="BI441"/>
  <c r="BH441"/>
  <c r="BG441"/>
  <c r="BF441"/>
  <c r="X441"/>
  <c r="V441"/>
  <c r="T441"/>
  <c r="P441"/>
  <c r="BI440"/>
  <c r="BH440"/>
  <c r="BG440"/>
  <c r="BF440"/>
  <c r="X440"/>
  <c r="V440"/>
  <c r="T440"/>
  <c r="P440"/>
  <c r="BI438"/>
  <c r="BH438"/>
  <c r="BG438"/>
  <c r="BF438"/>
  <c r="X438"/>
  <c r="V438"/>
  <c r="T438"/>
  <c r="P438"/>
  <c r="BI437"/>
  <c r="BH437"/>
  <c r="BG437"/>
  <c r="BF437"/>
  <c r="X437"/>
  <c r="V437"/>
  <c r="T437"/>
  <c r="P437"/>
  <c r="BI435"/>
  <c r="BH435"/>
  <c r="BG435"/>
  <c r="BF435"/>
  <c r="X435"/>
  <c r="V435"/>
  <c r="T435"/>
  <c r="P435"/>
  <c r="BI434"/>
  <c r="BH434"/>
  <c r="BG434"/>
  <c r="BF434"/>
  <c r="X434"/>
  <c r="V434"/>
  <c r="T434"/>
  <c r="P434"/>
  <c r="BI431"/>
  <c r="BH431"/>
  <c r="BG431"/>
  <c r="BF431"/>
  <c r="X431"/>
  <c r="V431"/>
  <c r="T431"/>
  <c r="P431"/>
  <c r="BI430"/>
  <c r="BH430"/>
  <c r="BG430"/>
  <c r="BF430"/>
  <c r="X430"/>
  <c r="V430"/>
  <c r="T430"/>
  <c r="P430"/>
  <c r="BI428"/>
  <c r="BH428"/>
  <c r="BG428"/>
  <c r="BF428"/>
  <c r="X428"/>
  <c r="V428"/>
  <c r="T428"/>
  <c r="P428"/>
  <c r="BI427"/>
  <c r="BH427"/>
  <c r="BG427"/>
  <c r="BF427"/>
  <c r="X427"/>
  <c r="V427"/>
  <c r="T427"/>
  <c r="P427"/>
  <c r="BI426"/>
  <c r="BH426"/>
  <c r="BG426"/>
  <c r="BF426"/>
  <c r="X426"/>
  <c r="V426"/>
  <c r="T426"/>
  <c r="P426"/>
  <c r="BI424"/>
  <c r="BH424"/>
  <c r="BG424"/>
  <c r="BF424"/>
  <c r="X424"/>
  <c r="V424"/>
  <c r="T424"/>
  <c r="P424"/>
  <c r="BI422"/>
  <c r="BH422"/>
  <c r="BG422"/>
  <c r="BF422"/>
  <c r="X422"/>
  <c r="V422"/>
  <c r="T422"/>
  <c r="P422"/>
  <c r="BI420"/>
  <c r="BH420"/>
  <c r="BG420"/>
  <c r="BF420"/>
  <c r="X420"/>
  <c r="V420"/>
  <c r="T420"/>
  <c r="P420"/>
  <c r="BI418"/>
  <c r="BH418"/>
  <c r="BG418"/>
  <c r="BF418"/>
  <c r="X418"/>
  <c r="V418"/>
  <c r="T418"/>
  <c r="P418"/>
  <c r="BI417"/>
  <c r="BH417"/>
  <c r="BG417"/>
  <c r="BF417"/>
  <c r="X417"/>
  <c r="V417"/>
  <c r="T417"/>
  <c r="P417"/>
  <c r="BI415"/>
  <c r="BH415"/>
  <c r="BG415"/>
  <c r="BF415"/>
  <c r="X415"/>
  <c r="V415"/>
  <c r="T415"/>
  <c r="P415"/>
  <c r="BI414"/>
  <c r="BH414"/>
  <c r="BG414"/>
  <c r="BF414"/>
  <c r="X414"/>
  <c r="V414"/>
  <c r="T414"/>
  <c r="P414"/>
  <c r="BI413"/>
  <c r="BH413"/>
  <c r="BG413"/>
  <c r="BF413"/>
  <c r="X413"/>
  <c r="V413"/>
  <c r="T413"/>
  <c r="P413"/>
  <c r="BI412"/>
  <c r="BH412"/>
  <c r="BG412"/>
  <c r="BF412"/>
  <c r="X412"/>
  <c r="V412"/>
  <c r="T412"/>
  <c r="P412"/>
  <c r="BI411"/>
  <c r="BH411"/>
  <c r="BG411"/>
  <c r="BF411"/>
  <c r="X411"/>
  <c r="V411"/>
  <c r="T411"/>
  <c r="P411"/>
  <c r="BI410"/>
  <c r="BH410"/>
  <c r="BG410"/>
  <c r="BF410"/>
  <c r="X410"/>
  <c r="V410"/>
  <c r="T410"/>
  <c r="P410"/>
  <c r="BI409"/>
  <c r="BH409"/>
  <c r="BG409"/>
  <c r="BF409"/>
  <c r="X409"/>
  <c r="V409"/>
  <c r="T409"/>
  <c r="P409"/>
  <c r="BI407"/>
  <c r="BH407"/>
  <c r="BG407"/>
  <c r="BF407"/>
  <c r="X407"/>
  <c r="V407"/>
  <c r="T407"/>
  <c r="P407"/>
  <c r="BI405"/>
  <c r="BH405"/>
  <c r="BG405"/>
  <c r="BF405"/>
  <c r="X405"/>
  <c r="V405"/>
  <c r="T405"/>
  <c r="P405"/>
  <c r="BI403"/>
  <c r="BH403"/>
  <c r="BG403"/>
  <c r="BF403"/>
  <c r="X403"/>
  <c r="V403"/>
  <c r="T403"/>
  <c r="P403"/>
  <c r="BI399"/>
  <c r="BH399"/>
  <c r="BG399"/>
  <c r="BF399"/>
  <c r="X399"/>
  <c r="V399"/>
  <c r="T399"/>
  <c r="P399"/>
  <c r="BI397"/>
  <c r="BH397"/>
  <c r="BG397"/>
  <c r="BF397"/>
  <c r="X397"/>
  <c r="V397"/>
  <c r="T397"/>
  <c r="P397"/>
  <c r="BI396"/>
  <c r="BH396"/>
  <c r="BG396"/>
  <c r="BF396"/>
  <c r="X396"/>
  <c r="V396"/>
  <c r="T396"/>
  <c r="P396"/>
  <c r="BI395"/>
  <c r="BH395"/>
  <c r="BG395"/>
  <c r="BF395"/>
  <c r="X395"/>
  <c r="V395"/>
  <c r="T395"/>
  <c r="P395"/>
  <c r="BI393"/>
  <c r="BH393"/>
  <c r="BG393"/>
  <c r="BF393"/>
  <c r="X393"/>
  <c r="V393"/>
  <c r="T393"/>
  <c r="P393"/>
  <c r="BI390"/>
  <c r="BH390"/>
  <c r="BG390"/>
  <c r="BF390"/>
  <c r="X390"/>
  <c r="X389"/>
  <c r="V390"/>
  <c r="V389"/>
  <c r="T390"/>
  <c r="T389"/>
  <c r="P390"/>
  <c r="BI388"/>
  <c r="BH388"/>
  <c r="BG388"/>
  <c r="BF388"/>
  <c r="X388"/>
  <c r="V388"/>
  <c r="T388"/>
  <c r="P388"/>
  <c r="BI387"/>
  <c r="BH387"/>
  <c r="BG387"/>
  <c r="BF387"/>
  <c r="X387"/>
  <c r="V387"/>
  <c r="T387"/>
  <c r="P387"/>
  <c r="BI386"/>
  <c r="BH386"/>
  <c r="BG386"/>
  <c r="BF386"/>
  <c r="X386"/>
  <c r="V386"/>
  <c r="T386"/>
  <c r="P386"/>
  <c r="BI383"/>
  <c r="BH383"/>
  <c r="BG383"/>
  <c r="BF383"/>
  <c r="X383"/>
  <c r="V383"/>
  <c r="T383"/>
  <c r="P383"/>
  <c r="BI381"/>
  <c r="BH381"/>
  <c r="BG381"/>
  <c r="BF381"/>
  <c r="X381"/>
  <c r="V381"/>
  <c r="T381"/>
  <c r="P381"/>
  <c r="BI380"/>
  <c r="BH380"/>
  <c r="BG380"/>
  <c r="BF380"/>
  <c r="X380"/>
  <c r="V380"/>
  <c r="T380"/>
  <c r="P380"/>
  <c r="BI379"/>
  <c r="BH379"/>
  <c r="BG379"/>
  <c r="BF379"/>
  <c r="X379"/>
  <c r="V379"/>
  <c r="T379"/>
  <c r="P379"/>
  <c r="BI377"/>
  <c r="BH377"/>
  <c r="BG377"/>
  <c r="BF377"/>
  <c r="X377"/>
  <c r="V377"/>
  <c r="T377"/>
  <c r="P377"/>
  <c r="BI375"/>
  <c r="BH375"/>
  <c r="BG375"/>
  <c r="BF375"/>
  <c r="X375"/>
  <c r="V375"/>
  <c r="T375"/>
  <c r="P375"/>
  <c r="BI374"/>
  <c r="BH374"/>
  <c r="BG374"/>
  <c r="BF374"/>
  <c r="X374"/>
  <c r="V374"/>
  <c r="T374"/>
  <c r="P374"/>
  <c r="BI373"/>
  <c r="BH373"/>
  <c r="BG373"/>
  <c r="BF373"/>
  <c r="X373"/>
  <c r="V373"/>
  <c r="T373"/>
  <c r="P373"/>
  <c r="BI372"/>
  <c r="BH372"/>
  <c r="BG372"/>
  <c r="BF372"/>
  <c r="X372"/>
  <c r="V372"/>
  <c r="T372"/>
  <c r="P372"/>
  <c r="BI371"/>
  <c r="BH371"/>
  <c r="BG371"/>
  <c r="BF371"/>
  <c r="X371"/>
  <c r="V371"/>
  <c r="T371"/>
  <c r="P371"/>
  <c r="BI370"/>
  <c r="BH370"/>
  <c r="BG370"/>
  <c r="BF370"/>
  <c r="X370"/>
  <c r="V370"/>
  <c r="T370"/>
  <c r="P370"/>
  <c r="BI366"/>
  <c r="BH366"/>
  <c r="BG366"/>
  <c r="BF366"/>
  <c r="X366"/>
  <c r="V366"/>
  <c r="T366"/>
  <c r="P366"/>
  <c r="BI365"/>
  <c r="BH365"/>
  <c r="BG365"/>
  <c r="BF365"/>
  <c r="X365"/>
  <c r="V365"/>
  <c r="T365"/>
  <c r="P365"/>
  <c r="BI363"/>
  <c r="BH363"/>
  <c r="BG363"/>
  <c r="BF363"/>
  <c r="X363"/>
  <c r="V363"/>
  <c r="T363"/>
  <c r="P363"/>
  <c r="BI362"/>
  <c r="BH362"/>
  <c r="BG362"/>
  <c r="BF362"/>
  <c r="X362"/>
  <c r="V362"/>
  <c r="T362"/>
  <c r="P362"/>
  <c r="BI361"/>
  <c r="BH361"/>
  <c r="BG361"/>
  <c r="BF361"/>
  <c r="X361"/>
  <c r="V361"/>
  <c r="T361"/>
  <c r="P361"/>
  <c r="BI359"/>
  <c r="BH359"/>
  <c r="BG359"/>
  <c r="BF359"/>
  <c r="X359"/>
  <c r="V359"/>
  <c r="T359"/>
  <c r="P359"/>
  <c r="BI357"/>
  <c r="BH357"/>
  <c r="BG357"/>
  <c r="BF357"/>
  <c r="X357"/>
  <c r="V357"/>
  <c r="T357"/>
  <c r="P357"/>
  <c r="BI355"/>
  <c r="BH355"/>
  <c r="BG355"/>
  <c r="BF355"/>
  <c r="X355"/>
  <c r="V355"/>
  <c r="T355"/>
  <c r="P355"/>
  <c r="BI354"/>
  <c r="BH354"/>
  <c r="BG354"/>
  <c r="BF354"/>
  <c r="X354"/>
  <c r="V354"/>
  <c r="T354"/>
  <c r="P354"/>
  <c r="BI353"/>
  <c r="BH353"/>
  <c r="BG353"/>
  <c r="BF353"/>
  <c r="X353"/>
  <c r="V353"/>
  <c r="T353"/>
  <c r="P353"/>
  <c r="BI352"/>
  <c r="BH352"/>
  <c r="BG352"/>
  <c r="BF352"/>
  <c r="X352"/>
  <c r="V352"/>
  <c r="T352"/>
  <c r="P352"/>
  <c r="BI351"/>
  <c r="BH351"/>
  <c r="BG351"/>
  <c r="BF351"/>
  <c r="X351"/>
  <c r="V351"/>
  <c r="T351"/>
  <c r="P351"/>
  <c r="BI349"/>
  <c r="BH349"/>
  <c r="BG349"/>
  <c r="BF349"/>
  <c r="X349"/>
  <c r="V349"/>
  <c r="T349"/>
  <c r="P349"/>
  <c r="BI348"/>
  <c r="BH348"/>
  <c r="BG348"/>
  <c r="BF348"/>
  <c r="X348"/>
  <c r="V348"/>
  <c r="T348"/>
  <c r="P348"/>
  <c r="BI346"/>
  <c r="BH346"/>
  <c r="BG346"/>
  <c r="BF346"/>
  <c r="X346"/>
  <c r="V346"/>
  <c r="T346"/>
  <c r="P346"/>
  <c r="BI345"/>
  <c r="BH345"/>
  <c r="BG345"/>
  <c r="BF345"/>
  <c r="X345"/>
  <c r="V345"/>
  <c r="T345"/>
  <c r="P345"/>
  <c r="BI343"/>
  <c r="BH343"/>
  <c r="BG343"/>
  <c r="BF343"/>
  <c r="X343"/>
  <c r="V343"/>
  <c r="T343"/>
  <c r="P343"/>
  <c r="BI342"/>
  <c r="BH342"/>
  <c r="BG342"/>
  <c r="BF342"/>
  <c r="X342"/>
  <c r="V342"/>
  <c r="T342"/>
  <c r="P342"/>
  <c r="BI341"/>
  <c r="BH341"/>
  <c r="BG341"/>
  <c r="BF341"/>
  <c r="X341"/>
  <c r="V341"/>
  <c r="T341"/>
  <c r="P341"/>
  <c r="BI339"/>
  <c r="BH339"/>
  <c r="BG339"/>
  <c r="BF339"/>
  <c r="X339"/>
  <c r="V339"/>
  <c r="T339"/>
  <c r="P339"/>
  <c r="BI338"/>
  <c r="BH338"/>
  <c r="BG338"/>
  <c r="BF338"/>
  <c r="X338"/>
  <c r="V338"/>
  <c r="T338"/>
  <c r="P338"/>
  <c r="BI337"/>
  <c r="BH337"/>
  <c r="BG337"/>
  <c r="BF337"/>
  <c r="X337"/>
  <c r="V337"/>
  <c r="T337"/>
  <c r="P337"/>
  <c r="BI336"/>
  <c r="BH336"/>
  <c r="BG336"/>
  <c r="BF336"/>
  <c r="X336"/>
  <c r="V336"/>
  <c r="T336"/>
  <c r="P336"/>
  <c r="BI335"/>
  <c r="BH335"/>
  <c r="BG335"/>
  <c r="BF335"/>
  <c r="X335"/>
  <c r="V335"/>
  <c r="T335"/>
  <c r="P335"/>
  <c r="BI334"/>
  <c r="BH334"/>
  <c r="BG334"/>
  <c r="BF334"/>
  <c r="X334"/>
  <c r="V334"/>
  <c r="T334"/>
  <c r="P334"/>
  <c r="BI332"/>
  <c r="BH332"/>
  <c r="BG332"/>
  <c r="BF332"/>
  <c r="X332"/>
  <c r="V332"/>
  <c r="T332"/>
  <c r="P332"/>
  <c r="BI331"/>
  <c r="BH331"/>
  <c r="BG331"/>
  <c r="BF331"/>
  <c r="X331"/>
  <c r="V331"/>
  <c r="T331"/>
  <c r="P331"/>
  <c r="BI330"/>
  <c r="BH330"/>
  <c r="BG330"/>
  <c r="BF330"/>
  <c r="X330"/>
  <c r="V330"/>
  <c r="T330"/>
  <c r="P330"/>
  <c r="BI329"/>
  <c r="BH329"/>
  <c r="BG329"/>
  <c r="BF329"/>
  <c r="X329"/>
  <c r="V329"/>
  <c r="T329"/>
  <c r="P329"/>
  <c r="BI328"/>
  <c r="BH328"/>
  <c r="BG328"/>
  <c r="BF328"/>
  <c r="X328"/>
  <c r="V328"/>
  <c r="T328"/>
  <c r="P328"/>
  <c r="BI327"/>
  <c r="BH327"/>
  <c r="BG327"/>
  <c r="BF327"/>
  <c r="X327"/>
  <c r="V327"/>
  <c r="T327"/>
  <c r="P327"/>
  <c r="BI326"/>
  <c r="BH326"/>
  <c r="BG326"/>
  <c r="BF326"/>
  <c r="X326"/>
  <c r="V326"/>
  <c r="T326"/>
  <c r="P326"/>
  <c r="BI325"/>
  <c r="BH325"/>
  <c r="BG325"/>
  <c r="BF325"/>
  <c r="X325"/>
  <c r="V325"/>
  <c r="T325"/>
  <c r="P325"/>
  <c r="BI323"/>
  <c r="BH323"/>
  <c r="BG323"/>
  <c r="BF323"/>
  <c r="X323"/>
  <c r="V323"/>
  <c r="T323"/>
  <c r="P323"/>
  <c r="BI321"/>
  <c r="BH321"/>
  <c r="BG321"/>
  <c r="BF321"/>
  <c r="X321"/>
  <c r="V321"/>
  <c r="T321"/>
  <c r="P321"/>
  <c r="BI319"/>
  <c r="BH319"/>
  <c r="BG319"/>
  <c r="BF319"/>
  <c r="X319"/>
  <c r="V319"/>
  <c r="T319"/>
  <c r="P319"/>
  <c r="BI318"/>
  <c r="BH318"/>
  <c r="BG318"/>
  <c r="BF318"/>
  <c r="X318"/>
  <c r="V318"/>
  <c r="T318"/>
  <c r="P318"/>
  <c r="BI317"/>
  <c r="BH317"/>
  <c r="BG317"/>
  <c r="BF317"/>
  <c r="X317"/>
  <c r="V317"/>
  <c r="T317"/>
  <c r="P317"/>
  <c r="BI316"/>
  <c r="BH316"/>
  <c r="BG316"/>
  <c r="BF316"/>
  <c r="X316"/>
  <c r="V316"/>
  <c r="T316"/>
  <c r="P316"/>
  <c r="BI315"/>
  <c r="BH315"/>
  <c r="BG315"/>
  <c r="BF315"/>
  <c r="X315"/>
  <c r="V315"/>
  <c r="T315"/>
  <c r="P315"/>
  <c r="BI314"/>
  <c r="BH314"/>
  <c r="BG314"/>
  <c r="BF314"/>
  <c r="X314"/>
  <c r="V314"/>
  <c r="T314"/>
  <c r="P314"/>
  <c r="BI313"/>
  <c r="BH313"/>
  <c r="BG313"/>
  <c r="BF313"/>
  <c r="X313"/>
  <c r="V313"/>
  <c r="T313"/>
  <c r="P313"/>
  <c r="BI312"/>
  <c r="BH312"/>
  <c r="BG312"/>
  <c r="BF312"/>
  <c r="X312"/>
  <c r="V312"/>
  <c r="T312"/>
  <c r="P312"/>
  <c r="BI310"/>
  <c r="BH310"/>
  <c r="BG310"/>
  <c r="BF310"/>
  <c r="X310"/>
  <c r="V310"/>
  <c r="T310"/>
  <c r="P310"/>
  <c r="BI308"/>
  <c r="BH308"/>
  <c r="BG308"/>
  <c r="BF308"/>
  <c r="X308"/>
  <c r="V308"/>
  <c r="T308"/>
  <c r="P308"/>
  <c r="BI306"/>
  <c r="BH306"/>
  <c r="BG306"/>
  <c r="BF306"/>
  <c r="X306"/>
  <c r="V306"/>
  <c r="T306"/>
  <c r="P306"/>
  <c r="BI305"/>
  <c r="BH305"/>
  <c r="BG305"/>
  <c r="BF305"/>
  <c r="X305"/>
  <c r="V305"/>
  <c r="T305"/>
  <c r="P305"/>
  <c r="BI304"/>
  <c r="BH304"/>
  <c r="BG304"/>
  <c r="BF304"/>
  <c r="X304"/>
  <c r="V304"/>
  <c r="T304"/>
  <c r="P304"/>
  <c r="BI303"/>
  <c r="BH303"/>
  <c r="BG303"/>
  <c r="BF303"/>
  <c r="X303"/>
  <c r="V303"/>
  <c r="T303"/>
  <c r="P303"/>
  <c r="BI302"/>
  <c r="BH302"/>
  <c r="BG302"/>
  <c r="BF302"/>
  <c r="X302"/>
  <c r="V302"/>
  <c r="T302"/>
  <c r="P302"/>
  <c r="BI301"/>
  <c r="BH301"/>
  <c r="BG301"/>
  <c r="BF301"/>
  <c r="X301"/>
  <c r="V301"/>
  <c r="T301"/>
  <c r="P301"/>
  <c r="BI300"/>
  <c r="BH300"/>
  <c r="BG300"/>
  <c r="BF300"/>
  <c r="X300"/>
  <c r="V300"/>
  <c r="T300"/>
  <c r="P300"/>
  <c r="BI298"/>
  <c r="BH298"/>
  <c r="BG298"/>
  <c r="BF298"/>
  <c r="X298"/>
  <c r="V298"/>
  <c r="T298"/>
  <c r="P298"/>
  <c r="BI297"/>
  <c r="BH297"/>
  <c r="BG297"/>
  <c r="BF297"/>
  <c r="X297"/>
  <c r="V297"/>
  <c r="T297"/>
  <c r="P297"/>
  <c r="BI296"/>
  <c r="BH296"/>
  <c r="BG296"/>
  <c r="BF296"/>
  <c r="X296"/>
  <c r="V296"/>
  <c r="T296"/>
  <c r="P296"/>
  <c r="BI295"/>
  <c r="BH295"/>
  <c r="BG295"/>
  <c r="BF295"/>
  <c r="X295"/>
  <c r="V295"/>
  <c r="T295"/>
  <c r="P295"/>
  <c r="BI294"/>
  <c r="BH294"/>
  <c r="BG294"/>
  <c r="BF294"/>
  <c r="X294"/>
  <c r="V294"/>
  <c r="T294"/>
  <c r="P294"/>
  <c r="BI293"/>
  <c r="BH293"/>
  <c r="BG293"/>
  <c r="BF293"/>
  <c r="X293"/>
  <c r="V293"/>
  <c r="T293"/>
  <c r="P293"/>
  <c r="BI292"/>
  <c r="BH292"/>
  <c r="BG292"/>
  <c r="BF292"/>
  <c r="X292"/>
  <c r="V292"/>
  <c r="T292"/>
  <c r="P292"/>
  <c r="BI290"/>
  <c r="BH290"/>
  <c r="BG290"/>
  <c r="BF290"/>
  <c r="X290"/>
  <c r="V290"/>
  <c r="T290"/>
  <c r="P290"/>
  <c r="BI289"/>
  <c r="BH289"/>
  <c r="BG289"/>
  <c r="BF289"/>
  <c r="X289"/>
  <c r="V289"/>
  <c r="T289"/>
  <c r="P289"/>
  <c r="BI288"/>
  <c r="BH288"/>
  <c r="BG288"/>
  <c r="BF288"/>
  <c r="X288"/>
  <c r="V288"/>
  <c r="T288"/>
  <c r="P288"/>
  <c r="BI287"/>
  <c r="BH287"/>
  <c r="BG287"/>
  <c r="BF287"/>
  <c r="X287"/>
  <c r="V287"/>
  <c r="T287"/>
  <c r="P287"/>
  <c r="BI285"/>
  <c r="BH285"/>
  <c r="BG285"/>
  <c r="BF285"/>
  <c r="X285"/>
  <c r="V285"/>
  <c r="T285"/>
  <c r="P285"/>
  <c r="BI284"/>
  <c r="BH284"/>
  <c r="BG284"/>
  <c r="BF284"/>
  <c r="X284"/>
  <c r="V284"/>
  <c r="T284"/>
  <c r="P284"/>
  <c r="BI283"/>
  <c r="BH283"/>
  <c r="BG283"/>
  <c r="BF283"/>
  <c r="X283"/>
  <c r="V283"/>
  <c r="T283"/>
  <c r="P283"/>
  <c r="BI282"/>
  <c r="BH282"/>
  <c r="BG282"/>
  <c r="BF282"/>
  <c r="X282"/>
  <c r="V282"/>
  <c r="T282"/>
  <c r="P282"/>
  <c r="BI281"/>
  <c r="BH281"/>
  <c r="BG281"/>
  <c r="BF281"/>
  <c r="X281"/>
  <c r="V281"/>
  <c r="T281"/>
  <c r="P281"/>
  <c r="BI280"/>
  <c r="BH280"/>
  <c r="BG280"/>
  <c r="BF280"/>
  <c r="X280"/>
  <c r="V280"/>
  <c r="T280"/>
  <c r="P280"/>
  <c r="BI279"/>
  <c r="BH279"/>
  <c r="BG279"/>
  <c r="BF279"/>
  <c r="X279"/>
  <c r="V279"/>
  <c r="T279"/>
  <c r="P279"/>
  <c r="BI278"/>
  <c r="BH278"/>
  <c r="BG278"/>
  <c r="BF278"/>
  <c r="X278"/>
  <c r="V278"/>
  <c r="T278"/>
  <c r="P278"/>
  <c r="BI277"/>
  <c r="BH277"/>
  <c r="BG277"/>
  <c r="BF277"/>
  <c r="X277"/>
  <c r="V277"/>
  <c r="T277"/>
  <c r="P277"/>
  <c r="BI275"/>
  <c r="BH275"/>
  <c r="BG275"/>
  <c r="BF275"/>
  <c r="X275"/>
  <c r="V275"/>
  <c r="T275"/>
  <c r="P275"/>
  <c r="BI273"/>
  <c r="BH273"/>
  <c r="BG273"/>
  <c r="BF273"/>
  <c r="X273"/>
  <c r="V273"/>
  <c r="T273"/>
  <c r="P273"/>
  <c r="BI271"/>
  <c r="BH271"/>
  <c r="BG271"/>
  <c r="BF271"/>
  <c r="X271"/>
  <c r="V271"/>
  <c r="T271"/>
  <c r="P271"/>
  <c r="BI268"/>
  <c r="BH268"/>
  <c r="BG268"/>
  <c r="BF268"/>
  <c r="X268"/>
  <c r="V268"/>
  <c r="T268"/>
  <c r="P268"/>
  <c r="BI266"/>
  <c r="BH266"/>
  <c r="BG266"/>
  <c r="BF266"/>
  <c r="X266"/>
  <c r="V266"/>
  <c r="T266"/>
  <c r="P266"/>
  <c r="BI264"/>
  <c r="BH264"/>
  <c r="BG264"/>
  <c r="BF264"/>
  <c r="X264"/>
  <c r="V264"/>
  <c r="T264"/>
  <c r="P264"/>
  <c r="BI261"/>
  <c r="BH261"/>
  <c r="BG261"/>
  <c r="BF261"/>
  <c r="X261"/>
  <c r="V261"/>
  <c r="T261"/>
  <c r="P261"/>
  <c r="BI260"/>
  <c r="BH260"/>
  <c r="BG260"/>
  <c r="BF260"/>
  <c r="X260"/>
  <c r="V260"/>
  <c r="T260"/>
  <c r="P260"/>
  <c r="BI259"/>
  <c r="BH259"/>
  <c r="BG259"/>
  <c r="BF259"/>
  <c r="X259"/>
  <c r="V259"/>
  <c r="T259"/>
  <c r="P259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2"/>
  <c r="BH252"/>
  <c r="BG252"/>
  <c r="BF252"/>
  <c r="X252"/>
  <c r="V252"/>
  <c r="T252"/>
  <c r="P252"/>
  <c r="BI250"/>
  <c r="BH250"/>
  <c r="BG250"/>
  <c r="BF250"/>
  <c r="X250"/>
  <c r="V250"/>
  <c r="T250"/>
  <c r="P250"/>
  <c r="BI248"/>
  <c r="BH248"/>
  <c r="BG248"/>
  <c r="BF248"/>
  <c r="X248"/>
  <c r="V248"/>
  <c r="T248"/>
  <c r="P248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3"/>
  <c r="BH243"/>
  <c r="BG243"/>
  <c r="BF243"/>
  <c r="X243"/>
  <c r="V243"/>
  <c r="T243"/>
  <c r="P243"/>
  <c r="BI242"/>
  <c r="BH242"/>
  <c r="BG242"/>
  <c r="BF242"/>
  <c r="X242"/>
  <c r="V242"/>
  <c r="T242"/>
  <c r="P242"/>
  <c r="BI241"/>
  <c r="BH241"/>
  <c r="BG241"/>
  <c r="BF241"/>
  <c r="X241"/>
  <c r="V241"/>
  <c r="T241"/>
  <c r="P241"/>
  <c r="BI240"/>
  <c r="BH240"/>
  <c r="BG240"/>
  <c r="BF240"/>
  <c r="X240"/>
  <c r="V240"/>
  <c r="T240"/>
  <c r="P240"/>
  <c r="BI239"/>
  <c r="BH239"/>
  <c r="BG239"/>
  <c r="BF239"/>
  <c r="X239"/>
  <c r="V239"/>
  <c r="T239"/>
  <c r="P239"/>
  <c r="BI237"/>
  <c r="BH237"/>
  <c r="BG237"/>
  <c r="BF237"/>
  <c r="X237"/>
  <c r="V237"/>
  <c r="T237"/>
  <c r="P237"/>
  <c r="BI235"/>
  <c r="BH235"/>
  <c r="BG235"/>
  <c r="BF235"/>
  <c r="X235"/>
  <c r="V235"/>
  <c r="T235"/>
  <c r="P235"/>
  <c r="BI233"/>
  <c r="BH233"/>
  <c r="BG233"/>
  <c r="BF233"/>
  <c r="X233"/>
  <c r="V233"/>
  <c r="T233"/>
  <c r="P233"/>
  <c r="BI228"/>
  <c r="BH228"/>
  <c r="BG228"/>
  <c r="BF228"/>
  <c r="X228"/>
  <c r="V228"/>
  <c r="T228"/>
  <c r="P228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F163"/>
  <c r="E161"/>
  <c r="BI148"/>
  <c r="BH148"/>
  <c r="BG148"/>
  <c r="BF148"/>
  <c r="BI147"/>
  <c r="BH147"/>
  <c r="BG147"/>
  <c r="BF147"/>
  <c r="BE147"/>
  <c r="BI146"/>
  <c r="BH146"/>
  <c r="BG146"/>
  <c r="BF146"/>
  <c r="BE146"/>
  <c r="BI145"/>
  <c r="BH145"/>
  <c r="BG145"/>
  <c r="BF145"/>
  <c r="BE145"/>
  <c r="BI144"/>
  <c r="BH144"/>
  <c r="BG144"/>
  <c r="BF144"/>
  <c r="BE144"/>
  <c r="BI143"/>
  <c r="BH143"/>
  <c r="BG143"/>
  <c r="BF143"/>
  <c r="BE143"/>
  <c r="F89"/>
  <c r="E87"/>
  <c r="J24"/>
  <c r="E24"/>
  <c r="J166"/>
  <c r="J23"/>
  <c r="J21"/>
  <c r="E21"/>
  <c r="J91"/>
  <c r="J20"/>
  <c r="J18"/>
  <c r="E18"/>
  <c r="F92"/>
  <c r="J17"/>
  <c r="J15"/>
  <c r="E15"/>
  <c r="F165"/>
  <c r="J14"/>
  <c r="J12"/>
  <c r="J163"/>
  <c r="E7"/>
  <c r="E159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R1143"/>
  <c r="R1081"/>
  <c r="Q937"/>
  <c r="R864"/>
  <c r="Q689"/>
  <c r="Q657"/>
  <c r="R610"/>
  <c r="R541"/>
  <c r="R484"/>
  <c r="R418"/>
  <c r="R294"/>
  <c r="Q239"/>
  <c r="R1193"/>
  <c r="R1083"/>
  <c r="R998"/>
  <c r="R940"/>
  <c r="R840"/>
  <c r="Q770"/>
  <c r="Q604"/>
  <c r="Q511"/>
  <c r="Q383"/>
  <c r="R325"/>
  <c r="Q183"/>
  <c r="Q1179"/>
  <c r="R1046"/>
  <c r="R989"/>
  <c r="Q875"/>
  <c r="Q731"/>
  <c r="Q664"/>
  <c r="R598"/>
  <c r="Q526"/>
  <c r="R448"/>
  <c r="Q412"/>
  <c r="R310"/>
  <c r="Q244"/>
  <c r="Q172"/>
  <c r="R1070"/>
  <c r="R1011"/>
  <c r="R905"/>
  <c r="Q807"/>
  <c r="R758"/>
  <c r="R676"/>
  <c r="Q289"/>
  <c r="Q1194"/>
  <c r="R1116"/>
  <c r="R1013"/>
  <c r="Q856"/>
  <c r="Q792"/>
  <c r="Q724"/>
  <c r="Q637"/>
  <c r="R595"/>
  <c r="R511"/>
  <c r="Q381"/>
  <c r="Q336"/>
  <c r="Q1192"/>
  <c r="Q1106"/>
  <c r="R1031"/>
  <c r="R820"/>
  <c r="R765"/>
  <c r="R703"/>
  <c r="R1205"/>
  <c r="R1072"/>
  <c r="Q984"/>
  <c r="R849"/>
  <c r="Q737"/>
  <c r="R654"/>
  <c r="Q298"/>
  <c r="Q1124"/>
  <c r="R1068"/>
  <c r="R970"/>
  <c r="R856"/>
  <c r="Q801"/>
  <c r="R731"/>
  <c r="Q673"/>
  <c r="R576"/>
  <c r="Q418"/>
  <c r="Q351"/>
  <c r="Q296"/>
  <c r="R240"/>
  <c r="R1140"/>
  <c r="Q968"/>
  <c r="R802"/>
  <c r="R744"/>
  <c r="R548"/>
  <c r="R498"/>
  <c r="R431"/>
  <c r="R321"/>
  <c r="Q256"/>
  <c r="R1194"/>
  <c r="R1102"/>
  <c r="R968"/>
  <c r="R870"/>
  <c r="Q758"/>
  <c r="Q623"/>
  <c r="Q584"/>
  <c r="R546"/>
  <c r="R494"/>
  <c r="Q449"/>
  <c r="R317"/>
  <c r="R260"/>
  <c r="R1145"/>
  <c r="Q1012"/>
  <c r="Q946"/>
  <c r="Q860"/>
  <c r="R805"/>
  <c r="R702"/>
  <c r="Q626"/>
  <c r="R591"/>
  <c r="Q542"/>
  <c r="Q264"/>
  <c r="Q1006"/>
  <c r="R877"/>
  <c r="Q703"/>
  <c r="Q649"/>
  <c r="Q567"/>
  <c r="R518"/>
  <c r="Q428"/>
  <c r="R342"/>
  <c r="Q189"/>
  <c r="Q1082"/>
  <c r="Q973"/>
  <c r="Q261"/>
  <c r="R1149"/>
  <c r="Q1092"/>
  <c r="R1022"/>
  <c r="Q949"/>
  <c r="Q816"/>
  <c r="Q730"/>
  <c r="Q680"/>
  <c r="R586"/>
  <c r="Q515"/>
  <c r="R445"/>
  <c r="R396"/>
  <c r="Q365"/>
  <c r="K1147"/>
  <c r="BE1147"/>
  <c r="BK1023"/>
  <c r="BK874"/>
  <c r="BK655"/>
  <c r="BK516"/>
  <c r="K374"/>
  <c r="BE374"/>
  <c r="BK1098"/>
  <c r="BK620"/>
  <c r="K514"/>
  <c r="BE514"/>
  <c r="K325"/>
  <c r="BE325"/>
  <c r="BK1153"/>
  <c r="K804"/>
  <c r="BE804"/>
  <c r="K409"/>
  <c r="BE409"/>
  <c r="BK296"/>
  <c r="BK1093"/>
  <c r="BK872"/>
  <c r="BK777"/>
  <c r="K639"/>
  <c r="BE639"/>
  <c r="K427"/>
  <c r="BE427"/>
  <c r="BK335"/>
  <c r="K219"/>
  <c r="BE219"/>
  <c r="BK1086"/>
  <c r="BK886"/>
  <c r="BK781"/>
  <c r="K683"/>
  <c r="BE683"/>
  <c r="BK553"/>
  <c r="BK362"/>
  <c r="K1167"/>
  <c r="BE1167"/>
  <c r="BK1025"/>
  <c r="K561"/>
  <c r="BE561"/>
  <c r="BK217"/>
  <c r="K1132"/>
  <c r="BE1132"/>
  <c r="BK980"/>
  <c r="BK825"/>
  <c r="BK653"/>
  <c r="K586"/>
  <c r="BE586"/>
  <c r="BK284"/>
  <c r="K1200"/>
  <c r="BE1200"/>
  <c r="K1039"/>
  <c r="BE1039"/>
  <c r="K898"/>
  <c r="BE898"/>
  <c r="K266"/>
  <c r="BE266"/>
  <c r="BK1009"/>
  <c r="BK903"/>
  <c r="K735"/>
  <c r="BE735"/>
  <c r="K517"/>
  <c r="BE517"/>
  <c r="K327"/>
  <c r="BE327"/>
  <c r="BK1158"/>
  <c r="BK1059"/>
  <c r="BK865"/>
  <c r="BK261"/>
  <c r="K1034"/>
  <c r="BE1034"/>
  <c r="K717"/>
  <c r="BE717"/>
  <c r="K598"/>
  <c r="BE598"/>
  <c r="K294"/>
  <c r="BE294"/>
  <c r="BK988"/>
  <c r="K784"/>
  <c r="BE784"/>
  <c r="BK651"/>
  <c r="K426"/>
  <c r="BE426"/>
  <c r="BK823"/>
  <c r="K464"/>
  <c r="BE464"/>
  <c r="K1053"/>
  <c r="BE1053"/>
  <c r="K813"/>
  <c r="BE813"/>
  <c r="BK687"/>
  <c r="K534"/>
  <c r="BE534"/>
  <c r="K828"/>
  <c r="BE828"/>
  <c r="BK647"/>
  <c r="BK518"/>
  <c r="K1002"/>
  <c r="BE1002"/>
  <c r="K840"/>
  <c r="BE840"/>
  <c i="3" r="R192"/>
  <c r="Q178"/>
  <c r="Q170"/>
  <c r="Q176"/>
  <c r="Q192"/>
  <c r="R143"/>
  <c r="BK191"/>
  <c r="BK137"/>
  <c r="BK140"/>
  <c i="2" r="R510"/>
  <c r="R487"/>
  <c r="Q441"/>
  <c r="R387"/>
  <c r="Q363"/>
  <c r="R327"/>
  <c r="R237"/>
  <c r="R1151"/>
  <c r="R1124"/>
  <c r="Q1054"/>
  <c r="R994"/>
  <c r="Q951"/>
  <c r="R847"/>
  <c r="R752"/>
  <c r="R603"/>
  <c r="Q500"/>
  <c r="Q405"/>
  <c r="Q295"/>
  <c r="Q221"/>
  <c r="Q1198"/>
  <c r="R1086"/>
  <c r="R1019"/>
  <c r="R944"/>
  <c r="R895"/>
  <c r="R787"/>
  <c r="Q675"/>
  <c r="Q603"/>
  <c r="R526"/>
  <c r="Q445"/>
  <c r="Q345"/>
  <c r="Q1205"/>
  <c r="R1080"/>
  <c r="R1012"/>
  <c r="Q827"/>
  <c r="R711"/>
  <c r="Q661"/>
  <c r="R619"/>
  <c r="Q548"/>
  <c r="R490"/>
  <c r="Q414"/>
  <c r="Q343"/>
  <c r="R268"/>
  <c r="Q215"/>
  <c r="R1104"/>
  <c r="R1021"/>
  <c r="Q890"/>
  <c r="R774"/>
  <c r="Q685"/>
  <c r="Q617"/>
  <c r="Q1151"/>
  <c r="Q1023"/>
  <c r="Q905"/>
  <c r="Q837"/>
  <c r="Q771"/>
  <c r="R643"/>
  <c r="Q555"/>
  <c r="Q478"/>
  <c r="Q388"/>
  <c r="R343"/>
  <c r="R264"/>
  <c r="K1199"/>
  <c r="R1047"/>
  <c r="Q886"/>
  <c r="R766"/>
  <c r="R713"/>
  <c r="R305"/>
  <c r="Q1174"/>
  <c r="Q1098"/>
  <c r="BK1013"/>
  <c r="Q964"/>
  <c r="R796"/>
  <c r="Q687"/>
  <c r="R626"/>
  <c r="R235"/>
  <c r="Q1111"/>
  <c r="Q996"/>
  <c r="R874"/>
  <c r="R819"/>
  <c r="Q723"/>
  <c r="Q609"/>
  <c r="Q366"/>
  <c r="R273"/>
  <c r="Q1125"/>
  <c r="R865"/>
  <c r="Q780"/>
  <c r="Q729"/>
  <c r="Q583"/>
  <c r="Q534"/>
  <c r="Q485"/>
  <c r="R438"/>
  <c r="Q327"/>
  <c r="R288"/>
  <c r="Q219"/>
  <c r="Q1080"/>
  <c r="R884"/>
  <c r="Q767"/>
  <c r="Q668"/>
  <c r="Q597"/>
  <c r="R565"/>
  <c r="Q501"/>
  <c r="Q427"/>
  <c r="Q277"/>
  <c r="Q1185"/>
  <c r="R1045"/>
  <c r="Q898"/>
  <c r="Q823"/>
  <c r="R723"/>
  <c r="R678"/>
  <c r="R614"/>
  <c r="Q585"/>
  <c r="R525"/>
  <c r="Q1093"/>
  <c r="Q1024"/>
  <c r="R904"/>
  <c r="Q846"/>
  <c r="Q785"/>
  <c r="R612"/>
  <c r="Q561"/>
  <c r="R486"/>
  <c r="Q390"/>
  <c r="R348"/>
  <c r="R211"/>
  <c r="Q1155"/>
  <c r="Q692"/>
  <c r="R625"/>
  <c r="Q577"/>
  <c r="Q489"/>
  <c r="R403"/>
  <c r="Q266"/>
  <c r="BK1079"/>
  <c r="BK958"/>
  <c r="K730"/>
  <c r="BE730"/>
  <c r="BK631"/>
  <c r="BK453"/>
  <c r="K243"/>
  <c r="BE243"/>
  <c r="K712"/>
  <c r="BE712"/>
  <c r="K654"/>
  <c r="BE654"/>
  <c r="BK559"/>
  <c r="BK373"/>
  <c r="K222"/>
  <c r="BE222"/>
  <c r="K1177"/>
  <c r="BE1177"/>
  <c r="K794"/>
  <c r="BE794"/>
  <c r="K412"/>
  <c r="BE412"/>
  <c r="K314"/>
  <c r="BE314"/>
  <c r="K1185"/>
  <c r="BE1185"/>
  <c r="K1046"/>
  <c r="BE1046"/>
  <c r="K845"/>
  <c r="BE845"/>
  <c r="BK547"/>
  <c r="BK366"/>
  <c r="K252"/>
  <c r="BE252"/>
  <c r="BK1197"/>
  <c r="BK910"/>
  <c r="BK788"/>
  <c r="BK663"/>
  <c r="K525"/>
  <c r="BE525"/>
  <c r="K346"/>
  <c r="BE346"/>
  <c r="BK1083"/>
  <c r="BK994"/>
  <c r="BK786"/>
  <c r="BK570"/>
  <c r="K414"/>
  <c r="BE414"/>
  <c r="BK1149"/>
  <c r="BK861"/>
  <c r="BK685"/>
  <c r="BK604"/>
  <c r="K371"/>
  <c r="BE371"/>
  <c r="K211"/>
  <c r="BE211"/>
  <c r="K1134"/>
  <c r="BE1134"/>
  <c r="BK1006"/>
  <c r="K300"/>
  <c r="BE300"/>
  <c r="K960"/>
  <c r="BE960"/>
  <c r="BK837"/>
  <c r="BK699"/>
  <c r="BK521"/>
  <c r="K215"/>
  <c r="BE215"/>
  <c r="BK920"/>
  <c r="K354"/>
  <c r="BE354"/>
  <c r="BK1050"/>
  <c r="K842"/>
  <c r="BE842"/>
  <c r="BK703"/>
  <c r="K531"/>
  <c r="BE531"/>
  <c r="BK213"/>
  <c r="K985"/>
  <c r="BE985"/>
  <c r="BK871"/>
  <c r="BK597"/>
  <c r="BK207"/>
  <c r="K860"/>
  <c r="BE860"/>
  <c r="BK594"/>
  <c r="BK295"/>
  <c r="BK965"/>
  <c r="BK770"/>
  <c r="K486"/>
  <c r="BE486"/>
  <c r="BK227"/>
  <c r="K693"/>
  <c r="BE693"/>
  <c r="BK552"/>
  <c r="K259"/>
  <c r="BE259"/>
  <c r="K849"/>
  <c r="BE849"/>
  <c r="K614"/>
  <c r="BE614"/>
  <c i="3" r="R176"/>
  <c r="Q141"/>
  <c r="Q139"/>
  <c r="Q172"/>
  <c r="Q166"/>
  <c r="BK178"/>
  <c r="BK157"/>
  <c r="K150"/>
  <c r="BE150"/>
  <c i="2" r="R1114"/>
  <c r="Q1017"/>
  <c r="Q849"/>
  <c r="Q732"/>
  <c r="Q586"/>
  <c r="Q546"/>
  <c r="R502"/>
  <c r="R427"/>
  <c r="Q213"/>
  <c r="Q1070"/>
  <c r="R1024"/>
  <c r="R814"/>
  <c r="R672"/>
  <c r="Q591"/>
  <c r="R505"/>
  <c r="Q486"/>
  <c r="Q403"/>
  <c r="Q374"/>
  <c r="R338"/>
  <c r="Q301"/>
  <c r="R1157"/>
  <c r="R1136"/>
  <c r="Q1119"/>
  <c r="Q1077"/>
  <c r="R1018"/>
  <c r="R929"/>
  <c r="R788"/>
  <c r="Q641"/>
  <c r="Q547"/>
  <c r="Q496"/>
  <c r="Q420"/>
  <c r="Q323"/>
  <c r="R284"/>
  <c r="Q199"/>
  <c r="Q1100"/>
  <c r="R1014"/>
  <c r="R981"/>
  <c r="R903"/>
  <c r="R790"/>
  <c r="Q676"/>
  <c r="R588"/>
  <c r="R520"/>
  <c r="K441"/>
  <c r="Q279"/>
  <c r="R173"/>
  <c r="Q1135"/>
  <c r="Q1072"/>
  <c r="Q969"/>
  <c r="R850"/>
  <c r="Q706"/>
  <c r="R649"/>
  <c r="Q600"/>
  <c r="Q434"/>
  <c r="R349"/>
  <c r="R250"/>
  <c r="R1174"/>
  <c r="R1091"/>
  <c r="Q1033"/>
  <c r="Q961"/>
  <c r="Q815"/>
  <c r="R771"/>
  <c r="Q653"/>
  <c r="Q285"/>
  <c r="Q1123"/>
  <c r="Q1034"/>
  <c r="Q906"/>
  <c r="R839"/>
  <c r="R777"/>
  <c r="R680"/>
  <c r="R600"/>
  <c r="R480"/>
  <c r="R379"/>
  <c r="Q328"/>
  <c r="Q240"/>
  <c r="Q1118"/>
  <c r="R1026"/>
  <c r="R811"/>
  <c r="Q760"/>
  <c r="R712"/>
  <c r="Q228"/>
  <c r="R1192"/>
  <c r="Q1073"/>
  <c r="R967"/>
  <c r="Q844"/>
  <c r="Q690"/>
  <c r="R621"/>
  <c r="R187"/>
  <c r="R1052"/>
  <c r="BK985"/>
  <c r="Q841"/>
  <c r="R772"/>
  <c r="R694"/>
  <c r="Q608"/>
  <c r="Q377"/>
  <c r="Q271"/>
  <c r="Q1061"/>
  <c r="Q861"/>
  <c r="R799"/>
  <c r="Q670"/>
  <c r="R547"/>
  <c r="R492"/>
  <c r="R437"/>
  <c r="R390"/>
  <c r="R303"/>
  <c r="R1178"/>
  <c r="R1071"/>
  <c r="R918"/>
  <c r="Q800"/>
  <c r="Q694"/>
  <c r="R596"/>
  <c r="Q521"/>
  <c r="R469"/>
  <c r="R361"/>
  <c r="R280"/>
  <c r="R1160"/>
  <c r="Q965"/>
  <c r="R896"/>
  <c r="Q814"/>
  <c r="R738"/>
  <c r="Q638"/>
  <c r="R605"/>
  <c r="Q544"/>
  <c r="Q329"/>
  <c r="R1162"/>
  <c r="Q1069"/>
  <c r="Q994"/>
  <c r="Q288"/>
  <c r="R196"/>
  <c r="R1096"/>
  <c r="Q1007"/>
  <c r="Q826"/>
  <c r="R797"/>
  <c r="BK1155"/>
  <c r="K1013"/>
  <c r="BE1013"/>
  <c r="BK847"/>
  <c r="K682"/>
  <c r="BE682"/>
  <c r="BK579"/>
  <c r="K494"/>
  <c r="BE494"/>
  <c r="K254"/>
  <c r="BE254"/>
  <c r="K679"/>
  <c r="BE679"/>
  <c r="BK572"/>
  <c r="BK363"/>
  <c r="K174"/>
  <c r="BE174"/>
  <c r="K902"/>
  <c r="BE902"/>
  <c r="K446"/>
  <c r="BE446"/>
  <c r="BK331"/>
  <c r="K1179"/>
  <c r="BE1179"/>
  <c r="BK998"/>
  <c r="K833"/>
  <c r="BE833"/>
  <c r="K649"/>
  <c r="BE649"/>
  <c r="BK396"/>
  <c r="BK281"/>
  <c r="K1108"/>
  <c r="BE1108"/>
  <c r="K1035"/>
  <c r="BE1035"/>
  <c r="K831"/>
  <c r="BE831"/>
  <c r="BK710"/>
  <c r="K591"/>
  <c r="BE591"/>
  <c r="K475"/>
  <c r="BE475"/>
  <c r="K176"/>
  <c r="BE176"/>
  <c r="K1105"/>
  <c r="BE1105"/>
  <c r="K1018"/>
  <c r="BE1018"/>
  <c r="K806"/>
  <c r="BE806"/>
  <c r="K690"/>
  <c r="BE690"/>
  <c r="K496"/>
  <c r="BE496"/>
  <c r="K245"/>
  <c r="BE245"/>
  <c r="BK1161"/>
  <c r="K1037"/>
  <c r="BE1037"/>
  <c r="K844"/>
  <c r="BE844"/>
  <c r="BK680"/>
  <c r="BK381"/>
  <c r="BK1178"/>
  <c r="K1064"/>
  <c r="BE1064"/>
  <c r="BK969"/>
  <c r="K223"/>
  <c r="BE223"/>
  <c r="K1060"/>
  <c r="BE1060"/>
  <c r="K918"/>
  <c r="BE918"/>
  <c r="K769"/>
  <c r="BE769"/>
  <c r="K658"/>
  <c r="BE658"/>
  <c r="BK418"/>
  <c r="K1145"/>
  <c r="BE1145"/>
  <c r="BK912"/>
  <c r="BK312"/>
  <c r="K1099"/>
  <c r="BE1099"/>
  <c r="BK756"/>
  <c r="K619"/>
  <c r="BE619"/>
  <c r="K507"/>
  <c r="BE507"/>
  <c r="K1028"/>
  <c r="BE1028"/>
  <c r="BK792"/>
  <c r="K672"/>
  <c r="BE672"/>
  <c r="K473"/>
  <c r="BE473"/>
  <c r="K816"/>
  <c r="BE816"/>
  <c r="BK342"/>
  <c r="BK955"/>
  <c r="BK744"/>
  <c r="K563"/>
  <c r="BE563"/>
  <c r="K348"/>
  <c r="BE348"/>
  <c i="3" r="BK184"/>
  <c r="Q165"/>
  <c r="BK166"/>
  <c i="2" r="R1200"/>
  <c r="R1108"/>
  <c r="R1007"/>
  <c r="Q874"/>
  <c r="R754"/>
  <c r="R652"/>
  <c r="Q562"/>
  <c r="R527"/>
  <c r="R462"/>
  <c r="R415"/>
  <c r="R326"/>
  <c r="Q237"/>
  <c r="Q187"/>
  <c r="Q998"/>
  <c r="R830"/>
  <c r="R687"/>
  <c r="Q607"/>
  <c r="R845"/>
  <c r="Q667"/>
  <c r="R594"/>
  <c r="R538"/>
  <c r="R503"/>
  <c r="R412"/>
  <c r="R314"/>
  <c r="R1121"/>
  <c r="Q1011"/>
  <c r="Q960"/>
  <c r="Q305"/>
  <c r="K228"/>
  <c r="R1142"/>
  <c r="Q1089"/>
  <c r="R976"/>
  <c r="R906"/>
  <c r="Q832"/>
  <c r="R804"/>
  <c r="Q721"/>
  <c r="R666"/>
  <c r="Q620"/>
  <c r="R534"/>
  <c r="R428"/>
  <c r="K692"/>
  <c r="BE692"/>
  <c r="BK502"/>
  <c r="BK1140"/>
  <c r="K1004"/>
  <c r="BE1004"/>
  <c r="BK839"/>
  <c r="BK636"/>
  <c r="K279"/>
  <c r="BE279"/>
  <c r="BK848"/>
  <c r="BK638"/>
  <c r="BK306"/>
  <c r="BK1020"/>
  <c r="BK766"/>
  <c r="K585"/>
  <c r="BE585"/>
  <c r="BK334"/>
  <c r="K738"/>
  <c r="BE738"/>
  <c r="BK568"/>
  <c r="K476"/>
  <c r="BE476"/>
  <c r="K1072"/>
  <c r="BE1072"/>
  <c r="BK807"/>
  <c i="3" r="Q182"/>
  <c r="R152"/>
  <c r="R150"/>
  <c r="R151"/>
  <c r="R159"/>
  <c r="Q152"/>
  <c r="K182"/>
  <c r="BE182"/>
  <c r="BK143"/>
  <c i="2" r="Q1162"/>
  <c r="Q1088"/>
  <c r="Q988"/>
  <c r="R875"/>
  <c r="R793"/>
  <c r="R658"/>
  <c r="Q576"/>
  <c r="Q483"/>
  <c r="R334"/>
  <c r="R277"/>
  <c r="Q1064"/>
  <c r="R942"/>
  <c r="R832"/>
  <c r="Q719"/>
  <c r="Q636"/>
  <c r="R523"/>
  <c r="R493"/>
  <c r="Q440"/>
  <c r="Q396"/>
  <c r="R375"/>
  <c r="Q354"/>
  <c r="Q302"/>
  <c r="R1177"/>
  <c r="Q1130"/>
  <c r="R1099"/>
  <c r="R1017"/>
  <c r="R953"/>
  <c r="R893"/>
  <c r="Q833"/>
  <c r="Q677"/>
  <c r="Q614"/>
  <c r="Q522"/>
  <c r="Q448"/>
  <c r="Q337"/>
  <c r="Q293"/>
  <c r="Q209"/>
  <c r="Q1199"/>
  <c r="Q1099"/>
  <c r="Q978"/>
  <c r="Q845"/>
  <c r="R780"/>
  <c r="R662"/>
  <c r="R529"/>
  <c r="Q493"/>
  <c r="R359"/>
  <c r="R239"/>
  <c r="R1207"/>
  <c r="Q1110"/>
  <c r="Q1066"/>
  <c r="R1002"/>
  <c r="R880"/>
  <c r="Q787"/>
  <c r="R683"/>
  <c r="Q625"/>
  <c r="R561"/>
  <c r="BK507"/>
  <c r="Q395"/>
  <c r="R297"/>
  <c r="R233"/>
  <c r="Q1157"/>
  <c r="Q1055"/>
  <c r="K982"/>
  <c r="R872"/>
  <c r="Q797"/>
  <c r="Q656"/>
  <c r="Q273"/>
  <c r="R1107"/>
  <c r="R978"/>
  <c r="Q877"/>
  <c r="Q819"/>
  <c r="Q698"/>
  <c r="R553"/>
  <c r="Q435"/>
  <c r="R345"/>
  <c r="R258"/>
  <c r="Q1108"/>
  <c r="R955"/>
  <c r="R782"/>
  <c r="Q714"/>
  <c r="R308"/>
  <c r="Q233"/>
  <c r="Q1167"/>
  <c r="Q1067"/>
  <c r="R1008"/>
  <c r="R869"/>
  <c r="Q775"/>
  <c r="Q646"/>
  <c r="R222"/>
  <c r="R1074"/>
  <c r="Q993"/>
  <c r="Q855"/>
  <c r="R785"/>
  <c r="R721"/>
  <c r="R583"/>
  <c r="Q460"/>
  <c r="R362"/>
  <c r="R290"/>
  <c r="R1185"/>
  <c r="Q1063"/>
  <c r="Q958"/>
  <c r="Q781"/>
  <c r="Q665"/>
  <c r="Q570"/>
  <c r="R482"/>
  <c r="R228"/>
  <c r="R1073"/>
  <c r="Q940"/>
  <c r="Q865"/>
  <c r="R768"/>
  <c r="Q1170"/>
  <c r="Q1060"/>
  <c r="Q935"/>
  <c r="R810"/>
  <c r="Q669"/>
  <c r="K589"/>
  <c r="R522"/>
  <c r="R440"/>
  <c r="Q411"/>
  <c r="Q297"/>
  <c r="Q1115"/>
  <c r="R924"/>
  <c r="R816"/>
  <c r="R670"/>
  <c r="R564"/>
  <c r="R1092"/>
  <c r="R958"/>
  <c r="Q924"/>
  <c r="Q862"/>
  <c r="Q697"/>
  <c r="R623"/>
  <c r="R545"/>
  <c r="Q490"/>
  <c r="R407"/>
  <c r="R329"/>
  <c r="Q292"/>
  <c r="R191"/>
  <c r="Q1074"/>
  <c r="R996"/>
  <c r="Q953"/>
  <c r="Q802"/>
  <c r="R663"/>
  <c r="R562"/>
  <c r="Q476"/>
  <c r="Q362"/>
  <c r="Q318"/>
  <c r="Q181"/>
  <c r="Q1177"/>
  <c r="Q1052"/>
  <c r="Q891"/>
  <c r="Q713"/>
  <c r="R693"/>
  <c r="R620"/>
  <c r="Q529"/>
  <c r="R453"/>
  <c r="Q325"/>
  <c r="R254"/>
  <c r="Q1201"/>
  <c r="R1069"/>
  <c r="Q1028"/>
  <c r="Q902"/>
  <c r="R862"/>
  <c r="Q739"/>
  <c r="Q639"/>
  <c r="Q278"/>
  <c r="Q1163"/>
  <c r="R1106"/>
  <c r="Q916"/>
  <c r="Q840"/>
  <c r="Q799"/>
  <c r="R763"/>
  <c r="R617"/>
  <c r="R559"/>
  <c r="K502"/>
  <c r="R393"/>
  <c r="R335"/>
  <c r="R259"/>
  <c r="R1155"/>
  <c r="R1033"/>
  <c r="R973"/>
  <c r="Q793"/>
  <c r="Q711"/>
  <c r="Q287"/>
  <c r="Q1203"/>
  <c r="R1093"/>
  <c r="R1009"/>
  <c r="R858"/>
  <c r="Q738"/>
  <c r="R641"/>
  <c r="Q227"/>
  <c r="R1077"/>
  <c r="Q1050"/>
  <c r="Q869"/>
  <c r="Q830"/>
  <c r="R737"/>
  <c r="R630"/>
  <c r="R551"/>
  <c r="Q321"/>
  <c r="Q242"/>
  <c r="Q1101"/>
  <c r="Q926"/>
  <c r="R828"/>
  <c r="R767"/>
  <c r="Q588"/>
  <c r="Q505"/>
  <c r="R451"/>
  <c r="Q407"/>
  <c r="Q316"/>
  <c r="Q173"/>
  <c r="R1094"/>
  <c r="Q1026"/>
  <c r="Q828"/>
  <c r="R699"/>
  <c r="Q598"/>
  <c r="Q545"/>
  <c r="R471"/>
  <c r="Q348"/>
  <c r="R215"/>
  <c r="Q1128"/>
  <c r="R964"/>
  <c r="R886"/>
  <c r="R812"/>
  <c r="Q774"/>
  <c r="R700"/>
  <c r="R632"/>
  <c r="R587"/>
  <c r="Q551"/>
  <c r="Q1139"/>
  <c r="Q938"/>
  <c r="Q834"/>
  <c r="R732"/>
  <c r="Q695"/>
  <c r="R585"/>
  <c r="R521"/>
  <c r="R460"/>
  <c r="R339"/>
  <c r="Q205"/>
  <c r="Q1094"/>
  <c r="R935"/>
  <c r="R292"/>
  <c r="Q211"/>
  <c r="Q1137"/>
  <c r="Q1091"/>
  <c r="R982"/>
  <c r="Q929"/>
  <c r="Q853"/>
  <c r="Q813"/>
  <c r="R783"/>
  <c r="Q693"/>
  <c r="Q621"/>
  <c r="Q528"/>
  <c r="R481"/>
  <c r="Q387"/>
  <c r="Q342"/>
  <c r="Q247"/>
  <c r="BK1069"/>
  <c r="BK951"/>
  <c r="BK719"/>
  <c r="K526"/>
  <c r="BE526"/>
  <c r="BK289"/>
  <c r="BK1074"/>
  <c r="BK592"/>
  <c r="K451"/>
  <c r="BE451"/>
  <c r="K260"/>
  <c r="BE260"/>
  <c r="K1137"/>
  <c r="BE1137"/>
  <c r="K801"/>
  <c r="BE801"/>
  <c r="BK397"/>
  <c r="BK283"/>
  <c r="BK1168"/>
  <c r="K984"/>
  <c r="BE984"/>
  <c r="K829"/>
  <c r="BE829"/>
  <c r="BK656"/>
  <c r="BK501"/>
  <c r="K323"/>
  <c r="BE323"/>
  <c r="BK239"/>
  <c r="K1062"/>
  <c r="BE1062"/>
  <c r="K875"/>
  <c r="BE875"/>
  <c r="BK800"/>
  <c r="K700"/>
  <c r="BE700"/>
  <c r="BK584"/>
  <c r="BK424"/>
  <c r="BK241"/>
  <c r="BK1111"/>
  <c r="BK1068"/>
  <c r="K1016"/>
  <c r="BE1016"/>
  <c r="BK850"/>
  <c r="K623"/>
  <c r="BE623"/>
  <c r="K545"/>
  <c r="BE545"/>
  <c r="K172"/>
  <c r="BE172"/>
  <c r="K1136"/>
  <c r="BE1136"/>
  <c r="K1001"/>
  <c r="BE1001"/>
  <c r="BK809"/>
  <c r="K669"/>
  <c r="BE669"/>
  <c r="BK393"/>
  <c r="K191"/>
  <c r="BE191"/>
  <c r="K1125"/>
  <c r="BE1125"/>
  <c r="BK428"/>
  <c r="K1114"/>
  <c r="BE1114"/>
  <c r="K883"/>
  <c r="BE883"/>
  <c r="BK783"/>
  <c r="BK689"/>
  <c r="K498"/>
  <c r="BE498"/>
  <c r="K1186"/>
  <c r="BE1186"/>
  <c r="K1051"/>
  <c r="BE1051"/>
  <c r="K858"/>
  <c r="BE858"/>
  <c r="K315"/>
  <c r="BE315"/>
  <c r="K1107"/>
  <c r="BE1107"/>
  <c r="K906"/>
  <c r="BE906"/>
  <c r="BK641"/>
  <c r="K490"/>
  <c r="BE490"/>
  <c r="BK233"/>
  <c r="K1017"/>
  <c r="BE1017"/>
  <c r="BK929"/>
  <c r="K733"/>
  <c r="BE733"/>
  <c r="BK515"/>
  <c r="BK1139"/>
  <c r="BK853"/>
  <c r="K567"/>
  <c r="BE567"/>
  <c r="BK258"/>
  <c r="BK949"/>
  <c r="BK748"/>
  <c r="K539"/>
  <c r="BE539"/>
  <c r="K329"/>
  <c r="BE329"/>
  <c r="BK797"/>
  <c i="3" r="Q143"/>
  <c r="K174"/>
  <c r="BE174"/>
  <c r="K151"/>
  <c r="BE151"/>
  <c i="2" r="Q1154"/>
  <c r="Q1083"/>
  <c r="Q972"/>
  <c r="R860"/>
  <c r="K721"/>
  <c r="Q590"/>
  <c r="Q530"/>
  <c r="Q484"/>
  <c r="Q349"/>
  <c r="Q303"/>
  <c r="R219"/>
  <c r="Q1142"/>
  <c r="Q1045"/>
  <c r="R866"/>
  <c r="R729"/>
  <c r="Q658"/>
  <c r="R590"/>
  <c r="BK1170"/>
  <c r="K1032"/>
  <c r="BE1032"/>
  <c r="BK826"/>
  <c r="K752"/>
  <c r="BE752"/>
  <c r="BK573"/>
  <c r="BK471"/>
  <c r="K240"/>
  <c r="BE240"/>
  <c r="K1165"/>
  <c r="BE1165"/>
  <c r="K196"/>
  <c r="BE196"/>
  <c r="K1012"/>
  <c r="BE1012"/>
  <c r="BK814"/>
  <c r="BK667"/>
  <c r="BK677"/>
  <c r="K440"/>
  <c r="BE440"/>
  <c r="BK924"/>
  <c r="K615"/>
  <c r="BE615"/>
  <c r="K1048"/>
  <c r="BE1048"/>
  <c r="BK937"/>
  <c r="K708"/>
  <c r="BE708"/>
  <c r="K566"/>
  <c r="BE566"/>
  <c r="K339"/>
  <c r="BE339"/>
  <c r="BK1082"/>
  <c r="BK590"/>
  <c r="K484"/>
  <c r="BE484"/>
  <c r="BK235"/>
  <c r="K968"/>
  <c r="BE968"/>
  <c r="K607"/>
  <c r="BE607"/>
  <c i="3" r="R184"/>
  <c r="Q147"/>
  <c r="R140"/>
  <c r="R147"/>
  <c r="BK192"/>
  <c i="2" r="Q1090"/>
  <c r="R1001"/>
  <c r="Q835"/>
  <c r="R704"/>
  <c r="Q660"/>
  <c r="R607"/>
  <c r="Q520"/>
  <c r="R435"/>
  <c r="R372"/>
  <c r="R293"/>
  <c r="Q203"/>
  <c r="Q1120"/>
  <c r="Q1035"/>
  <c r="R990"/>
  <c r="Q896"/>
  <c r="Q804"/>
  <c r="Q748"/>
  <c r="R665"/>
  <c r="R1202"/>
  <c r="Q1038"/>
  <c r="R920"/>
  <c r="R882"/>
  <c r="R833"/>
  <c r="R775"/>
  <c r="R671"/>
  <c r="BK563"/>
  <c r="R491"/>
  <c r="Q399"/>
  <c r="R363"/>
  <c r="R261"/>
  <c r="R1175"/>
  <c r="R1028"/>
  <c r="R800"/>
  <c r="Q715"/>
  <c r="R302"/>
  <c r="R213"/>
  <c r="Q1186"/>
  <c r="R1139"/>
  <c r="Q1022"/>
  <c r="Q989"/>
  <c r="Q914"/>
  <c r="R745"/>
  <c r="R647"/>
  <c r="R221"/>
  <c r="Q1114"/>
  <c r="Q1019"/>
  <c r="R962"/>
  <c r="Q836"/>
  <c r="Q782"/>
  <c r="R627"/>
  <c r="Q513"/>
  <c r="R373"/>
  <c r="R319"/>
  <c r="R1201"/>
  <c r="R1078"/>
  <c r="Q1048"/>
  <c r="Q850"/>
  <c r="R809"/>
  <c r="R616"/>
  <c r="Q579"/>
  <c r="Q502"/>
  <c r="R434"/>
  <c r="Q397"/>
  <c r="R285"/>
  <c r="R1168"/>
  <c r="Q1079"/>
  <c r="R954"/>
  <c r="Q803"/>
  <c r="Q756"/>
  <c r="Q647"/>
  <c r="Q594"/>
  <c r="R552"/>
  <c r="Q514"/>
  <c r="Q446"/>
  <c r="Q313"/>
  <c r="Q1197"/>
  <c r="R1053"/>
  <c r="R969"/>
  <c r="Q904"/>
  <c r="R826"/>
  <c r="Q788"/>
  <c r="R708"/>
  <c r="Q652"/>
  <c r="Q613"/>
  <c r="Q580"/>
  <c r="R524"/>
  <c r="R181"/>
  <c r="R1054"/>
  <c r="Q912"/>
  <c r="R855"/>
  <c r="Q712"/>
  <c r="Q650"/>
  <c r="R578"/>
  <c r="R512"/>
  <c r="R413"/>
  <c r="R354"/>
  <c r="Q194"/>
  <c r="Q1105"/>
  <c r="R852"/>
  <c r="Q280"/>
  <c r="R193"/>
  <c r="R1141"/>
  <c r="Q1081"/>
  <c r="Q1031"/>
  <c r="R960"/>
  <c r="Q888"/>
  <c r="R817"/>
  <c r="R808"/>
  <c r="Q728"/>
  <c r="Q678"/>
  <c r="BK244"/>
  <c r="K815"/>
  <c r="BE815"/>
  <c r="BK546"/>
  <c r="K405"/>
  <c r="BE405"/>
  <c r="BK1101"/>
  <c r="BK896"/>
  <c r="BK359"/>
  <c r="BK1095"/>
  <c r="K852"/>
  <c r="BE852"/>
  <c r="K660"/>
  <c r="BE660"/>
  <c r="K511"/>
  <c r="BE511"/>
  <c r="K287"/>
  <c r="BE287"/>
  <c r="BK1038"/>
  <c r="K942"/>
  <c r="BE942"/>
  <c r="K694"/>
  <c r="BE694"/>
  <c r="BK600"/>
  <c r="BK313"/>
  <c r="BK793"/>
  <c r="K275"/>
  <c r="BE275"/>
  <c r="K723"/>
  <c r="BE723"/>
  <c r="BK580"/>
  <c r="BK353"/>
  <c r="K1090"/>
  <c r="BE1090"/>
  <c r="BK670"/>
  <c r="K472"/>
  <c r="BE472"/>
  <c r="K1084"/>
  <c r="BE1084"/>
  <c r="BK856"/>
  <c r="K779"/>
  <c r="BE779"/>
  <c i="3" r="R166"/>
  <c r="Q189"/>
  <c r="R154"/>
  <c r="Q137"/>
  <c r="Q157"/>
  <c r="BK152"/>
  <c r="BK147"/>
  <c r="BK154"/>
  <c i="2" r="Q1165"/>
  <c r="Q1049"/>
  <c r="R912"/>
  <c r="Q806"/>
  <c r="Q627"/>
  <c r="R571"/>
  <c r="R515"/>
  <c r="Q447"/>
  <c r="R332"/>
  <c r="Q260"/>
  <c r="Q1141"/>
  <c r="R993"/>
  <c r="R829"/>
  <c r="R728"/>
  <c r="R554"/>
  <c r="Q491"/>
  <c r="R443"/>
  <c r="R341"/>
  <c r="Q245"/>
  <c r="R1147"/>
  <c r="R1120"/>
  <c r="R1058"/>
  <c r="R972"/>
  <c r="Q933"/>
  <c r="R883"/>
  <c r="R813"/>
  <c r="Q672"/>
  <c r="R570"/>
  <c r="Q517"/>
  <c r="Q442"/>
  <c r="Q361"/>
  <c r="R1181"/>
  <c r="R1059"/>
  <c r="Q983"/>
  <c r="R910"/>
  <c r="Q791"/>
  <c r="R640"/>
  <c r="R536"/>
  <c r="R475"/>
  <c r="R275"/>
  <c r="Q176"/>
  <c r="Q1095"/>
  <c r="R1062"/>
  <c r="Q976"/>
  <c r="Q870"/>
  <c r="Q753"/>
  <c r="Q682"/>
  <c r="Q630"/>
  <c r="Q560"/>
  <c r="Q482"/>
  <c r="R388"/>
  <c r="Q241"/>
  <c r="R1163"/>
  <c r="Q1056"/>
  <c r="R1015"/>
  <c r="R965"/>
  <c r="Q868"/>
  <c r="R724"/>
  <c r="Q619"/>
  <c r="Q207"/>
  <c r="R1095"/>
  <c r="R963"/>
  <c r="R871"/>
  <c r="R818"/>
  <c r="R650"/>
  <c r="R550"/>
  <c r="Q472"/>
  <c r="Q375"/>
  <c r="K334"/>
  <c r="R244"/>
  <c r="Q1133"/>
  <c r="R1032"/>
  <c r="R822"/>
  <c r="R717"/>
  <c r="Q702"/>
  <c r="R227"/>
  <c r="Q1145"/>
  <c r="Q1046"/>
  <c r="Q1000"/>
  <c r="R933"/>
  <c r="Q786"/>
  <c r="R667"/>
  <c r="R242"/>
  <c r="Q1116"/>
  <c r="Q1039"/>
  <c r="Q963"/>
  <c r="Q831"/>
  <c r="K754"/>
  <c r="Q643"/>
  <c r="Q568"/>
  <c r="Q379"/>
  <c r="Q317"/>
  <c r="R241"/>
  <c r="Q1143"/>
  <c r="R1056"/>
  <c r="BK846"/>
  <c r="Q779"/>
  <c r="Q599"/>
  <c r="R483"/>
  <c r="R430"/>
  <c r="R266"/>
  <c r="Q1159"/>
  <c r="Q970"/>
  <c r="Q784"/>
  <c r="Q752"/>
  <c r="Q602"/>
  <c r="Q572"/>
  <c r="Q475"/>
  <c r="BK365"/>
  <c r="R295"/>
  <c r="Q1161"/>
  <c r="Q990"/>
  <c r="R851"/>
  <c r="Q794"/>
  <c r="Q705"/>
  <c r="Q622"/>
  <c r="R575"/>
  <c r="R282"/>
  <c r="R1088"/>
  <c r="Q982"/>
  <c r="R827"/>
  <c r="Q708"/>
  <c r="Q640"/>
  <c r="Q536"/>
  <c r="R456"/>
  <c r="R365"/>
  <c r="R279"/>
  <c r="Q1168"/>
  <c r="Q1071"/>
  <c r="Q315"/>
  <c r="R199"/>
  <c r="R1111"/>
  <c r="R1063"/>
  <c r="R974"/>
  <c r="Q903"/>
  <c r="Q838"/>
  <c r="Q772"/>
  <c r="Q696"/>
  <c r="R657"/>
  <c r="Q553"/>
  <c r="R499"/>
  <c r="R441"/>
  <c r="Q326"/>
  <c r="K1061"/>
  <c r="BE1061"/>
  <c r="K882"/>
  <c r="BE882"/>
  <c r="BK673"/>
  <c r="BK542"/>
  <c r="K345"/>
  <c r="BE345"/>
  <c r="K697"/>
  <c r="BE697"/>
  <c r="K627"/>
  <c r="BE627"/>
  <c r="K386"/>
  <c r="BE386"/>
  <c r="BK228"/>
  <c r="K991"/>
  <c r="BE991"/>
  <c r="BK787"/>
  <c r="K365"/>
  <c r="BE365"/>
  <c r="BK221"/>
  <c r="K1056"/>
  <c r="BE1056"/>
  <c r="BK868"/>
  <c r="K668"/>
  <c r="BE668"/>
  <c r="K509"/>
  <c r="BE509"/>
  <c r="BK351"/>
  <c r="K277"/>
  <c r="BE277"/>
  <c r="K1174"/>
  <c r="BE1174"/>
  <c r="BK870"/>
  <c r="BK765"/>
  <c r="BK608"/>
  <c r="BK505"/>
  <c r="BK256"/>
  <c r="BK1094"/>
  <c r="BK979"/>
  <c r="K830"/>
  <c r="BE830"/>
  <c r="K695"/>
  <c r="BE695"/>
  <c r="K555"/>
  <c r="BE555"/>
  <c r="BK298"/>
  <c r="BK1176"/>
  <c r="BK938"/>
  <c r="K836"/>
  <c r="BE836"/>
  <c r="BK676"/>
  <c r="K407"/>
  <c r="BE407"/>
  <c r="BK273"/>
  <c r="K1141"/>
  <c r="BE1141"/>
  <c r="BK1014"/>
  <c r="K338"/>
  <c r="BE338"/>
  <c r="BK187"/>
  <c r="K981"/>
  <c r="BE981"/>
  <c r="BK890"/>
  <c r="BK715"/>
  <c r="K512"/>
  <c r="BE512"/>
  <c r="BK308"/>
  <c r="BK1128"/>
  <c r="K1047"/>
  <c r="BE1047"/>
  <c r="K387"/>
  <c r="BE387"/>
  <c r="K1154"/>
  <c r="BE1154"/>
  <c r="K976"/>
  <c r="BE976"/>
  <c r="K791"/>
  <c r="BE791"/>
  <c r="K630"/>
  <c r="BE630"/>
  <c r="K431"/>
  <c r="BE431"/>
  <c r="BK1115"/>
  <c r="BK843"/>
  <c r="K628"/>
  <c r="BE628"/>
  <c r="K399"/>
  <c r="BE399"/>
  <c r="K933"/>
  <c r="BE933"/>
  <c r="BK767"/>
  <c r="BK349"/>
  <c r="K1000"/>
  <c r="BE1000"/>
  <c r="K834"/>
  <c r="BE834"/>
  <c r="BK714"/>
  <c r="BK596"/>
  <c r="BK1116"/>
  <c r="K775"/>
  <c r="BE775"/>
  <c r="K613"/>
  <c r="BE613"/>
  <c r="BK522"/>
  <c r="K449"/>
  <c r="BE449"/>
  <c r="BK225"/>
  <c r="BK893"/>
  <c r="K790"/>
  <c r="BE790"/>
  <c i="3" r="Q148"/>
  <c r="R191"/>
  <c r="R141"/>
  <c r="R144"/>
  <c r="R182"/>
  <c r="R155"/>
  <c r="K190"/>
  <c r="BE190"/>
  <c r="BK144"/>
  <c r="BK138"/>
  <c i="2" r="R1197"/>
  <c r="Q1109"/>
  <c r="R1006"/>
  <c r="Q918"/>
  <c r="R821"/>
  <c r="R673"/>
  <c r="Q616"/>
  <c r="Q523"/>
  <c r="Q430"/>
  <c r="Q346"/>
  <c r="Q281"/>
  <c r="R179"/>
  <c r="Q1062"/>
  <c r="Q872"/>
  <c r="Q789"/>
  <c r="R690"/>
  <c r="Q655"/>
  <c r="R555"/>
  <c r="R532"/>
  <c r="R500"/>
  <c r="R447"/>
  <c r="Q437"/>
  <c r="Q393"/>
  <c r="R377"/>
  <c r="R355"/>
  <c r="R336"/>
  <c r="Q314"/>
  <c r="Q282"/>
  <c r="Q1178"/>
  <c r="K1140"/>
  <c r="R1101"/>
  <c r="R966"/>
  <c r="R938"/>
  <c r="R902"/>
  <c r="R861"/>
  <c r="Q818"/>
  <c r="R646"/>
  <c r="Q563"/>
  <c r="R504"/>
  <c r="R458"/>
  <c r="Q357"/>
  <c r="R296"/>
  <c r="Q243"/>
  <c r="Q174"/>
  <c r="R1125"/>
  <c r="R1066"/>
  <c r="R985"/>
  <c r="Q942"/>
  <c r="R838"/>
  <c r="R750"/>
  <c r="R631"/>
  <c r="R566"/>
  <c r="R489"/>
  <c r="R353"/>
  <c r="Q304"/>
  <c r="Q179"/>
  <c r="R1137"/>
  <c r="Q1075"/>
  <c r="R1020"/>
  <c r="Q920"/>
  <c r="R867"/>
  <c r="R733"/>
  <c r="R705"/>
  <c r="Q654"/>
  <c r="Q575"/>
  <c r="R496"/>
  <c r="R424"/>
  <c r="R370"/>
  <c r="Q319"/>
  <c r="Q217"/>
  <c r="R174"/>
  <c r="R1037"/>
  <c r="Q1008"/>
  <c r="Q954"/>
  <c r="Q858"/>
  <c r="Q744"/>
  <c r="R655"/>
  <c r="R287"/>
  <c r="R1198"/>
  <c r="R1112"/>
  <c r="R931"/>
  <c r="Q863"/>
  <c r="R789"/>
  <c r="R685"/>
  <c r="R601"/>
  <c r="R530"/>
  <c r="R449"/>
  <c r="R374"/>
  <c r="R330"/>
  <c r="R245"/>
  <c r="Q1107"/>
  <c r="Q981"/>
  <c r="Q798"/>
  <c r="R739"/>
  <c r="R706"/>
  <c r="R298"/>
  <c r="R203"/>
  <c r="R1119"/>
  <c r="R1049"/>
  <c r="R1004"/>
  <c r="R843"/>
  <c r="Q734"/>
  <c r="Q663"/>
  <c r="Q258"/>
  <c r="Q1121"/>
  <c r="R1055"/>
  <c r="R948"/>
  <c r="Q769"/>
  <c r="Q681"/>
  <c r="R582"/>
  <c r="Q415"/>
  <c r="Q331"/>
  <c r="Q250"/>
  <c r="R1154"/>
  <c r="Q1053"/>
  <c r="Q864"/>
  <c r="Q821"/>
  <c r="Q768"/>
  <c r="R611"/>
  <c r="R542"/>
  <c r="Q504"/>
  <c r="R478"/>
  <c r="Q410"/>
  <c r="Q332"/>
  <c r="R300"/>
  <c r="R217"/>
  <c r="R1075"/>
  <c r="R1048"/>
  <c r="Q895"/>
  <c r="Q777"/>
  <c r="R726"/>
  <c r="Q662"/>
  <c r="R579"/>
  <c r="R528"/>
  <c r="Q474"/>
  <c r="Q462"/>
  <c r="Q341"/>
  <c r="R252"/>
  <c r="R1132"/>
  <c r="Q974"/>
  <c r="Q910"/>
  <c r="R825"/>
  <c r="Q810"/>
  <c r="Q717"/>
  <c r="R634"/>
  <c r="R592"/>
  <c r="Q559"/>
  <c r="R313"/>
  <c r="Q1149"/>
  <c r="Q1018"/>
  <c r="R890"/>
  <c r="Q851"/>
  <c r="R760"/>
  <c r="Q634"/>
  <c r="Q566"/>
  <c r="R516"/>
  <c r="R410"/>
  <c r="Q352"/>
  <c r="Q254"/>
  <c r="R1123"/>
  <c r="Q1004"/>
  <c r="Q843"/>
  <c r="R283"/>
  <c r="R178"/>
  <c r="Q1132"/>
  <c r="Q1068"/>
  <c r="K988"/>
  <c r="Q944"/>
  <c r="R848"/>
  <c r="Q809"/>
  <c r="Q735"/>
  <c r="R682"/>
  <c r="R660"/>
  <c r="Q578"/>
  <c r="R519"/>
  <c r="R485"/>
  <c r="Q409"/>
  <c r="R357"/>
  <c r="BK1100"/>
  <c r="K987"/>
  <c r="BE987"/>
  <c r="K774"/>
  <c r="BE774"/>
  <c r="K550"/>
  <c r="BE550"/>
  <c r="BK422"/>
  <c r="K1063"/>
  <c r="BE1063"/>
  <c r="BK610"/>
  <c r="BK447"/>
  <c r="K318"/>
  <c r="BE318"/>
  <c r="BK1201"/>
  <c r="K935"/>
  <c r="BE935"/>
  <c r="K492"/>
  <c r="BE492"/>
  <c r="K377"/>
  <c r="BE377"/>
  <c r="BK205"/>
  <c r="BK1142"/>
  <c r="BK1011"/>
  <c r="K851"/>
  <c r="BE851"/>
  <c r="K789"/>
  <c r="BE789"/>
  <c r="BK622"/>
  <c r="K403"/>
  <c r="BE403"/>
  <c r="K292"/>
  <c r="BE292"/>
  <c r="K1081"/>
  <c r="BE1081"/>
  <c r="K926"/>
  <c r="BE926"/>
  <c r="K824"/>
  <c r="BE824"/>
  <c r="BK737"/>
  <c r="BK599"/>
  <c r="BK410"/>
  <c r="BK268"/>
  <c r="BK1162"/>
  <c r="K1066"/>
  <c r="BE1066"/>
  <c r="BK973"/>
  <c r="BK819"/>
  <c r="BK698"/>
  <c r="K565"/>
  <c r="BE565"/>
  <c r="K395"/>
  <c r="BE395"/>
  <c r="K1192"/>
  <c r="BE1192"/>
  <c r="K1106"/>
  <c r="BE1106"/>
  <c r="K867"/>
  <c r="BE867"/>
  <c r="BK739"/>
  <c r="K661"/>
  <c r="BE661"/>
  <c r="BK589"/>
  <c r="K293"/>
  <c r="BE293"/>
  <c r="K178"/>
  <c r="BE178"/>
  <c r="BK1075"/>
  <c r="K361"/>
  <c r="BE361"/>
  <c r="K278"/>
  <c r="BE278"/>
  <c r="K1120"/>
  <c r="BE1120"/>
  <c r="K956"/>
  <c r="BE956"/>
  <c r="K846"/>
  <c r="BE846"/>
  <c r="BK675"/>
  <c r="K504"/>
  <c r="BE504"/>
  <c r="K321"/>
  <c r="BE321"/>
  <c r="K1124"/>
  <c r="BE1124"/>
  <c r="K927"/>
  <c r="BE927"/>
  <c r="K434"/>
  <c r="BE434"/>
  <c r="K179"/>
  <c r="BE179"/>
  <c r="K961"/>
  <c r="BE961"/>
  <c r="BK696"/>
  <c r="K538"/>
  <c r="BE538"/>
  <c r="BK469"/>
  <c r="K1065"/>
  <c r="BE1065"/>
  <c r="BK982"/>
  <c r="K768"/>
  <c r="BE768"/>
  <c r="K662"/>
  <c r="BE662"/>
  <c r="BK478"/>
  <c r="BK301"/>
  <c r="BK869"/>
  <c r="K645"/>
  <c r="BE645"/>
  <c r="BK1024"/>
  <c r="K780"/>
  <c r="BE780"/>
  <c r="K691"/>
  <c r="BE691"/>
  <c r="K571"/>
  <c r="BE571"/>
  <c r="K456"/>
  <c r="BE456"/>
  <c r="BK1104"/>
  <c r="K731"/>
  <c r="BE731"/>
  <c r="K609"/>
  <c r="BE609"/>
  <c r="BK493"/>
  <c r="BK441"/>
  <c r="BK948"/>
  <c i="3" r="R157"/>
  <c r="R138"/>
  <c r="Q150"/>
  <c r="R172"/>
  <c r="Q184"/>
  <c r="R189"/>
  <c r="Q159"/>
  <c r="Q138"/>
  <c r="K141"/>
  <c r="BE141"/>
  <c r="K155"/>
  <c r="BE155"/>
  <c i="2" r="BK355"/>
  <c r="BK1119"/>
  <c r="K827"/>
  <c r="BE827"/>
  <c r="BK435"/>
  <c r="K310"/>
  <c r="BE310"/>
  <c r="BK1159"/>
  <c r="K891"/>
  <c r="BE891"/>
  <c r="K746"/>
  <c r="BE746"/>
  <c r="BK587"/>
  <c r="BK415"/>
  <c r="K305"/>
  <c r="BE305"/>
  <c r="K1202"/>
  <c r="BE1202"/>
  <c r="K1055"/>
  <c r="BE1055"/>
  <c r="K866"/>
  <c r="BE866"/>
  <c r="BK758"/>
  <c r="BK657"/>
  <c r="K544"/>
  <c r="BE544"/>
  <c r="BK326"/>
  <c r="K1121"/>
  <c r="BE1121"/>
  <c r="K1071"/>
  <c r="BE1071"/>
  <c r="K986"/>
  <c r="BE986"/>
  <c r="BK859"/>
  <c r="K762"/>
  <c r="BE762"/>
  <c r="K602"/>
  <c r="BE602"/>
  <c r="K481"/>
  <c r="BE481"/>
  <c r="K1151"/>
  <c r="BE1151"/>
  <c r="BK810"/>
  <c r="BK632"/>
  <c r="K491"/>
  <c r="BE491"/>
  <c r="BK290"/>
  <c r="BK1077"/>
  <c r="BK905"/>
  <c r="K420"/>
  <c r="BE420"/>
  <c r="K237"/>
  <c r="BE237"/>
  <c r="BK967"/>
  <c r="K745"/>
  <c r="BE745"/>
  <c r="K583"/>
  <c r="BE583"/>
  <c r="BK417"/>
  <c r="BK528"/>
  <c r="BK681"/>
  <c r="K527"/>
  <c r="BE527"/>
  <c r="BK248"/>
  <c r="R1159"/>
  <c r="R1087"/>
  <c r="Q948"/>
  <c r="Q866"/>
  <c r="R779"/>
  <c r="R602"/>
  <c r="Q531"/>
  <c i="3" r="R174"/>
  <c r="R170"/>
  <c r="K184"/>
  <c r="BE184"/>
  <c r="BK139"/>
  <c r="BK159"/>
  <c i="2" r="R1179"/>
  <c r="R1110"/>
  <c r="Q1013"/>
  <c r="Q908"/>
  <c r="Q790"/>
  <c r="Q524"/>
  <c r="Q453"/>
  <c r="Q370"/>
  <c r="Q312"/>
  <c r="R223"/>
  <c r="K1176"/>
  <c r="R1051"/>
  <c r="R842"/>
  <c r="R734"/>
  <c r="R669"/>
  <c r="R568"/>
  <c r="R736"/>
  <c r="R636"/>
  <c r="Q593"/>
  <c r="Q538"/>
  <c i="1" r="AU94"/>
  <c i="2" r="R604"/>
  <c r="Q539"/>
  <c r="Q471"/>
  <c r="R386"/>
  <c r="Q225"/>
  <c r="R1115"/>
  <c r="R1064"/>
  <c r="R980"/>
  <c r="R306"/>
  <c r="R183"/>
  <c r="R1130"/>
  <c r="Q1059"/>
  <c r="Q966"/>
  <c r="Q884"/>
  <c r="R824"/>
  <c r="R806"/>
  <c r="R689"/>
  <c r="R584"/>
  <c r="Q509"/>
  <c r="Q451"/>
  <c r="R381"/>
  <c r="R316"/>
  <c r="BK1076"/>
  <c r="BK974"/>
  <c r="BK817"/>
  <c r="K643"/>
  <c r="BE643"/>
  <c r="K575"/>
  <c r="BE575"/>
  <c r="BK474"/>
  <c r="BK271"/>
  <c r="K1033"/>
  <c r="BE1033"/>
  <c r="BK582"/>
  <c r="BK430"/>
  <c r="K203"/>
  <c r="BE203"/>
  <c r="BK1160"/>
  <c r="BK820"/>
  <c r="K480"/>
  <c r="BE480"/>
  <c r="BK193"/>
  <c r="K1087"/>
  <c r="BE1087"/>
  <c r="K862"/>
  <c r="BE862"/>
  <c r="K664"/>
  <c r="BE664"/>
  <c r="BK536"/>
  <c r="K337"/>
  <c r="BE337"/>
  <c r="K242"/>
  <c r="BE242"/>
  <c r="K1126"/>
  <c r="BE1126"/>
  <c r="K1045"/>
  <c r="BE1045"/>
  <c r="K863"/>
  <c r="BE863"/>
  <c r="BK772"/>
  <c r="BK666"/>
  <c r="K535"/>
  <c r="BE535"/>
  <c r="BK383"/>
  <c r="BK1199"/>
  <c r="K1088"/>
  <c r="BE1088"/>
  <c r="BK1022"/>
  <c r="BK954"/>
  <c r="K802"/>
  <c r="BE802"/>
  <c r="BK637"/>
  <c r="BK519"/>
  <c r="BK183"/>
  <c r="K1109"/>
  <c r="BE1109"/>
  <c r="BK916"/>
  <c r="BK821"/>
  <c r="BK548"/>
  <c r="K264"/>
  <c r="BE264"/>
  <c r="K1080"/>
  <c r="BE1080"/>
  <c r="BK908"/>
  <c r="BK282"/>
  <c r="BK1143"/>
  <c r="K931"/>
  <c r="BE931"/>
  <c r="BK760"/>
  <c r="BK617"/>
  <c r="K482"/>
  <c r="BE482"/>
  <c r="K303"/>
  <c r="BE303"/>
  <c r="K989"/>
  <c r="BE989"/>
  <c r="K438"/>
  <c r="BE438"/>
  <c r="BK1133"/>
  <c r="BK944"/>
  <c r="BK726"/>
  <c r="K578"/>
  <c r="BE578"/>
  <c r="BK388"/>
  <c r="BK1021"/>
  <c r="BK914"/>
  <c r="K713"/>
  <c r="BE713"/>
  <c r="K606"/>
  <c r="BE606"/>
  <c r="K530"/>
  <c r="BE530"/>
  <c r="BK379"/>
  <c r="K983"/>
  <c r="BE983"/>
  <c r="K812"/>
  <c r="BE812"/>
  <c r="BK577"/>
  <c r="K247"/>
  <c r="BE247"/>
  <c r="BK946"/>
  <c r="BK754"/>
  <c r="K574"/>
  <c r="BE574"/>
  <c r="BK380"/>
  <c r="BK1096"/>
  <c r="BK711"/>
  <c r="BK576"/>
  <c r="K489"/>
  <c r="BE489"/>
  <c r="K437"/>
  <c r="BE437"/>
  <c r="BK990"/>
  <c r="BK611"/>
  <c i="3" r="Q151"/>
  <c r="R137"/>
  <c r="R139"/>
  <c r="Q191"/>
  <c r="R148"/>
  <c r="R145"/>
  <c r="K176"/>
  <c r="BE176"/>
  <c r="K172"/>
  <c r="BE172"/>
  <c i="2" r="Q1102"/>
  <c r="R1000"/>
  <c r="R908"/>
  <c r="R836"/>
  <c r="R786"/>
  <c r="R628"/>
  <c r="R535"/>
  <c r="R476"/>
  <c r="R366"/>
  <c r="Q310"/>
  <c r="Q248"/>
  <c r="R1161"/>
  <c r="R1082"/>
  <c r="Q987"/>
  <c r="K948"/>
  <c r="R846"/>
  <c r="R748"/>
  <c r="R1100"/>
  <c r="Q1032"/>
  <c r="R946"/>
  <c r="Q773"/>
  <c r="Q700"/>
  <c r="Q632"/>
  <c r="Q564"/>
  <c r="R514"/>
  <c r="R417"/>
  <c r="BK337"/>
  <c r="R176"/>
  <c r="R1105"/>
  <c r="R1034"/>
  <c r="Q979"/>
  <c r="R803"/>
  <c r="R637"/>
  <c r="R256"/>
  <c r="R1118"/>
  <c r="Q1021"/>
  <c r="R769"/>
  <c r="R609"/>
  <c r="Q525"/>
  <c r="R442"/>
  <c r="Q373"/>
  <c r="R312"/>
  <c r="Q1207"/>
  <c r="Q1037"/>
  <c r="Q985"/>
  <c r="R715"/>
  <c r="R710"/>
  <c r="BK277"/>
  <c r="Q1175"/>
  <c r="Q1112"/>
  <c r="Q1030"/>
  <c r="R986"/>
  <c r="Q859"/>
  <c r="Q733"/>
  <c r="R608"/>
  <c r="Q191"/>
  <c r="R1076"/>
  <c r="R988"/>
  <c r="R859"/>
  <c r="Q812"/>
  <c r="Q736"/>
  <c r="R692"/>
  <c r="R589"/>
  <c r="R560"/>
  <c r="Q371"/>
  <c r="Q178"/>
  <c r="R1090"/>
  <c r="Q986"/>
  <c r="Q848"/>
  <c r="R773"/>
  <c r="Q605"/>
  <c r="Q535"/>
  <c r="R474"/>
  <c r="R409"/>
  <c r="R318"/>
  <c r="Q223"/>
  <c r="R1158"/>
  <c r="Q967"/>
  <c r="R853"/>
  <c r="Q766"/>
  <c r="R651"/>
  <c r="Q573"/>
  <c r="Q541"/>
  <c r="Q431"/>
  <c r="Q290"/>
  <c r="R1167"/>
  <c r="R1038"/>
  <c r="R916"/>
  <c r="Q817"/>
  <c r="Q726"/>
  <c r="R661"/>
  <c r="Q596"/>
  <c r="Q527"/>
  <c r="R172"/>
  <c r="K1030"/>
  <c r="R979"/>
  <c r="Q880"/>
  <c r="Q824"/>
  <c r="R696"/>
  <c r="R606"/>
  <c r="Q565"/>
  <c r="R517"/>
  <c r="Q481"/>
  <c r="BK375"/>
  <c r="Q259"/>
  <c r="Q1104"/>
  <c r="Q1001"/>
  <c r="R807"/>
  <c r="R243"/>
  <c r="R1133"/>
  <c r="R1061"/>
  <c r="R983"/>
  <c r="Q893"/>
  <c r="R397"/>
  <c r="R278"/>
  <c r="BK1110"/>
  <c r="K970"/>
  <c r="BE970"/>
  <c r="BK785"/>
  <c r="BK520"/>
  <c r="BK297"/>
  <c r="BK1030"/>
  <c r="K665"/>
  <c r="BE665"/>
  <c r="K564"/>
  <c r="BE564"/>
  <c r="K302"/>
  <c r="BE302"/>
  <c r="K1194"/>
  <c r="BE1194"/>
  <c r="K838"/>
  <c r="BE838"/>
  <c r="BK458"/>
  <c r="BK343"/>
  <c r="K1175"/>
  <c r="BE1175"/>
  <c r="BK880"/>
  <c r="BK729"/>
  <c r="BK523"/>
  <c r="BK316"/>
  <c r="BK209"/>
  <c r="K1067"/>
  <c r="BE1067"/>
  <c r="K1015"/>
  <c r="BE1015"/>
  <c r="BK818"/>
  <c r="BK704"/>
  <c r="K593"/>
  <c r="BE593"/>
  <c r="K483"/>
  <c r="BE483"/>
  <c r="K280"/>
  <c r="BE280"/>
  <c r="BK1157"/>
  <c r="BK966"/>
  <c r="BK782"/>
  <c r="BK650"/>
  <c r="K460"/>
  <c r="BE460"/>
  <c r="BK201"/>
  <c r="K1112"/>
  <c r="BE1112"/>
  <c r="BK1008"/>
  <c r="K841"/>
  <c r="BE841"/>
  <c r="BK736"/>
  <c r="K640"/>
  <c r="BE640"/>
  <c r="K317"/>
  <c r="BE317"/>
  <c r="BK1193"/>
  <c r="K1091"/>
  <c r="BE1091"/>
  <c r="K996"/>
  <c r="BE996"/>
  <c r="BK319"/>
  <c r="K1073"/>
  <c r="BE1073"/>
  <c r="BK953"/>
  <c r="BK721"/>
  <c r="BK529"/>
  <c r="K372"/>
  <c r="BE372"/>
  <c r="K173"/>
  <c r="BE173"/>
  <c r="K1019"/>
  <c r="BE1019"/>
  <c r="K445"/>
  <c r="BE445"/>
  <c r="BK304"/>
  <c r="BK1089"/>
  <c r="BK763"/>
  <c r="K652"/>
  <c r="BE652"/>
  <c r="K554"/>
  <c r="BE554"/>
  <c r="K341"/>
  <c r="BE341"/>
  <c r="BK1031"/>
  <c r="K895"/>
  <c r="BE895"/>
  <c r="K702"/>
  <c r="BE702"/>
  <c r="BK588"/>
  <c r="BK330"/>
  <c r="K835"/>
  <c r="BE835"/>
  <c r="K328"/>
  <c r="BE328"/>
  <c r="K1026"/>
  <c r="BE1026"/>
  <c r="BK857"/>
  <c r="K734"/>
  <c r="BE734"/>
  <c r="K625"/>
  <c r="BE625"/>
  <c r="K500"/>
  <c r="BE500"/>
  <c r="K199"/>
  <c r="BE199"/>
  <c r="K771"/>
  <c r="BE771"/>
  <c r="BK616"/>
  <c r="K499"/>
  <c r="BE499"/>
  <c r="K442"/>
  <c r="BE442"/>
  <c r="BK1058"/>
  <c r="BK978"/>
  <c r="K646"/>
  <c r="BE646"/>
  <c i="3" r="R165"/>
  <c r="Q154"/>
  <c r="R178"/>
  <c r="BK189"/>
  <c r="K148"/>
  <c r="BE148"/>
  <c r="K145"/>
  <c r="BE145"/>
  <c i="2" r="Q1136"/>
  <c r="Q1058"/>
  <c r="R927"/>
  <c r="Q839"/>
  <c r="R792"/>
  <c r="R653"/>
  <c r="Q550"/>
  <c r="Q510"/>
  <c r="Q456"/>
  <c r="R422"/>
  <c r="Q330"/>
  <c r="R1170"/>
  <c r="Q1025"/>
  <c r="R762"/>
  <c r="Q691"/>
  <c r="R656"/>
  <c r="R563"/>
  <c r="R501"/>
  <c r="Q480"/>
  <c r="Q426"/>
  <c r="R383"/>
  <c r="R346"/>
  <c r="R315"/>
  <c r="BK279"/>
  <c r="R1153"/>
  <c r="R1128"/>
  <c r="R1089"/>
  <c r="Q1015"/>
  <c r="Q931"/>
  <c r="R863"/>
  <c r="Q822"/>
  <c r="R675"/>
  <c r="Q595"/>
  <c r="R507"/>
  <c r="Q422"/>
  <c r="Q355"/>
  <c r="R271"/>
  <c r="R205"/>
  <c r="Q1134"/>
  <c r="R1065"/>
  <c r="R984"/>
  <c r="Q847"/>
  <c r="R781"/>
  <c r="Q666"/>
  <c r="R597"/>
  <c r="Q499"/>
  <c r="R351"/>
  <c r="Q201"/>
  <c r="Q1181"/>
  <c r="Q1065"/>
  <c r="Q882"/>
  <c r="R746"/>
  <c r="R679"/>
  <c r="Q628"/>
  <c r="Q518"/>
  <c r="Q443"/>
  <c r="R352"/>
  <c r="Q275"/>
  <c r="R201"/>
  <c r="R1060"/>
  <c r="Q991"/>
  <c r="R926"/>
  <c r="R645"/>
  <c r="R281"/>
  <c r="R1176"/>
  <c r="Q1016"/>
  <c r="R891"/>
  <c r="R834"/>
  <c r="R791"/>
  <c r="R695"/>
  <c r="Q610"/>
  <c r="Q519"/>
  <c r="R395"/>
  <c r="Q300"/>
  <c r="R207"/>
  <c r="Q1126"/>
  <c r="Q1020"/>
  <c r="Q796"/>
  <c r="R714"/>
  <c r="R677"/>
  <c r="Q1202"/>
  <c r="Q1087"/>
  <c r="Q871"/>
  <c r="Q783"/>
  <c r="Q679"/>
  <c r="Q606"/>
  <c r="R1126"/>
  <c r="Q1014"/>
  <c r="R857"/>
  <c r="Q808"/>
  <c r="R730"/>
  <c r="R615"/>
  <c r="R572"/>
  <c r="Q424"/>
  <c r="Q353"/>
  <c r="Q283"/>
  <c r="Q1160"/>
  <c r="R1057"/>
  <c r="Q883"/>
  <c r="Q820"/>
  <c r="Q750"/>
  <c r="Q574"/>
  <c r="Q516"/>
  <c r="Q413"/>
  <c r="Q339"/>
  <c r="Q252"/>
  <c r="R1165"/>
  <c r="Q1057"/>
  <c r="R961"/>
  <c r="R815"/>
  <c r="Q754"/>
  <c r="R664"/>
  <c r="Q592"/>
  <c r="R509"/>
  <c r="Q464"/>
  <c r="R337"/>
  <c r="BK1200"/>
  <c r="R1025"/>
  <c r="Q956"/>
  <c r="Q857"/>
  <c r="Q762"/>
  <c r="Q611"/>
  <c r="Q571"/>
  <c r="R301"/>
  <c r="R1135"/>
  <c r="Q1002"/>
  <c r="R868"/>
  <c r="Q763"/>
  <c r="Q651"/>
  <c r="R577"/>
  <c r="Q507"/>
  <c r="R411"/>
  <c r="R289"/>
  <c r="R1186"/>
  <c r="R1084"/>
  <c r="R801"/>
  <c r="Q1153"/>
  <c r="R1079"/>
  <c r="R1023"/>
  <c r="BK891"/>
  <c r="R831"/>
  <c r="Q671"/>
  <c r="Q552"/>
  <c r="R446"/>
  <c r="Q359"/>
  <c r="Q222"/>
  <c r="BK962"/>
  <c r="K724"/>
  <c r="BE724"/>
  <c r="BK601"/>
  <c r="K357"/>
  <c r="BE357"/>
  <c r="K1205"/>
  <c r="BE1205"/>
  <c r="K634"/>
  <c r="BE634"/>
  <c r="K524"/>
  <c r="BE524"/>
  <c r="K336"/>
  <c r="BE336"/>
  <c r="K181"/>
  <c r="BE181"/>
  <c r="BK1078"/>
  <c r="K832"/>
  <c r="BE832"/>
  <c r="BK750"/>
  <c r="K390"/>
  <c r="BE390"/>
  <c r="BK1207"/>
  <c r="BK904"/>
  <c r="K799"/>
  <c r="BE799"/>
  <c r="BK562"/>
  <c r="K411"/>
  <c r="BE411"/>
  <c r="K288"/>
  <c r="BE288"/>
  <c r="BK1203"/>
  <c r="BK940"/>
  <c r="BK796"/>
  <c r="BK753"/>
  <c r="K605"/>
  <c r="BE605"/>
  <c r="BK510"/>
  <c r="BK285"/>
  <c r="BK1049"/>
  <c r="BK864"/>
  <c r="K728"/>
  <c r="BE728"/>
  <c r="K551"/>
  <c r="BE551"/>
  <c r="K250"/>
  <c r="BE250"/>
  <c r="BK1198"/>
  <c r="K1092"/>
  <c r="BE1092"/>
  <c r="K855"/>
  <c r="BE855"/>
  <c r="BK732"/>
  <c r="K621"/>
  <c r="BE621"/>
  <c r="K375"/>
  <c r="BE375"/>
  <c r="BK1181"/>
  <c r="K1052"/>
  <c r="BE1052"/>
  <c r="BK413"/>
  <c r="BK1163"/>
  <c r="K972"/>
  <c r="BE972"/>
  <c r="BK877"/>
  <c r="BK706"/>
  <c r="K541"/>
  <c r="BE541"/>
  <c r="BK487"/>
  <c r="BK1135"/>
  <c r="BK1054"/>
  <c r="BK884"/>
  <c r="BK1118"/>
  <c r="K964"/>
  <c r="BE964"/>
  <c r="K805"/>
  <c r="BE805"/>
  <c r="K612"/>
  <c r="BE612"/>
  <c r="BK485"/>
  <c r="BK1130"/>
  <c r="K963"/>
  <c r="BE963"/>
  <c r="BK773"/>
  <c r="K603"/>
  <c r="BE603"/>
  <c r="K1102"/>
  <c r="BE1102"/>
  <c r="K808"/>
  <c r="BE808"/>
  <c r="BK443"/>
  <c r="K993"/>
  <c r="BE993"/>
  <c r="BK822"/>
  <c r="BK678"/>
  <c r="BK560"/>
  <c r="K811"/>
  <c r="BE811"/>
  <c r="BK532"/>
  <c r="BK462"/>
  <c r="K1007"/>
  <c r="BE1007"/>
  <c r="K803"/>
  <c r="BE803"/>
  <c i="3" r="Q155"/>
  <c r="Q144"/>
  <c r="Q145"/>
  <c r="Q190"/>
  <c r="R190"/>
  <c r="Q174"/>
  <c r="Q140"/>
  <c r="BK170"/>
  <c r="BK165"/>
  <c i="2" r="BK1147"/>
  <c r="Q1076"/>
  <c r="R951"/>
  <c r="Q825"/>
  <c r="R698"/>
  <c r="R593"/>
  <c r="Q532"/>
  <c r="Q473"/>
  <c r="R414"/>
  <c r="Q306"/>
  <c r="Q196"/>
  <c r="R1030"/>
  <c r="R844"/>
  <c r="R735"/>
  <c r="R681"/>
  <c r="R622"/>
  <c r="R544"/>
  <c r="Q503"/>
  <c r="Q469"/>
  <c r="Q438"/>
  <c r="Q386"/>
  <c r="R371"/>
  <c r="R331"/>
  <c r="Q284"/>
  <c r="R1199"/>
  <c r="R1134"/>
  <c r="Q1084"/>
  <c r="R1050"/>
  <c r="Q955"/>
  <c r="R914"/>
  <c r="Q867"/>
  <c r="Q765"/>
  <c r="R638"/>
  <c r="Q589"/>
  <c r="R531"/>
  <c r="R464"/>
  <c r="Q380"/>
  <c r="Q587"/>
  <c r="Q492"/>
  <c r="Q372"/>
  <c r="R328"/>
  <c r="R225"/>
  <c r="R1203"/>
  <c r="Q1078"/>
  <c r="R1035"/>
  <c r="R898"/>
  <c r="R823"/>
  <c r="Q710"/>
  <c r="Q645"/>
  <c r="R574"/>
  <c r="Q494"/>
  <c r="R420"/>
  <c r="R323"/>
  <c r="R248"/>
  <c r="R194"/>
  <c r="Q1158"/>
  <c r="R1039"/>
  <c r="Q980"/>
  <c r="R888"/>
  <c r="R798"/>
  <c r="R691"/>
  <c r="Q842"/>
  <c r="R794"/>
  <c r="Q745"/>
  <c r="Q615"/>
  <c r="Q1147"/>
  <c r="R1016"/>
  <c r="R987"/>
  <c r="R784"/>
  <c r="Q683"/>
  <c r="R304"/>
  <c r="R189"/>
  <c r="Q1047"/>
  <c r="R949"/>
  <c r="R837"/>
  <c r="Q805"/>
  <c r="R719"/>
  <c r="R613"/>
  <c r="R567"/>
  <c r="Q417"/>
  <c r="Q335"/>
  <c r="Q294"/>
  <c r="Q1200"/>
  <c r="Q1096"/>
  <c r="Q1051"/>
  <c r="R835"/>
  <c r="R756"/>
  <c r="Q612"/>
  <c r="R573"/>
  <c r="R513"/>
  <c r="R473"/>
  <c r="R399"/>
  <c r="Q308"/>
  <c r="Q235"/>
  <c r="Q1193"/>
  <c r="R1067"/>
  <c r="Q927"/>
  <c r="R770"/>
  <c r="R753"/>
  <c r="Q601"/>
  <c r="R580"/>
  <c r="R539"/>
  <c r="R472"/>
  <c r="Q458"/>
  <c r="Q338"/>
  <c r="Q268"/>
  <c r="Q1140"/>
  <c r="Q962"/>
  <c r="Q852"/>
  <c r="Q811"/>
  <c r="Q704"/>
  <c r="Q631"/>
  <c r="Q582"/>
  <c r="R209"/>
  <c r="Q1086"/>
  <c r="R991"/>
  <c r="Q829"/>
  <c r="Q699"/>
  <c r="R639"/>
  <c r="Q554"/>
  <c r="Q498"/>
  <c r="R405"/>
  <c r="Q334"/>
  <c r="Q193"/>
  <c r="R1098"/>
  <c r="R956"/>
  <c r="R247"/>
  <c r="Q1176"/>
  <c r="R1109"/>
  <c r="Q1009"/>
  <c r="R937"/>
  <c r="R841"/>
  <c r="Q746"/>
  <c r="R697"/>
  <c r="R668"/>
  <c r="R599"/>
  <c r="Q512"/>
  <c r="Q487"/>
  <c r="R426"/>
  <c r="R380"/>
  <c r="K332"/>
  <c r="K1123"/>
  <c r="BE1123"/>
  <c r="K1057"/>
  <c r="BE1057"/>
  <c r="K888"/>
  <c r="BE888"/>
  <c r="BK705"/>
  <c r="BK626"/>
  <c r="BK513"/>
  <c r="BK332"/>
  <c r="K189"/>
  <c r="BE189"/>
  <c r="K671"/>
  <c r="BE671"/>
  <c r="BK595"/>
  <c r="BK503"/>
  <c r="BK370"/>
  <c r="BK194"/>
  <c r="BK1070"/>
  <c r="K798"/>
  <c r="BE798"/>
  <c r="K448"/>
  <c r="BE448"/>
  <c r="BK352"/>
  <c l="1" r="V171"/>
  <c r="R249"/>
  <c r="J101"/>
  <c r="X340"/>
  <c r="Q533"/>
  <c r="I113"/>
  <c r="Q674"/>
  <c r="I121"/>
  <c r="T876"/>
  <c r="R928"/>
  <c r="J126"/>
  <c r="V1113"/>
  <c r="R1156"/>
  <c r="J133"/>
  <c r="V249"/>
  <c r="Q340"/>
  <c r="I105"/>
  <c r="V495"/>
  <c r="T581"/>
  <c r="X618"/>
  <c r="V629"/>
  <c r="X648"/>
  <c r="T659"/>
  <c r="X659"/>
  <c r="V873"/>
  <c r="V928"/>
  <c r="R992"/>
  <c r="J128"/>
  <c r="T1113"/>
  <c r="X1156"/>
  <c r="T1180"/>
  <c r="Q198"/>
  <c r="I99"/>
  <c r="V333"/>
  <c r="T376"/>
  <c r="X392"/>
  <c r="X581"/>
  <c r="R618"/>
  <c r="J116"/>
  <c r="Q624"/>
  <c r="I117"/>
  <c r="Q659"/>
  <c r="I120"/>
  <c r="V957"/>
  <c r="X1036"/>
  <c r="Q1113"/>
  <c r="I131"/>
  <c r="V1196"/>
  <c r="V1195"/>
  <c r="X198"/>
  <c r="V291"/>
  <c r="V416"/>
  <c r="Q495"/>
  <c r="I112"/>
  <c r="V569"/>
  <c r="R569"/>
  <c r="J114"/>
  <c r="T618"/>
  <c r="X624"/>
  <c r="R629"/>
  <c r="J118"/>
  <c r="T795"/>
  <c r="Q876"/>
  <c r="I125"/>
  <c r="V992"/>
  <c r="V1085"/>
  <c r="Q1138"/>
  <c r="I132"/>
  <c r="T1169"/>
  <c r="X249"/>
  <c r="Q392"/>
  <c r="T495"/>
  <c r="R581"/>
  <c r="J115"/>
  <c r="V624"/>
  <c r="T648"/>
  <c r="R795"/>
  <c r="J122"/>
  <c r="T873"/>
  <c r="Q1036"/>
  <c r="I129"/>
  <c r="T1138"/>
  <c r="X1180"/>
  <c r="T198"/>
  <c r="X220"/>
  <c r="T286"/>
  <c r="R286"/>
  <c r="J102"/>
  <c r="X333"/>
  <c r="R376"/>
  <c r="J106"/>
  <c r="X533"/>
  <c r="R674"/>
  <c r="J121"/>
  <c r="Q854"/>
  <c r="I123"/>
  <c r="R873"/>
  <c r="J124"/>
  <c r="T957"/>
  <c r="T1036"/>
  <c r="X1113"/>
  <c r="Q1156"/>
  <c r="I133"/>
  <c r="Q1180"/>
  <c r="I135"/>
  <c r="R198"/>
  <c r="J99"/>
  <c r="Q291"/>
  <c r="I103"/>
  <c r="V376"/>
  <c r="R416"/>
  <c r="J110"/>
  <c r="R533"/>
  <c r="J113"/>
  <c r="V674"/>
  <c r="R854"/>
  <c r="J123"/>
  <c r="Q928"/>
  <c r="I126"/>
  <c r="V1036"/>
  <c r="R1113"/>
  <c r="J131"/>
  <c r="R1180"/>
  <c r="J135"/>
  <c r="T220"/>
  <c r="R291"/>
  <c r="J103"/>
  <c r="X376"/>
  <c r="R392"/>
  <c r="R444"/>
  <c r="J111"/>
  <c r="Q581"/>
  <c r="I115"/>
  <c r="Q648"/>
  <c r="I119"/>
  <c r="Q795"/>
  <c r="I122"/>
  <c r="T928"/>
  <c r="R957"/>
  <c r="J127"/>
  <c r="X1085"/>
  <c r="X1138"/>
  <c r="X1169"/>
  <c r="X1196"/>
  <c r="X1195"/>
  <c i="3" r="BK158"/>
  <c r="K158"/>
  <c r="K100"/>
  <c i="2" r="X291"/>
  <c r="R333"/>
  <c r="J104"/>
  <c r="T392"/>
  <c r="X444"/>
  <c r="Q618"/>
  <c r="I116"/>
  <c r="X629"/>
  <c r="V876"/>
  <c r="R1085"/>
  <c r="J130"/>
  <c i="3" r="T136"/>
  <c r="X153"/>
  <c i="2" r="V220"/>
  <c r="Q286"/>
  <c r="I102"/>
  <c r="Q376"/>
  <c r="I106"/>
  <c r="T416"/>
  <c r="X495"/>
  <c r="X569"/>
  <c r="V618"/>
  <c r="T629"/>
  <c r="V648"/>
  <c r="X795"/>
  <c r="R876"/>
  <c r="J125"/>
  <c r="X992"/>
  <c r="T1085"/>
  <c r="V1138"/>
  <c r="R1169"/>
  <c r="J134"/>
  <c r="R1196"/>
  <c i="3" r="V153"/>
  <c r="R153"/>
  <c r="J99"/>
  <c i="2" r="V198"/>
  <c r="T291"/>
  <c r="T444"/>
  <c r="T533"/>
  <c i="3" r="V136"/>
  <c r="T153"/>
  <c r="Q153"/>
  <c r="I99"/>
  <c r="R158"/>
  <c r="J100"/>
  <c r="X171"/>
  <c r="T181"/>
  <c i="2" r="X171"/>
  <c r="T340"/>
  <c r="X416"/>
  <c r="R495"/>
  <c r="J112"/>
  <c r="X674"/>
  <c r="X854"/>
  <c r="Q957"/>
  <c r="I127"/>
  <c r="V1169"/>
  <c r="T1196"/>
  <c r="T1195"/>
  <c i="3" r="X136"/>
  <c r="Q158"/>
  <c r="I100"/>
  <c r="Q171"/>
  <c r="I101"/>
  <c r="Q181"/>
  <c r="I102"/>
  <c r="T188"/>
  <c r="T187"/>
  <c i="2" r="T249"/>
  <c r="R340"/>
  <c r="J105"/>
  <c r="V444"/>
  <c r="V533"/>
  <c r="T674"/>
  <c r="T854"/>
  <c r="Q873"/>
  <c r="I124"/>
  <c r="X928"/>
  <c r="Q992"/>
  <c r="I128"/>
  <c r="V1156"/>
  <c r="Q1169"/>
  <c r="I134"/>
  <c r="Q1196"/>
  <c i="3" r="Q136"/>
  <c r="I98"/>
  <c r="T158"/>
  <c r="R171"/>
  <c r="J101"/>
  <c r="R181"/>
  <c r="J102"/>
  <c r="V188"/>
  <c r="V187"/>
  <c i="2" r="R171"/>
  <c r="Q220"/>
  <c r="I100"/>
  <c r="X286"/>
  <c r="T333"/>
  <c r="Q416"/>
  <c r="I110"/>
  <c r="T569"/>
  <c r="Q569"/>
  <c r="I114"/>
  <c r="R624"/>
  <c r="J117"/>
  <c r="R648"/>
  <c r="J119"/>
  <c r="V659"/>
  <c r="R659"/>
  <c r="J120"/>
  <c r="V854"/>
  <c r="X873"/>
  <c r="X957"/>
  <c r="R1036"/>
  <c r="J129"/>
  <c r="R1138"/>
  <c r="J132"/>
  <c i="3" r="R136"/>
  <c r="R135"/>
  <c r="X158"/>
  <c r="T171"/>
  <c r="X181"/>
  <c r="X188"/>
  <c r="X187"/>
  <c i="2" r="T171"/>
  <c r="T170"/>
  <c r="Q249"/>
  <c r="I101"/>
  <c r="V340"/>
  <c r="V392"/>
  <c r="Q444"/>
  <c r="I111"/>
  <c r="V581"/>
  <c r="T624"/>
  <c r="Q629"/>
  <c r="I118"/>
  <c r="V795"/>
  <c r="X876"/>
  <c r="T992"/>
  <c r="Q1085"/>
  <c r="I130"/>
  <c r="T1156"/>
  <c r="V1180"/>
  <c i="3" r="V158"/>
  <c r="V171"/>
  <c r="V181"/>
  <c r="Q188"/>
  <c r="Q187"/>
  <c r="I103"/>
  <c i="2" r="Q171"/>
  <c r="Q170"/>
  <c r="I97"/>
  <c r="R220"/>
  <c r="J100"/>
  <c r="V286"/>
  <c r="Q333"/>
  <c r="I104"/>
  <c i="3" r="R188"/>
  <c r="R187"/>
  <c r="J103"/>
  <c i="2" r="R1204"/>
  <c r="J138"/>
  <c r="BK1206"/>
  <c r="K1206"/>
  <c r="K139"/>
  <c r="R1206"/>
  <c r="J139"/>
  <c r="R389"/>
  <c r="J107"/>
  <c r="Q389"/>
  <c r="I107"/>
  <c r="Q1204"/>
  <c r="I138"/>
  <c r="Q1206"/>
  <c r="I139"/>
  <c i="3" r="J92"/>
  <c r="J130"/>
  <c r="J89"/>
  <c r="F130"/>
  <c r="F92"/>
  <c r="E124"/>
  <c i="2" r="F91"/>
  <c r="J165"/>
  <c r="BE502"/>
  <c r="BE332"/>
  <c r="BE441"/>
  <c r="BE948"/>
  <c r="BE334"/>
  <c r="E85"/>
  <c r="J92"/>
  <c r="BE228"/>
  <c r="BE1176"/>
  <c r="BE988"/>
  <c r="BE721"/>
  <c r="BE1140"/>
  <c r="BE1199"/>
  <c r="F166"/>
  <c r="BE982"/>
  <c r="BE1030"/>
  <c r="J89"/>
  <c r="BE754"/>
  <c r="BE589"/>
  <c r="BK361"/>
  <c r="BK325"/>
  <c r="BK791"/>
  <c r="K241"/>
  <c r="BE241"/>
  <c r="K756"/>
  <c r="BE756"/>
  <c r="K1158"/>
  <c r="BE1158"/>
  <c r="BK883"/>
  <c r="BK661"/>
  <c r="BK483"/>
  <c r="BK838"/>
  <c r="K304"/>
  <c r="BE304"/>
  <c r="K773"/>
  <c r="BE773"/>
  <c r="K383"/>
  <c r="BE383"/>
  <c r="BK1035"/>
  <c r="K796"/>
  <c r="BE796"/>
  <c r="K994"/>
  <c r="BE994"/>
  <c r="K949"/>
  <c r="BE949"/>
  <c r="K520"/>
  <c r="BE520"/>
  <c r="K343"/>
  <c r="BE343"/>
  <c r="BK445"/>
  <c r="K1193"/>
  <c r="BE1193"/>
  <c r="BK836"/>
  <c r="K415"/>
  <c r="BE415"/>
  <c r="K826"/>
  <c r="BE826"/>
  <c r="K792"/>
  <c r="BE792"/>
  <c r="BK280"/>
  <c r="BK798"/>
  <c r="BK1064"/>
  <c r="K1031"/>
  <c r="BE1031"/>
  <c r="BK1055"/>
  <c r="BK898"/>
  <c r="K1100"/>
  <c r="BE1100"/>
  <c r="K954"/>
  <c r="BE954"/>
  <c r="K379"/>
  <c r="BE379"/>
  <c r="BK446"/>
  <c r="BK960"/>
  <c r="BK851"/>
  <c r="K667"/>
  <c r="BE667"/>
  <c r="K580"/>
  <c r="BE580"/>
  <c r="BK173"/>
  <c r="BK427"/>
  <c r="BK1060"/>
  <c r="K916"/>
  <c r="BE916"/>
  <c r="BK799"/>
  <c r="BK668"/>
  <c r="K261"/>
  <c r="BE261"/>
  <c r="BK585"/>
  <c r="K370"/>
  <c r="BE370"/>
  <c r="K904"/>
  <c r="BE904"/>
  <c r="BK472"/>
  <c r="BK845"/>
  <c r="K335"/>
  <c r="BE335"/>
  <c r="K1155"/>
  <c r="BE1155"/>
  <c r="BK811"/>
  <c r="K1116"/>
  <c r="BE1116"/>
  <c r="BK1114"/>
  <c r="K381"/>
  <c r="BE381"/>
  <c r="BK895"/>
  <c r="BK970"/>
  <c r="BK426"/>
  <c r="BK1137"/>
  <c r="K1095"/>
  <c r="BE1095"/>
  <c r="K864"/>
  <c r="BE864"/>
  <c r="K819"/>
  <c r="BE819"/>
  <c r="BK976"/>
  <c r="BK981"/>
  <c r="BK1099"/>
  <c r="K610"/>
  <c r="BE610"/>
  <c r="K874"/>
  <c r="BE874"/>
  <c r="K1111"/>
  <c r="BE1111"/>
  <c r="F41"/>
  <c i="1" r="BF95"/>
  <c i="2" r="K837"/>
  <c r="BE837"/>
  <c r="BK199"/>
  <c r="BK490"/>
  <c r="BK1026"/>
  <c r="BK728"/>
  <c r="BK511"/>
  <c r="BK544"/>
  <c r="K547"/>
  <c r="BE547"/>
  <c r="BK243"/>
  <c r="K969"/>
  <c r="BE969"/>
  <c r="K595"/>
  <c r="BE595"/>
  <c r="BK1134"/>
  <c r="BK456"/>
  <c r="K818"/>
  <c r="BE818"/>
  <c r="K1011"/>
  <c r="BE1011"/>
  <c r="BK496"/>
  <c r="BK607"/>
  <c r="K388"/>
  <c r="BE388"/>
  <c r="BK526"/>
  <c r="K577"/>
  <c r="BE577"/>
  <c r="K285"/>
  <c r="BE285"/>
  <c r="K501"/>
  <c r="BE501"/>
  <c r="BK473"/>
  <c r="K306"/>
  <c r="BE306"/>
  <c r="K469"/>
  <c r="BE469"/>
  <c r="BK578"/>
  <c r="BK492"/>
  <c r="BK991"/>
  <c r="BK586"/>
  <c r="K1025"/>
  <c r="BE1025"/>
  <c r="K783"/>
  <c r="BE783"/>
  <c r="BK1063"/>
  <c r="BK771"/>
  <c r="BK223"/>
  <c r="K710"/>
  <c r="BE710"/>
  <c r="BK986"/>
  <c r="BK1112"/>
  <c r="BK794"/>
  <c r="K552"/>
  <c r="BE552"/>
  <c r="K814"/>
  <c r="BE814"/>
  <c r="K1082"/>
  <c r="BE1082"/>
  <c r="K706"/>
  <c r="BE706"/>
  <c r="BK567"/>
  <c r="BK1045"/>
  <c r="K1020"/>
  <c r="BE1020"/>
  <c r="BK504"/>
  <c r="BK835"/>
  <c r="BK541"/>
  <c r="BK464"/>
  <c r="K777"/>
  <c r="BE777"/>
  <c r="K1069"/>
  <c r="BE1069"/>
  <c r="K856"/>
  <c r="BE856"/>
  <c r="BK440"/>
  <c r="K748"/>
  <c r="BE748"/>
  <c r="BK987"/>
  <c r="BK724"/>
  <c r="K418"/>
  <c r="BE418"/>
  <c r="BK831"/>
  <c r="K410"/>
  <c r="BE410"/>
  <c r="BK1048"/>
  <c r="K638"/>
  <c r="BE638"/>
  <c i="3" r="K144"/>
  <c r="BE144"/>
  <c r="K192"/>
  <c r="BE192"/>
  <c r="K140"/>
  <c r="BE140"/>
  <c i="2" r="F38"/>
  <c i="1" r="BC95"/>
  <c i="2" r="K183"/>
  <c r="BE183"/>
  <c r="K359"/>
  <c r="BE359"/>
  <c r="K393"/>
  <c r="BE393"/>
  <c r="BK830"/>
  <c r="BK574"/>
  <c r="K553"/>
  <c r="BE553"/>
  <c r="BK844"/>
  <c r="BK1019"/>
  <c r="BK1057"/>
  <c r="BK240"/>
  <c r="K655"/>
  <c r="BE655"/>
  <c r="BK1120"/>
  <c r="BK989"/>
  <c r="BK583"/>
  <c r="BK996"/>
  <c r="K295"/>
  <c r="BE295"/>
  <c r="K839"/>
  <c r="BE839"/>
  <c r="BK327"/>
  <c r="BK805"/>
  <c r="BK816"/>
  <c r="K641"/>
  <c r="BE641"/>
  <c r="BK815"/>
  <c r="BK338"/>
  <c r="K380"/>
  <c r="BE380"/>
  <c r="BK860"/>
  <c r="BK931"/>
  <c r="BK621"/>
  <c r="K967"/>
  <c r="BE967"/>
  <c r="BK780"/>
  <c r="K622"/>
  <c r="BE622"/>
  <c r="K1157"/>
  <c r="BE1157"/>
  <c r="BK1090"/>
  <c r="K1050"/>
  <c r="BE1050"/>
  <c r="K281"/>
  <c r="BE281"/>
  <c r="BK1205"/>
  <c r="BK1204"/>
  <c r="K1204"/>
  <c r="K138"/>
  <c r="K1049"/>
  <c r="BE1049"/>
  <c r="BK412"/>
  <c r="BK287"/>
  <c r="BK1071"/>
  <c r="K599"/>
  <c r="BE599"/>
  <c r="K282"/>
  <c r="BE282"/>
  <c r="K1198"/>
  <c r="BE1198"/>
  <c r="K1159"/>
  <c r="BE1159"/>
  <c r="K611"/>
  <c r="BE611"/>
  <c r="BK738"/>
  <c r="BK434"/>
  <c r="BK606"/>
  <c r="BK855"/>
  <c r="K559"/>
  <c r="BE559"/>
  <c r="K884"/>
  <c r="BE884"/>
  <c r="K1178"/>
  <c r="BE1178"/>
  <c r="BK357"/>
  <c r="K1163"/>
  <c r="BE1163"/>
  <c r="K786"/>
  <c r="BE786"/>
  <c r="K719"/>
  <c r="BE719"/>
  <c r="K213"/>
  <c r="BE213"/>
  <c r="BK804"/>
  <c r="BK571"/>
  <c r="K651"/>
  <c r="BE651"/>
  <c r="BK403"/>
  <c r="BK627"/>
  <c r="K685"/>
  <c r="BE685"/>
  <c r="K966"/>
  <c r="BE966"/>
  <c r="BK692"/>
  <c r="K1143"/>
  <c r="BE1143"/>
  <c r="BK906"/>
  <c r="K590"/>
  <c r="BE590"/>
  <c r="BK328"/>
  <c r="BK451"/>
  <c r="K1135"/>
  <c r="BE1135"/>
  <c r="K704"/>
  <c r="BE704"/>
  <c r="BK1016"/>
  <c r="K636"/>
  <c r="BE636"/>
  <c i="3" r="F38"/>
  <c i="1" r="BC96"/>
  <c i="2" r="K944"/>
  <c r="BE944"/>
  <c r="K221"/>
  <c r="BE221"/>
  <c r="BK609"/>
  <c r="K666"/>
  <c r="BE666"/>
  <c r="K973"/>
  <c r="BE973"/>
  <c r="BK723"/>
  <c r="K1076"/>
  <c r="BE1076"/>
  <c r="BK181"/>
  <c r="K676"/>
  <c r="BE676"/>
  <c r="BK1091"/>
  <c r="BK827"/>
  <c r="K447"/>
  <c r="BE447"/>
  <c r="BK1053"/>
  <c r="BK808"/>
  <c r="K647"/>
  <c r="BE647"/>
  <c r="K1160"/>
  <c r="BE1160"/>
  <c r="K600"/>
  <c r="BE600"/>
  <c r="BK662"/>
  <c r="K893"/>
  <c r="BE893"/>
  <c r="K797"/>
  <c r="BE797"/>
  <c r="BK512"/>
  <c r="BK691"/>
  <c r="BK329"/>
  <c r="K920"/>
  <c r="BE920"/>
  <c r="BK602"/>
  <c r="BK554"/>
  <c r="BK862"/>
  <c r="K857"/>
  <c r="BE857"/>
  <c r="BK658"/>
  <c r="BK215"/>
  <c r="BK1177"/>
  <c r="K584"/>
  <c r="BE584"/>
  <c r="BK613"/>
  <c r="K1133"/>
  <c r="BE1133"/>
  <c r="K763"/>
  <c r="BE763"/>
  <c r="BK1047"/>
  <c r="K807"/>
  <c r="BE807"/>
  <c r="BK179"/>
  <c r="BK1015"/>
  <c r="K663"/>
  <c r="BE663"/>
  <c r="BK664"/>
  <c r="K485"/>
  <c r="BE485"/>
  <c r="K513"/>
  <c r="BE513"/>
  <c r="BK219"/>
  <c r="K582"/>
  <c r="BE582"/>
  <c r="BK829"/>
  <c r="BK1175"/>
  <c r="K1094"/>
  <c r="BE1094"/>
  <c r="BK813"/>
  <c r="K592"/>
  <c r="BE592"/>
  <c r="K235"/>
  <c r="BE235"/>
  <c r="BK1109"/>
  <c r="K978"/>
  <c r="BE978"/>
  <c r="BK1018"/>
  <c r="K536"/>
  <c r="BE536"/>
  <c r="K650"/>
  <c r="BE650"/>
  <c r="BK1174"/>
  <c r="K680"/>
  <c r="BE680"/>
  <c r="K974"/>
  <c r="BE974"/>
  <c r="BK292"/>
  <c r="K1149"/>
  <c r="BE1149"/>
  <c r="BK386"/>
  <c r="K312"/>
  <c r="BE312"/>
  <c r="K521"/>
  <c r="BE521"/>
  <c r="BK448"/>
  <c r="K474"/>
  <c r="BE474"/>
  <c r="K572"/>
  <c r="BE572"/>
  <c r="K705"/>
  <c r="BE705"/>
  <c r="BK746"/>
  <c r="K908"/>
  <c r="BE908"/>
  <c r="BK565"/>
  <c i="3" r="BK155"/>
  <c r="BK153"/>
  <c r="K153"/>
  <c r="K99"/>
  <c r="K138"/>
  <c r="BE138"/>
  <c r="BK151"/>
  <c r="BK182"/>
  <c r="BK181"/>
  <c r="K181"/>
  <c r="K102"/>
  <c r="K165"/>
  <c r="BE165"/>
  <c r="BK145"/>
  <c i="2" r="BK1037"/>
  <c r="K284"/>
  <c r="BE284"/>
  <c r="K209"/>
  <c r="BE209"/>
  <c r="BK713"/>
  <c r="BK625"/>
  <c r="K758"/>
  <c r="BE758"/>
  <c r="K924"/>
  <c r="BE924"/>
  <c r="BK1124"/>
  <c r="K529"/>
  <c r="BE529"/>
  <c r="BK390"/>
  <c r="BK389"/>
  <c r="K389"/>
  <c r="K107"/>
  <c r="BK176"/>
  <c r="K822"/>
  <c r="BE822"/>
  <c r="BK189"/>
  <c r="K1059"/>
  <c r="BE1059"/>
  <c r="K980"/>
  <c r="BE980"/>
  <c r="BK551"/>
  <c r="K424"/>
  <c r="BE424"/>
  <c r="K233"/>
  <c r="BE233"/>
  <c r="K523"/>
  <c r="BE523"/>
  <c r="K890"/>
  <c r="BE890"/>
  <c r="K616"/>
  <c r="BE616"/>
  <c r="K505"/>
  <c r="BE505"/>
  <c r="BK431"/>
  <c r="K800"/>
  <c r="BE800"/>
  <c r="BK260"/>
  <c r="BK1080"/>
  <c r="BK191"/>
  <c r="BK1126"/>
  <c r="K955"/>
  <c r="BE955"/>
  <c r="BK476"/>
  <c r="BK603"/>
  <c r="BK935"/>
  <c r="BK1052"/>
  <c r="K194"/>
  <c r="BE194"/>
  <c r="BK437"/>
  <c r="K825"/>
  <c r="BE825"/>
  <c r="BK1121"/>
  <c r="BK1012"/>
  <c r="K532"/>
  <c r="BE532"/>
  <c r="K677"/>
  <c r="BE677"/>
  <c r="BK499"/>
  <c r="BK475"/>
  <c r="K1009"/>
  <c r="BE1009"/>
  <c r="BK288"/>
  <c r="K588"/>
  <c r="BE588"/>
  <c r="BK888"/>
  <c r="K1207"/>
  <c r="BE1207"/>
  <c r="K770"/>
  <c r="BE770"/>
  <c r="K397"/>
  <c r="BE397"/>
  <c r="BK484"/>
  <c r="BK802"/>
  <c r="BK1092"/>
  <c r="K568"/>
  <c r="BE568"/>
  <c r="K528"/>
  <c r="BE528"/>
  <c r="BK646"/>
  <c r="K1101"/>
  <c r="BE1101"/>
  <c r="K604"/>
  <c r="BE604"/>
  <c r="K729"/>
  <c r="BE729"/>
  <c r="K817"/>
  <c r="BE817"/>
  <c r="K772"/>
  <c r="BE772"/>
  <c r="K714"/>
  <c r="BE714"/>
  <c r="BK527"/>
  <c i="3" r="K147"/>
  <c r="BE147"/>
  <c r="K143"/>
  <c r="BE143"/>
  <c r="K166"/>
  <c r="BE166"/>
  <c r="K139"/>
  <c r="BE139"/>
  <c i="2" r="K38"/>
  <c i="1" r="AY95"/>
  <c i="2" r="BK498"/>
  <c r="K951"/>
  <c r="BE951"/>
  <c r="K953"/>
  <c r="BE953"/>
  <c r="BK372"/>
  <c r="BK259"/>
  <c r="K1201"/>
  <c r="BE1201"/>
  <c r="K958"/>
  <c r="BE958"/>
  <c r="K366"/>
  <c r="BE366"/>
  <c r="BK619"/>
  <c r="K248"/>
  <c r="BE248"/>
  <c r="K675"/>
  <c r="BE675"/>
  <c r="K319"/>
  <c r="BE319"/>
  <c r="K522"/>
  <c r="BE522"/>
  <c r="K1197"/>
  <c r="BE1197"/>
  <c r="K205"/>
  <c r="BE205"/>
  <c r="K1098"/>
  <c r="BE1098"/>
  <c r="K861"/>
  <c r="BE861"/>
  <c r="K886"/>
  <c r="BE886"/>
  <c r="BK196"/>
  <c r="K843"/>
  <c r="BE843"/>
  <c r="BK745"/>
  <c r="BK665"/>
  <c r="K914"/>
  <c r="BE914"/>
  <c r="BK1061"/>
  <c r="K435"/>
  <c r="BE435"/>
  <c r="BK336"/>
  <c r="K767"/>
  <c r="BE767"/>
  <c r="BK399"/>
  <c r="BK968"/>
  <c r="K471"/>
  <c r="BE471"/>
  <c r="BK1066"/>
  <c r="BK374"/>
  <c r="K516"/>
  <c r="BE516"/>
  <c r="K698"/>
  <c r="BE698"/>
  <c r="K810"/>
  <c r="BE810"/>
  <c r="BK564"/>
  <c r="K859"/>
  <c r="BE859"/>
  <c r="K678"/>
  <c r="BE678"/>
  <c r="BK321"/>
  <c r="BK1088"/>
  <c r="BK489"/>
  <c r="BK1062"/>
  <c r="BK640"/>
  <c r="BK339"/>
  <c r="BK266"/>
  <c r="K1008"/>
  <c r="BE1008"/>
  <c r="BK538"/>
  <c r="BK318"/>
  <c r="BK679"/>
  <c r="K696"/>
  <c r="BE696"/>
  <c r="K1161"/>
  <c r="BE1161"/>
  <c r="BK341"/>
  <c r="BK245"/>
  <c r="K503"/>
  <c r="BE503"/>
  <c r="BK593"/>
  <c r="K785"/>
  <c r="BE785"/>
  <c r="K1096"/>
  <c r="BE1096"/>
  <c r="BK849"/>
  <c r="BK1125"/>
  <c r="K296"/>
  <c r="BE296"/>
  <c r="BK550"/>
  <c r="BK539"/>
  <c r="BK993"/>
  <c r="BK278"/>
  <c r="BK514"/>
  <c r="K1021"/>
  <c r="BE1021"/>
  <c r="F40"/>
  <c i="1" r="BE95"/>
  <c i="2" r="BK222"/>
  <c r="BK734"/>
  <c r="BK852"/>
  <c r="BK237"/>
  <c r="K1119"/>
  <c r="BE1119"/>
  <c r="K715"/>
  <c r="BE715"/>
  <c r="BK525"/>
  <c r="K493"/>
  <c r="BE493"/>
  <c r="K703"/>
  <c r="BE703"/>
  <c r="K396"/>
  <c r="BE396"/>
  <c r="K1168"/>
  <c r="BE1168"/>
  <c r="BK348"/>
  <c r="K637"/>
  <c r="BE637"/>
  <c r="BK1145"/>
  <c r="K1058"/>
  <c r="BE1058"/>
  <c r="BK346"/>
  <c r="K193"/>
  <c r="BE193"/>
  <c r="K594"/>
  <c r="BE594"/>
  <c r="BK652"/>
  <c r="BK252"/>
  <c r="K1068"/>
  <c r="BE1068"/>
  <c r="K782"/>
  <c r="BE782"/>
  <c r="BK1192"/>
  <c r="K573"/>
  <c r="BE573"/>
  <c r="BK812"/>
  <c r="K1014"/>
  <c r="BE1014"/>
  <c r="BK775"/>
  <c r="K868"/>
  <c r="BE868"/>
  <c r="BK867"/>
  <c r="K1075"/>
  <c r="BE1075"/>
  <c r="K518"/>
  <c r="BE518"/>
  <c r="K1070"/>
  <c r="BE1070"/>
  <c r="K940"/>
  <c r="BE940"/>
  <c r="BK345"/>
  <c r="K626"/>
  <c r="BE626"/>
  <c r="BK926"/>
  <c r="K331"/>
  <c r="BE331"/>
  <c r="BK203"/>
  <c r="K271"/>
  <c r="BE271"/>
  <c r="K1024"/>
  <c r="BE1024"/>
  <c r="K313"/>
  <c r="BE313"/>
  <c r="BK314"/>
  <c r="BK1001"/>
  <c r="K353"/>
  <c r="BE353"/>
  <c r="K342"/>
  <c r="BE342"/>
  <c i="3" r="K189"/>
  <c r="BE189"/>
  <c r="F40"/>
  <c i="1" r="BE96"/>
  <c i="2" r="BK801"/>
  <c r="BK250"/>
  <c r="BK598"/>
  <c r="BK178"/>
  <c r="K430"/>
  <c r="BE430"/>
  <c r="K823"/>
  <c r="BE823"/>
  <c r="BK317"/>
  <c r="K283"/>
  <c r="BE283"/>
  <c r="BK1084"/>
  <c r="BK762"/>
  <c r="BK828"/>
  <c r="K597"/>
  <c r="BE597"/>
  <c r="K201"/>
  <c r="BE201"/>
  <c r="K687"/>
  <c r="BE687"/>
  <c r="BK354"/>
  <c r="BK779"/>
  <c r="BK984"/>
  <c r="BK863"/>
  <c r="K732"/>
  <c r="BE732"/>
  <c r="K1077"/>
  <c r="BE1077"/>
  <c r="K355"/>
  <c r="BE355"/>
  <c r="BK1154"/>
  <c r="BK1167"/>
  <c r="BK1165"/>
  <c r="K363"/>
  <c r="BE363"/>
  <c r="BK409"/>
  <c r="BK486"/>
  <c r="K1142"/>
  <c r="BE1142"/>
  <c r="BK700"/>
  <c r="K1153"/>
  <c r="BE1153"/>
  <c r="K699"/>
  <c r="BE699"/>
  <c r="K689"/>
  <c r="BE689"/>
  <c r="K760"/>
  <c r="BE760"/>
  <c r="BK300"/>
  <c r="K750"/>
  <c r="BE750"/>
  <c r="K316"/>
  <c r="BE316"/>
  <c r="BK414"/>
  <c r="K781"/>
  <c r="BE781"/>
  <c r="BK643"/>
  <c r="BK694"/>
  <c r="K962"/>
  <c r="BE962"/>
  <c r="K821"/>
  <c r="BE821"/>
  <c r="BK174"/>
  <c r="BK866"/>
  <c r="K670"/>
  <c r="BE670"/>
  <c r="BK683"/>
  <c r="K1086"/>
  <c r="BE1086"/>
  <c r="K870"/>
  <c r="BE870"/>
  <c r="K653"/>
  <c r="BE653"/>
  <c r="BK1000"/>
  <c r="K905"/>
  <c r="BE905"/>
  <c r="BK615"/>
  <c r="BK1151"/>
  <c r="BK561"/>
  <c r="BK614"/>
  <c r="K938"/>
  <c r="BE938"/>
  <c r="BK803"/>
  <c r="K620"/>
  <c r="BE620"/>
  <c r="BK693"/>
  <c r="K657"/>
  <c r="BE657"/>
  <c r="BK211"/>
  <c r="BK1179"/>
  <c r="BK407"/>
  <c r="BK305"/>
  <c r="BK730"/>
  <c r="K608"/>
  <c r="BE608"/>
  <c i="3" r="BK176"/>
  <c r="F39"/>
  <c i="1" r="BD96"/>
  <c i="2" r="BK481"/>
  <c r="K349"/>
  <c r="BE349"/>
  <c r="BK294"/>
  <c r="BK1056"/>
  <c r="K871"/>
  <c r="BE871"/>
  <c r="K273"/>
  <c r="BE273"/>
  <c r="BK789"/>
  <c r="K326"/>
  <c r="BE326"/>
  <c r="K1181"/>
  <c r="BE1181"/>
  <c r="K422"/>
  <c r="BE422"/>
  <c r="BK645"/>
  <c r="K631"/>
  <c r="BE631"/>
  <c r="K290"/>
  <c r="BE290"/>
  <c r="BK1202"/>
  <c r="BK1196"/>
  <c r="K1196"/>
  <c r="K137"/>
  <c r="K187"/>
  <c r="BE187"/>
  <c r="K736"/>
  <c r="BE736"/>
  <c r="BK293"/>
  <c r="BK566"/>
  <c r="K965"/>
  <c r="BE965"/>
  <c r="K1139"/>
  <c r="BE1139"/>
  <c r="K865"/>
  <c r="BE865"/>
  <c r="BK1108"/>
  <c r="BK840"/>
  <c r="BK790"/>
  <c r="K576"/>
  <c r="BE576"/>
  <c r="BK1002"/>
  <c r="BK1067"/>
  <c r="K1203"/>
  <c r="BE1203"/>
  <c r="BK695"/>
  <c r="K681"/>
  <c r="BE681"/>
  <c r="BK555"/>
  <c r="BK875"/>
  <c r="BK873"/>
  <c r="K873"/>
  <c r="K124"/>
  <c r="BK1106"/>
  <c r="K910"/>
  <c r="BE910"/>
  <c r="BK323"/>
  <c r="BK842"/>
  <c r="BK315"/>
  <c r="K268"/>
  <c r="BE268"/>
  <c r="BK442"/>
  <c r="BK575"/>
  <c r="BK275"/>
  <c r="BK1046"/>
  <c r="K560"/>
  <c r="BE560"/>
  <c r="BK534"/>
  <c r="BK1105"/>
  <c r="BK247"/>
  <c r="BK1136"/>
  <c r="BK927"/>
  <c r="K453"/>
  <c r="BE453"/>
  <c r="K737"/>
  <c r="BE737"/>
  <c r="K413"/>
  <c r="BE413"/>
  <c r="K937"/>
  <c r="BE937"/>
  <c r="BK623"/>
  <c r="BK405"/>
  <c r="K579"/>
  <c r="BE579"/>
  <c r="K351"/>
  <c r="BE351"/>
  <c r="K458"/>
  <c r="BE458"/>
  <c r="BK806"/>
  <c r="K227"/>
  <c r="BE227"/>
  <c r="K487"/>
  <c r="BE487"/>
  <c r="K225"/>
  <c r="BE225"/>
  <c r="K546"/>
  <c r="BE546"/>
  <c r="BK1194"/>
  <c r="BK1032"/>
  <c r="K519"/>
  <c r="BE519"/>
  <c r="K946"/>
  <c r="BE946"/>
  <c r="BK682"/>
  <c r="K207"/>
  <c r="BE207"/>
  <c r="K809"/>
  <c r="BE809"/>
  <c r="K787"/>
  <c r="BE787"/>
  <c r="K1022"/>
  <c r="BE1022"/>
  <c i="3" r="K170"/>
  <c r="BE170"/>
  <c r="K159"/>
  <c r="BE159"/>
  <c r="BK172"/>
  <c r="K152"/>
  <c r="BE152"/>
  <c i="2" r="F39"/>
  <c i="1" r="BD95"/>
  <c r="BD94"/>
  <c r="W36"/>
  <c i="2" r="BK1087"/>
  <c r="BK172"/>
  <c r="K656"/>
  <c r="BE656"/>
  <c r="K428"/>
  <c r="BE428"/>
  <c r="K847"/>
  <c r="BE847"/>
  <c r="BK824"/>
  <c r="K1006"/>
  <c r="BE1006"/>
  <c r="K850"/>
  <c r="BE850"/>
  <c r="K788"/>
  <c r="BE788"/>
  <c r="K510"/>
  <c r="BE510"/>
  <c r="K244"/>
  <c r="BE244"/>
  <c r="BK902"/>
  <c r="BK517"/>
  <c r="BK1073"/>
  <c r="BK630"/>
  <c r="BK672"/>
  <c r="K301"/>
  <c r="BE301"/>
  <c r="BK933"/>
  <c r="K1023"/>
  <c r="BE1023"/>
  <c r="BK628"/>
  <c r="K1074"/>
  <c r="BE1074"/>
  <c r="BK1081"/>
  <c r="K869"/>
  <c r="BE869"/>
  <c r="K417"/>
  <c r="BE417"/>
  <c r="BK1033"/>
  <c r="BK833"/>
  <c r="BK690"/>
  <c r="K570"/>
  <c r="BE570"/>
  <c r="BK1004"/>
  <c r="K352"/>
  <c r="BE352"/>
  <c r="BK961"/>
  <c r="K1079"/>
  <c r="BE1079"/>
  <c r="BK480"/>
  <c r="BK702"/>
  <c r="BK671"/>
  <c r="K617"/>
  <c r="BE617"/>
  <c r="K515"/>
  <c r="BE515"/>
  <c r="BK634"/>
  <c r="K793"/>
  <c r="BE793"/>
  <c r="BK768"/>
  <c r="BK1132"/>
  <c r="K912"/>
  <c r="BE912"/>
  <c r="K1110"/>
  <c r="BE1110"/>
  <c r="BK697"/>
  <c r="BK302"/>
  <c r="K478"/>
  <c r="BE478"/>
  <c r="K880"/>
  <c r="BE880"/>
  <c r="K848"/>
  <c r="BE848"/>
  <c r="BK303"/>
  <c r="K1128"/>
  <c r="BE1128"/>
  <c r="K1162"/>
  <c r="BE1162"/>
  <c r="BK784"/>
  <c r="BK494"/>
  <c r="K903"/>
  <c r="BE903"/>
  <c r="BK530"/>
  <c r="BK1141"/>
  <c r="BK242"/>
  <c r="BK654"/>
  <c r="BK605"/>
  <c r="K308"/>
  <c r="BE308"/>
  <c i="3" r="K38"/>
  <c i="1" r="AY96"/>
  <c i="2" r="K632"/>
  <c r="BE632"/>
  <c r="BK377"/>
  <c r="BK438"/>
  <c r="BK535"/>
  <c r="K739"/>
  <c r="BE739"/>
  <c r="BK708"/>
  <c r="K1170"/>
  <c r="BE1170"/>
  <c r="BK395"/>
  <c r="BK735"/>
  <c r="BK956"/>
  <c r="BK524"/>
  <c r="K256"/>
  <c r="BE256"/>
  <c r="BK1107"/>
  <c r="BK1007"/>
  <c r="BK411"/>
  <c r="K726"/>
  <c r="BE726"/>
  <c r="BK1185"/>
  <c r="K596"/>
  <c r="BE596"/>
  <c r="K990"/>
  <c r="BE990"/>
  <c r="K744"/>
  <c r="BE744"/>
  <c r="BK545"/>
  <c r="BK1039"/>
  <c r="BK460"/>
  <c r="BK769"/>
  <c r="K872"/>
  <c r="BE872"/>
  <c r="BK387"/>
  <c r="K711"/>
  <c r="BE711"/>
  <c r="BK1051"/>
  <c r="K462"/>
  <c r="BE462"/>
  <c r="K929"/>
  <c r="BE929"/>
  <c r="K601"/>
  <c r="BE601"/>
  <c r="BK254"/>
  <c r="BK712"/>
  <c r="K1118"/>
  <c r="BE1118"/>
  <c r="BK669"/>
  <c r="BK1186"/>
  <c r="BK774"/>
  <c r="BK918"/>
  <c r="K1093"/>
  <c r="BE1093"/>
  <c r="BK1017"/>
  <c r="K542"/>
  <c r="BE542"/>
  <c r="K258"/>
  <c r="BE258"/>
  <c r="K297"/>
  <c r="BE297"/>
  <c r="BK983"/>
  <c r="BK882"/>
  <c r="K330"/>
  <c r="BE330"/>
  <c r="K289"/>
  <c r="BE289"/>
  <c r="BK482"/>
  <c r="K766"/>
  <c r="BE766"/>
  <c r="BK420"/>
  <c r="BK1123"/>
  <c r="BK1034"/>
  <c r="BK733"/>
  <c r="BK491"/>
  <c r="K1038"/>
  <c r="BE1038"/>
  <c r="BK649"/>
  <c i="3" r="BK174"/>
  <c r="K154"/>
  <c r="BE154"/>
  <c r="K191"/>
  <c r="BE191"/>
  <c r="BK141"/>
  <c r="BK190"/>
  <c r="BK188"/>
  <c r="BK187"/>
  <c r="K187"/>
  <c r="K103"/>
  <c r="K137"/>
  <c r="BE137"/>
  <c r="K157"/>
  <c r="BE157"/>
  <c r="K178"/>
  <c r="BE178"/>
  <c i="2" r="K877"/>
  <c r="BE877"/>
  <c r="BK752"/>
  <c r="BK972"/>
  <c r="K673"/>
  <c r="BE673"/>
  <c r="K765"/>
  <c r="BE765"/>
  <c r="K362"/>
  <c r="BE362"/>
  <c r="K753"/>
  <c r="BE753"/>
  <c r="BK612"/>
  <c r="BK717"/>
  <c r="K979"/>
  <c r="BE979"/>
  <c r="K562"/>
  <c r="BE562"/>
  <c r="BK1102"/>
  <c r="K1083"/>
  <c r="BE1083"/>
  <c r="K1089"/>
  <c r="BE1089"/>
  <c r="K853"/>
  <c r="BE853"/>
  <c r="BK310"/>
  <c r="BK963"/>
  <c r="BK841"/>
  <c r="BK449"/>
  <c r="BK639"/>
  <c r="K1130"/>
  <c r="BE1130"/>
  <c r="BK858"/>
  <c r="BK509"/>
  <c r="BK834"/>
  <c r="K548"/>
  <c r="BE548"/>
  <c r="BK371"/>
  <c r="BK500"/>
  <c r="K373"/>
  <c r="BE373"/>
  <c r="K217"/>
  <c r="BE217"/>
  <c r="BK1065"/>
  <c r="BK591"/>
  <c r="K1115"/>
  <c r="BE1115"/>
  <c r="K443"/>
  <c r="BE443"/>
  <c r="K820"/>
  <c r="BE820"/>
  <c r="BK964"/>
  <c r="BK1072"/>
  <c r="K1078"/>
  <c r="BE1078"/>
  <c r="BK942"/>
  <c r="BK264"/>
  <c r="BK1028"/>
  <c r="BK731"/>
  <c r="BK531"/>
  <c r="K998"/>
  <c r="BE998"/>
  <c r="K239"/>
  <c r="BE239"/>
  <c r="K1104"/>
  <c r="BE1104"/>
  <c r="BK832"/>
  <c r="K587"/>
  <c r="BE587"/>
  <c r="K896"/>
  <c r="BE896"/>
  <c r="BK660"/>
  <c r="K1054"/>
  <c r="BE1054"/>
  <c r="K298"/>
  <c r="BE298"/>
  <c i="3" r="BK150"/>
  <c r="BK148"/>
  <c r="F41"/>
  <c i="1" r="BF96"/>
  <c i="2" l="1" r="R1195"/>
  <c r="J136"/>
  <c r="T391"/>
  <c r="T169"/>
  <c i="1" r="AW95"/>
  <c i="3" r="R134"/>
  <c r="J96"/>
  <c r="K32"/>
  <c i="1" r="AT96"/>
  <c i="2" r="Q391"/>
  <c r="I108"/>
  <c i="3" r="X135"/>
  <c r="X134"/>
  <c i="2" r="R391"/>
  <c r="J108"/>
  <c r="X391"/>
  <c r="Q1195"/>
  <c r="I136"/>
  <c i="3" r="V135"/>
  <c r="V134"/>
  <c i="2" r="R170"/>
  <c r="J97"/>
  <c r="V391"/>
  <c r="X170"/>
  <c r="X169"/>
  <c i="3" r="T135"/>
  <c r="T134"/>
  <c i="1" r="AW96"/>
  <c i="2" r="V170"/>
  <c r="BK1195"/>
  <c r="K1195"/>
  <c r="K136"/>
  <c r="I137"/>
  <c i="3" r="J98"/>
  <c i="2" r="J98"/>
  <c i="3" r="J97"/>
  <c i="2" r="J137"/>
  <c i="3" r="Q135"/>
  <c r="Q134"/>
  <c r="I96"/>
  <c r="K31"/>
  <c i="1" r="AS96"/>
  <c i="2" r="I98"/>
  <c r="I109"/>
  <c i="3" r="I104"/>
  <c r="K188"/>
  <c r="K104"/>
  <c i="2" r="J109"/>
  <c i="3" r="J104"/>
  <c i="2" r="BK1036"/>
  <c r="K1036"/>
  <c r="K129"/>
  <c r="BK416"/>
  <c r="K416"/>
  <c r="K110"/>
  <c r="BK854"/>
  <c r="K854"/>
  <c r="K123"/>
  <c r="BK291"/>
  <c r="K291"/>
  <c r="K103"/>
  <c r="BK495"/>
  <c r="K495"/>
  <c r="K112"/>
  <c r="BK648"/>
  <c r="K648"/>
  <c r="K119"/>
  <c r="BK659"/>
  <c r="K659"/>
  <c r="K120"/>
  <c r="BK876"/>
  <c r="K876"/>
  <c r="K125"/>
  <c r="BK1169"/>
  <c r="K1169"/>
  <c r="K134"/>
  <c r="BK376"/>
  <c r="K376"/>
  <c r="K106"/>
  <c r="BK340"/>
  <c r="K340"/>
  <c r="K105"/>
  <c r="BK957"/>
  <c r="K957"/>
  <c r="K127"/>
  <c r="BK444"/>
  <c r="K444"/>
  <c r="K111"/>
  <c i="3" r="BK136"/>
  <c r="K136"/>
  <c r="K98"/>
  <c i="2" r="BK629"/>
  <c r="K629"/>
  <c r="K118"/>
  <c r="BK220"/>
  <c r="K220"/>
  <c r="K100"/>
  <c r="BK581"/>
  <c r="K581"/>
  <c r="K115"/>
  <c r="BK795"/>
  <c r="K795"/>
  <c r="K122"/>
  <c r="BK992"/>
  <c r="K992"/>
  <c r="K128"/>
  <c r="BK1156"/>
  <c r="K1156"/>
  <c r="K133"/>
  <c r="BK1180"/>
  <c r="K1180"/>
  <c r="K135"/>
  <c i="3" r="BK171"/>
  <c r="K171"/>
  <c r="K101"/>
  <c i="2" r="BK198"/>
  <c r="K198"/>
  <c r="K99"/>
  <c r="BK286"/>
  <c r="K286"/>
  <c r="K102"/>
  <c r="BK333"/>
  <c r="K333"/>
  <c r="K104"/>
  <c r="BK569"/>
  <c r="K569"/>
  <c r="K114"/>
  <c r="BK674"/>
  <c r="K674"/>
  <c r="K121"/>
  <c r="BK249"/>
  <c r="K249"/>
  <c r="K101"/>
  <c r="BK928"/>
  <c r="K928"/>
  <c r="K126"/>
  <c r="BK1085"/>
  <c r="K1085"/>
  <c r="K130"/>
  <c r="BK1138"/>
  <c r="K1138"/>
  <c r="K132"/>
  <c r="BK171"/>
  <c r="K171"/>
  <c r="K98"/>
  <c r="BK1113"/>
  <c r="K1113"/>
  <c r="K131"/>
  <c r="BK392"/>
  <c r="K392"/>
  <c r="K109"/>
  <c r="BK533"/>
  <c r="K533"/>
  <c r="K113"/>
  <c r="BK618"/>
  <c r="K618"/>
  <c r="K116"/>
  <c r="BK624"/>
  <c r="K624"/>
  <c r="K117"/>
  <c i="1" r="BC94"/>
  <c r="W35"/>
  <c r="AZ94"/>
  <c r="BF94"/>
  <c r="W38"/>
  <c r="BE94"/>
  <c r="W37"/>
  <c i="2" l="1" r="V169"/>
  <c i="3" r="I97"/>
  <c i="2" r="Q169"/>
  <c r="I96"/>
  <c r="K31"/>
  <c i="1" r="AS95"/>
  <c i="3" r="BK135"/>
  <c r="K135"/>
  <c r="K97"/>
  <c i="2" r="BK391"/>
  <c r="K391"/>
  <c r="K108"/>
  <c r="R169"/>
  <c r="J96"/>
  <c r="K32"/>
  <c i="1" r="AT95"/>
  <c i="2" r="BK170"/>
  <c r="K170"/>
  <c r="K97"/>
  <c i="1" r="AW94"/>
  <c r="AY94"/>
  <c r="AK35"/>
  <c r="AS94"/>
  <c r="AK27"/>
  <c r="BA94"/>
  <c r="AT94"/>
  <c r="AK28"/>
  <c i="3" l="1" r="BK134"/>
  <c r="K134"/>
  <c r="K96"/>
  <c r="K30"/>
  <c i="2" r="BK169"/>
  <c r="K169"/>
  <c r="K96"/>
  <c r="K30"/>
  <c i="3" r="K113"/>
  <c r="K107"/>
  <c r="K115"/>
  <c i="2" r="K148"/>
  <c r="K142"/>
  <c r="K33"/>
  <c r="K34"/>
  <c i="1" r="AG95"/>
  <c i="2" l="1" r="BE148"/>
  <c i="3" r="K33"/>
  <c r="BE113"/>
  <c i="2" r="K37"/>
  <c i="1" r="AX95"/>
  <c r="AV95"/>
  <c r="AN95"/>
  <c i="3" r="F37"/>
  <c i="1" r="BB96"/>
  <c i="2" r="K150"/>
  <c i="3" r="K34"/>
  <c i="1" r="AG96"/>
  <c i="2" l="1" r="K43"/>
  <c i="3" r="K37"/>
  <c i="1" r="AX96"/>
  <c r="AV96"/>
  <c r="AG94"/>
  <c r="AK26"/>
  <c i="2" r="F37"/>
  <c i="1" r="BB95"/>
  <c r="BB94"/>
  <c r="AX94"/>
  <c r="AV94"/>
  <c r="AN94"/>
  <c i="3" l="1" r="K43"/>
  <c i="1" r="AN96"/>
  <c r="AG100"/>
  <c r="CD100"/>
  <c r="AG99"/>
  <c r="AV99"/>
  <c r="BY99"/>
  <c r="AG102"/>
  <c r="CD102"/>
  <c r="AG101"/>
  <c r="CD101"/>
  <c l="1" r="CD99"/>
  <c r="AG98"/>
  <c r="AK29"/>
  <c r="AK31"/>
  <c r="AN99"/>
  <c r="AV100"/>
  <c r="BY100"/>
  <c r="AV101"/>
  <c r="BY101"/>
  <c r="AV102"/>
  <c r="BY102"/>
  <c r="W34"/>
  <c l="1" r="AN102"/>
  <c r="AN101"/>
  <c r="AN100"/>
  <c r="AK34"/>
  <c r="AK40"/>
  <c r="AG104"/>
  <c l="1"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<sst xmlns="http://schemas.openxmlformats.org/spreadsheetml/2006/main">
  <si>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</si>
  <si>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</si>
  <si>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</si>
  <si>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</si>
  <si>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</si>
  <si>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</si>
  <si>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{3b792968-95df-4090-924f-dcf74e5677fd}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</si>
  <si>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</si>
  <si>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</si>
  <si>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</si>
  <si>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</si>
  <si>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</si>
  <si>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</si>
  <si>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</si>
  <si>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</si>
  <si>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</si>
  <si>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</si>
  <si>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</si>
  <si>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ZŠ Hořín č.p. 3</t>
  </si>
  <si>
    <t>KSO:</t>
  </si>
  <si>
    <t>CC-CZ:</t>
  </si>
  <si>
    <t>Místo:</t>
  </si>
  <si>
    <t xml:space="preserve"> </t>
  </si>
  <si>
    <t>Datum:</t>
  </si>
  <si>
    <t>15. 4. 2021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</si>
  <si>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</si>
  <si>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</si>
  <si>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</si>
  <si>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</si>
  <si>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</si>
  <si>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</si>
  <si>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</si>
  <si>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</si>
  <si>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</si>
  <si>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</si>
  <si>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</si>
  <si>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</si>
  <si>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</si>
  <si>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</si>
  <si>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</si>
  <si>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</si>
  <si>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</si>
  <si>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</si>
  <si>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</si>
  <si>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</si>
  <si>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</si>
  <si>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</si>
  <si>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</si>
  <si>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</si>
  <si>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</si>
  <si>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</si>
  <si>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</si>
  <si>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</si>
  <si>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</si>
  <si>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</si>
  <si>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</si>
  <si>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</si>
  <si>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</si>
  <si>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</si>
  <si>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</si>
  <si>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</si>
  <si>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</si>
  <si>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</si>
  <si>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</si>
  <si>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</si>
  <si>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</si>
  <si>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</si>
  <si>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</si>
  <si>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</si>
  <si>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</si>
  <si>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</si>
  <si>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</si>
  <si>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</si>
  <si>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</si>
  <si>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</si>
  <si>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</si>
  <si>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</si>
  <si>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</si>
  <si>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</si>
  <si>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</si>
  <si>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</si>
  <si>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</si>
  <si>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</si>
  <si>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</si>
  <si>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Hlavní objekt</t>
  </si>
  <si>
    <t>STA</t>
  </si>
  <si>
    <t>1</t>
  </si>
  <si>
    <t>{0257c79f-17e5-47f6-8f38-47908856c095}</t>
  </si>
  <si>
    <t>2</t>
  </si>
  <si>
    <t>02</t>
  </si>
  <si>
    <t>Venkovní úpravy</t>
  </si>
  <si>
    <t>{cdca6e2b-e8b7-4400-acd5-2c07e64cc5d5}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</si>
  <si>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</si>
  <si>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</si>
  <si>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</si>
  <si>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</si>
  <si>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</si>
  <si>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</si>
  <si>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</si>
  <si>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</si>
  <si>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</si>
  <si>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</si>
  <si>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</si>
  <si>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Hlavní objekt</t>
  </si>
  <si>
    <t>Hořín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</si>
  <si>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</si>
  <si>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</si>
  <si>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</si>
  <si>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</si>
  <si>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</si>
  <si>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</si>
  <si>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</si>
  <si>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</si>
  <si>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</si>
  <si>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</si>
  <si>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</si>
  <si>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</si>
  <si>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</si>
  <si>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</si>
  <si>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</si>
  <si>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</si>
  <si>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</si>
  <si>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</si>
  <si>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</si>
  <si>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</si>
  <si>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</si>
  <si>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</si>
  <si>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</si>
  <si>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</si>
  <si>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</si>
  <si>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</si>
  <si>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</si>
  <si>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</si>
  <si>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</si>
  <si>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</si>
  <si>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</si>
  <si>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</si>
  <si>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</si>
  <si>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</si>
  <si>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</si>
  <si>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</si>
  <si>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</si>
  <si>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</si>
  <si>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</si>
  <si>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</si>
  <si>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</si>
  <si>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</si>
  <si>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</si>
  <si>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</si>
  <si>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</si>
  <si>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</si>
  <si>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</si>
  <si>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</si>
  <si>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</si>
  <si>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</si>
  <si>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</si>
  <si>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</si>
  <si>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</si>
  <si>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</si>
  <si>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</si>
  <si>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</si>
  <si>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</si>
  <si>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</si>
  <si>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</si>
  <si>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</si>
  <si>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</si>
  <si>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</si>
  <si>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</si>
  <si>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</si>
  <si>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</si>
  <si>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</si>
  <si>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</si>
  <si>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</si>
  <si>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</si>
  <si>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</si>
  <si>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</si>
  <si>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</si>
  <si>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</si>
  <si>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</si>
  <si>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</si>
  <si>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</si>
  <si>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</si>
  <si>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</si>
  <si>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</si>
  <si>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</si>
  <si>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</si>
  <si>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</si>
  <si>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</si>
  <si>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</si>
  <si>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</si>
  <si>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</si>
  <si>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-694076589</t>
  </si>
  <si>
    <t>113202111</t>
  </si>
  <si>
    <t>Vytrhání obrub krajníků obrubníků stojatých</t>
  </si>
  <si>
    <t>m</t>
  </si>
  <si>
    <t>-35932684</t>
  </si>
  <si>
    <t>3</t>
  </si>
  <si>
    <t>122251101</t>
  </si>
  <si>
    <t>Odkopávky a prokopávky nezapažené v hornině třídy těžitelnosti I, skupiny 3 objem do 20 m3 strojně</t>
  </si>
  <si>
    <t>m3</t>
  </si>
  <si>
    <t>1107228082</t>
  </si>
  <si>
    <t>VV</t>
  </si>
  <si>
    <t>60*0,5</t>
  </si>
  <si>
    <t>122552204</t>
  </si>
  <si>
    <t>Odkopávky a prokopávky nezapažené pro silnice a dálnice v hornině třídy těžitelnosti III objem do 500 m3 strojně</t>
  </si>
  <si>
    <t>282605164</t>
  </si>
  <si>
    <t>55*0,5</t>
  </si>
  <si>
    <t>5</t>
  </si>
  <si>
    <t>13,5</t>
  </si>
  <si>
    <t>Vodorovné přemístění výkopku z horniny třídy těžitelnosti I, skupiny 1 až 3 stavebním kolečkem do 10 m</t>
  </si>
  <si>
    <t>2091265051</t>
  </si>
  <si>
    <t>6</t>
  </si>
  <si>
    <t>131251103</t>
  </si>
  <si>
    <t>Hloubení jam nezapažených v hornině třídy těžitelnosti I, skupiny 3 objem do 100 m3 strojně</t>
  </si>
  <si>
    <t>230598280</t>
  </si>
  <si>
    <t>14,45*3*1,5</t>
  </si>
  <si>
    <t>7</t>
  </si>
  <si>
    <t>132212112</t>
  </si>
  <si>
    <t>Hloubení rýh š do 800 mm v nesoudržných horninách třídy těžitelnosti I, skupiny 3 ručně</t>
  </si>
  <si>
    <t>1897782542</t>
  </si>
  <si>
    <t>24+2+4+15+5</t>
  </si>
  <si>
    <t>8</t>
  </si>
  <si>
    <t>132254101</t>
  </si>
  <si>
    <t>Hloubení rýh zapažených š do 800 mm v hornině třídy těžitelnosti I, skupiny 3 objem do 20 m3 strojně</t>
  </si>
  <si>
    <t>-1408612541</t>
  </si>
  <si>
    <t>40*0,8*1</t>
  </si>
  <si>
    <t>50</t>
  </si>
  <si>
    <t>Součet</t>
  </si>
  <si>
    <t>9</t>
  </si>
  <si>
    <t>162751117</t>
  </si>
  <si>
    <t>Vodorovné přemístění do 10000 m výkopku/sypaniny z horniny třídy těžitelnosti I, skupiny 1 až 3</t>
  </si>
  <si>
    <t>1536929667</t>
  </si>
  <si>
    <t>77,5+64+30</t>
  </si>
  <si>
    <t>10</t>
  </si>
  <si>
    <t>167151101</t>
  </si>
  <si>
    <t>Nakládání výkopku z hornin třídy těžitelnosti I, skupiny 1 až 3 do 100 m3</t>
  </si>
  <si>
    <t>-1046633580</t>
  </si>
  <si>
    <t>171,5</t>
  </si>
  <si>
    <t>11</t>
  </si>
  <si>
    <t>171201221</t>
  </si>
  <si>
    <t>Poplatek za uložení na skládce (skládkovné) zeminy a kamení kód odpadu 17 05 04</t>
  </si>
  <si>
    <t>t</t>
  </si>
  <si>
    <t>182723113</t>
  </si>
  <si>
    <t>171,5*1,6</t>
  </si>
  <si>
    <t>12</t>
  </si>
  <si>
    <t>174151101</t>
  </si>
  <si>
    <t>Zásyp jam, šachet rýh nebo kolem objektů sypaninou se zhutněním</t>
  </si>
  <si>
    <t>2006213188</t>
  </si>
  <si>
    <t>13</t>
  </si>
  <si>
    <t>175111101</t>
  </si>
  <si>
    <t>Obsypání potrubí ručně sypaninou bez prohození, uloženou do 3 m</t>
  </si>
  <si>
    <t>1838714342</t>
  </si>
  <si>
    <t>40*0,25</t>
  </si>
  <si>
    <t>14</t>
  </si>
  <si>
    <t>M</t>
  </si>
  <si>
    <t>58331200</t>
  </si>
  <si>
    <t>štěrkopísek netříděný zásypový</t>
  </si>
  <si>
    <t>-665491610</t>
  </si>
  <si>
    <t>23</t>
  </si>
  <si>
    <t>Zakládání</t>
  </si>
  <si>
    <t>212312111</t>
  </si>
  <si>
    <t>Lože pro trativody z betonu prostého</t>
  </si>
  <si>
    <t>-2081783534</t>
  </si>
  <si>
    <t>20*0,15*0,7</t>
  </si>
  <si>
    <t>16</t>
  </si>
  <si>
    <t>212572111</t>
  </si>
  <si>
    <t>Lože pro trativody ze štěrkopísku tříděného</t>
  </si>
  <si>
    <t>-298531436</t>
  </si>
  <si>
    <t>20*0,7*0,4</t>
  </si>
  <si>
    <t>17</t>
  </si>
  <si>
    <t>213141113</t>
  </si>
  <si>
    <t>Zřízení vrstvy z geotextilie v rovině nebo ve sklonu do 1:5 š do 8,5 m</t>
  </si>
  <si>
    <t>2006670116</t>
  </si>
  <si>
    <t>20*5</t>
  </si>
  <si>
    <t>18</t>
  </si>
  <si>
    <t>69311010</t>
  </si>
  <si>
    <t>geotextilie tkaná separační, filtrační, výztužná PP pevnost v tahu 80kN/m</t>
  </si>
  <si>
    <t>-741993452</t>
  </si>
  <si>
    <t>100*1,1 'Přepočtené koeficientem množství</t>
  </si>
  <si>
    <t>19</t>
  </si>
  <si>
    <t>271532211</t>
  </si>
  <si>
    <t>Podsyp pod základové konstrukce se zhutněním z hrubého kameniva frakce 32 až 63 mm</t>
  </si>
  <si>
    <t>-1831964229</t>
  </si>
  <si>
    <t>155*0,15</t>
  </si>
  <si>
    <t>20</t>
  </si>
  <si>
    <t>273313611</t>
  </si>
  <si>
    <t>Základové desky z betonu tř. C 16/20</t>
  </si>
  <si>
    <t>458382796</t>
  </si>
  <si>
    <t>0,15*(77+52+21+5)</t>
  </si>
  <si>
    <t>273362021</t>
  </si>
  <si>
    <t>Výztuž základových desek svařovanými sítěmi Kari</t>
  </si>
  <si>
    <t>13945287</t>
  </si>
  <si>
    <t>155*1,15*6,66*0,001</t>
  </si>
  <si>
    <t>22</t>
  </si>
  <si>
    <t>274313611</t>
  </si>
  <si>
    <t>Základové pásy z betonu tř. C 16/20</t>
  </si>
  <si>
    <t>1296663148</t>
  </si>
  <si>
    <t>31+4+15</t>
  </si>
  <si>
    <t>274351121</t>
  </si>
  <si>
    <t>Zřízení bednění základových pasů rovného</t>
  </si>
  <si>
    <t>949378829</t>
  </si>
  <si>
    <t>2*(36+5+10)*1</t>
  </si>
  <si>
    <t>24</t>
  </si>
  <si>
    <t>274351122</t>
  </si>
  <si>
    <t>Odstranění bednění základových pasů rovného</t>
  </si>
  <si>
    <t>240128721</t>
  </si>
  <si>
    <t>102</t>
  </si>
  <si>
    <t>25</t>
  </si>
  <si>
    <t>274361821</t>
  </si>
  <si>
    <t>Výztuž základových pásů betonářskou ocelí 10 505 (R)</t>
  </si>
  <si>
    <t>-1882205583</t>
  </si>
  <si>
    <t>Svislé a kompletní konstrukce</t>
  </si>
  <si>
    <t>26</t>
  </si>
  <si>
    <t>310238411</t>
  </si>
  <si>
    <t>Zazdívka otvorů pl do 1 m2 ve zdivu nadzákladovém cihlami pálenými na MC</t>
  </si>
  <si>
    <t>5787057</t>
  </si>
  <si>
    <t>27</t>
  </si>
  <si>
    <t>310239411</t>
  </si>
  <si>
    <t>Zazdívka otvorů pl do 4 m2 ve zdivu nadzákladovém cihlami pálenými na MC</t>
  </si>
  <si>
    <t>769113778</t>
  </si>
  <si>
    <t>28</t>
  </si>
  <si>
    <t>311235161</t>
  </si>
  <si>
    <t>Zdivo jednovrstvé z cihel broušených přes P10 do P15 na tenkovrstvou maltu tl 300 mm</t>
  </si>
  <si>
    <t>-2037703035</t>
  </si>
  <si>
    <t>112</t>
  </si>
  <si>
    <t>29</t>
  </si>
  <si>
    <t>311237111</t>
  </si>
  <si>
    <t>Zdivo jednovrstvé tepelně izolační z cihel broušených na tenkovrstvou maltu U přes 0,26 do 0,30 W/m2K tl zdiva 300 mm</t>
  </si>
  <si>
    <t>2105400669</t>
  </si>
  <si>
    <t>112+18</t>
  </si>
  <si>
    <t>30</t>
  </si>
  <si>
    <t>317168012</t>
  </si>
  <si>
    <t>Překlad keramický plochý š 115 mm dl 1250 mm</t>
  </si>
  <si>
    <t>kus</t>
  </si>
  <si>
    <t>-1242655584</t>
  </si>
  <si>
    <t>31</t>
  </si>
  <si>
    <t>317941123</t>
  </si>
  <si>
    <t>Osazování ocelových válcovaných nosníků na zdivu I, IE, U, UE nebo L do č 22</t>
  </si>
  <si>
    <t>937292518</t>
  </si>
  <si>
    <t>21,9*1,6*6/1000</t>
  </si>
  <si>
    <t>26,9*4*2,7/1000</t>
  </si>
  <si>
    <t>31,1*4*3,1/1000</t>
  </si>
  <si>
    <t>32</t>
  </si>
  <si>
    <t>13010720</t>
  </si>
  <si>
    <t>ocel profilová IPN 180 jakost 11 375</t>
  </si>
  <si>
    <t>-2022905447</t>
  </si>
  <si>
    <t>0,21*1,2</t>
  </si>
  <si>
    <t>33</t>
  </si>
  <si>
    <t>13010722</t>
  </si>
  <si>
    <t>ocel profilová IPN 200 jakost 11 375</t>
  </si>
  <si>
    <t>-1222881352</t>
  </si>
  <si>
    <t>0,291*1,2</t>
  </si>
  <si>
    <t>34</t>
  </si>
  <si>
    <t>13010724</t>
  </si>
  <si>
    <t>ocel profilová IPN 220 jakost 11 375</t>
  </si>
  <si>
    <t>-811354529</t>
  </si>
  <si>
    <t>4*3,1*31,2/1000*1,2</t>
  </si>
  <si>
    <t>35</t>
  </si>
  <si>
    <t>319202212</t>
  </si>
  <si>
    <t>Dodatečná izolace zdiva tl do 300 mm beztlakou injektáží silikonovou mikroemulzí</t>
  </si>
  <si>
    <t>280364666</t>
  </si>
  <si>
    <t>36</t>
  </si>
  <si>
    <t>319202213</t>
  </si>
  <si>
    <t>Dodatečná izolace zdiva tl do 450 mm beztlakou injektáží silikonovou mikroemulzí</t>
  </si>
  <si>
    <t>5993546</t>
  </si>
  <si>
    <t>37</t>
  </si>
  <si>
    <t>339941112.R</t>
  </si>
  <si>
    <t>Sloup (komaxit) ze ze silnostěné trubky průměru 100 mm a dvěma plotnami délky 2,1 m-rohové okno</t>
  </si>
  <si>
    <t>1694271149</t>
  </si>
  <si>
    <t>38</t>
  </si>
  <si>
    <t>342244211</t>
  </si>
  <si>
    <t>Příčka z cihel broušených na tenkovrstvou maltu tloušťky 115 mm</t>
  </si>
  <si>
    <t>-1435203091</t>
  </si>
  <si>
    <t>39</t>
  </si>
  <si>
    <t>346244361</t>
  </si>
  <si>
    <t>Zazdívka o tl 65 mm rýh, nik nebo kapes z cihel pálených</t>
  </si>
  <si>
    <t>-1350487958</t>
  </si>
  <si>
    <t>40</t>
  </si>
  <si>
    <t>346244371</t>
  </si>
  <si>
    <t>Zazdívka o tl 140 mm rýh, nik nebo kapes z cihel pálených</t>
  </si>
  <si>
    <t>1159927559</t>
  </si>
  <si>
    <t>41</t>
  </si>
  <si>
    <t>346244381</t>
  </si>
  <si>
    <t>Plentování jednostranné v do 200 mm válcovaných nosníků cihlami</t>
  </si>
  <si>
    <t>307500711</t>
  </si>
  <si>
    <t>2,2*0,4*(1,6+2,7+3)</t>
  </si>
  <si>
    <t>42</t>
  </si>
  <si>
    <t>349231811</t>
  </si>
  <si>
    <t>Přizdívka ostění s ozubem z cihel tl do 150 mm</t>
  </si>
  <si>
    <t>132863282</t>
  </si>
  <si>
    <t>43</t>
  </si>
  <si>
    <t>382411114.R</t>
  </si>
  <si>
    <t>Zemní nádrž objemu 4500 l z PE na dešťovou a splaškovou vodu samonosná pro běžné zatížení,komplet vč. poklopu a šachty,D+M</t>
  </si>
  <si>
    <t>soubor</t>
  </si>
  <si>
    <t>-1878169380</t>
  </si>
  <si>
    <t>Vodorovné konstrukce</t>
  </si>
  <si>
    <t>44</t>
  </si>
  <si>
    <t>411168294</t>
  </si>
  <si>
    <t>Strop keramický tl 23 cm z vložek MIAKO a keramobetonových nosníků dl do 5 m OVN 50 cm</t>
  </si>
  <si>
    <t>27894944</t>
  </si>
  <si>
    <t>4+62+71</t>
  </si>
  <si>
    <t>45</t>
  </si>
  <si>
    <t>411168520</t>
  </si>
  <si>
    <t>Ztužující žebro (skrytý průvlak) ŽB pro strop MIAKO tl 23 cm osová vzdálenost nosníků 50 cm dl do 5 m</t>
  </si>
  <si>
    <t>-56374503</t>
  </si>
  <si>
    <t>45*0,25</t>
  </si>
  <si>
    <t>46</t>
  </si>
  <si>
    <t>411321414</t>
  </si>
  <si>
    <t>Stropy deskové ze ŽB tř. C 25/30</t>
  </si>
  <si>
    <t>580471430</t>
  </si>
  <si>
    <t>0,14*(80+62+127+62)</t>
  </si>
  <si>
    <t>47</t>
  </si>
  <si>
    <t>411354214</t>
  </si>
  <si>
    <t>Bednění stropů ztracené z hraněných trapézových vln v 60 mm plech lesklý tl 0,88 mm</t>
  </si>
  <si>
    <t>1778479138</t>
  </si>
  <si>
    <t>80+62+62+127</t>
  </si>
  <si>
    <t>48</t>
  </si>
  <si>
    <t>411354271</t>
  </si>
  <si>
    <t>Příplatek k ztracenému bednění stropů za lože z MC</t>
  </si>
  <si>
    <t>-1380194535</t>
  </si>
  <si>
    <t>49</t>
  </si>
  <si>
    <t>411354313</t>
  </si>
  <si>
    <t>Zřízení podpěrné konstrukce stropů výšky do 4 m tl do 25 cm</t>
  </si>
  <si>
    <t>1838278865</t>
  </si>
  <si>
    <t>411354314</t>
  </si>
  <si>
    <t>Odstranění podpěrné konstrukce stropů výšky do 4 m tl do 25 cm</t>
  </si>
  <si>
    <t>1673344480</t>
  </si>
  <si>
    <t>51</t>
  </si>
  <si>
    <t>411361821</t>
  </si>
  <si>
    <t>Výztuž stropů betonářskou ocelí 10 505</t>
  </si>
  <si>
    <t>-892649210</t>
  </si>
  <si>
    <t>328*13,2/1000</t>
  </si>
  <si>
    <t>4,33*1,15 'Přepočtené koeficientem množství</t>
  </si>
  <si>
    <t>52</t>
  </si>
  <si>
    <t>411362021</t>
  </si>
  <si>
    <t>Výztuž stropů svařovanými sítěmi Kari</t>
  </si>
  <si>
    <t>800346594</t>
  </si>
  <si>
    <t>328*1,15*0,666/100</t>
  </si>
  <si>
    <t>53</t>
  </si>
  <si>
    <t>413941123</t>
  </si>
  <si>
    <t>Osazování ocelových válcovaných nosníků stropů I, IE, U, UE nebo L do č. 22</t>
  </si>
  <si>
    <t>-1161194936</t>
  </si>
  <si>
    <t>26,2*((3,15*1)+(2*3,1))/1000</t>
  </si>
  <si>
    <t>54</t>
  </si>
  <si>
    <t>-41601589</t>
  </si>
  <si>
    <t>3,15*1,1*26,2/1000</t>
  </si>
  <si>
    <t>0,091*1,15 'Přepočtené koeficientem množství</t>
  </si>
  <si>
    <t>55</t>
  </si>
  <si>
    <t>-1356103497</t>
  </si>
  <si>
    <t>21,9/1000*3,15*2*1,1</t>
  </si>
  <si>
    <t>56</t>
  </si>
  <si>
    <t>413941125</t>
  </si>
  <si>
    <t>Osazování ocelových válcovaných nosníků stropů I, IE, U, UE nebo L č. 24 a vyšší</t>
  </si>
  <si>
    <t>755994367</t>
  </si>
  <si>
    <t>41,9*((6,8*36)+(20*7))/1000</t>
  </si>
  <si>
    <t>57</t>
  </si>
  <si>
    <t>13010728</t>
  </si>
  <si>
    <t>ocel profilová IPN 260 jakost 11 375</t>
  </si>
  <si>
    <t>340732696</t>
  </si>
  <si>
    <t>15,838*1,15 'Přepočtené koeficientem množství</t>
  </si>
  <si>
    <t>58</t>
  </si>
  <si>
    <t>417321414</t>
  </si>
  <si>
    <t>Ztužující pásy a věnce ze ŽB tř. C 20/25</t>
  </si>
  <si>
    <t>-519390459</t>
  </si>
  <si>
    <t>59</t>
  </si>
  <si>
    <t>417351115</t>
  </si>
  <si>
    <t>Zřízení bednění ztužujících věnců</t>
  </si>
  <si>
    <t>-803903628</t>
  </si>
  <si>
    <t>60</t>
  </si>
  <si>
    <t>417351116</t>
  </si>
  <si>
    <t>Odstranění bednění ztužujících věnců</t>
  </si>
  <si>
    <t>-1676516123</t>
  </si>
  <si>
    <t>61</t>
  </si>
  <si>
    <t>417351413</t>
  </si>
  <si>
    <t>Ztracené bednění věnců z keramických U-profilů pro zdivo tl 240 mm</t>
  </si>
  <si>
    <t>-669153266</t>
  </si>
  <si>
    <t>62</t>
  </si>
  <si>
    <t>417361821</t>
  </si>
  <si>
    <t>Výztuž ztužujících pásů a věnců betonářskou ocelí 10 505</t>
  </si>
  <si>
    <t>-1700682237</t>
  </si>
  <si>
    <t>63</t>
  </si>
  <si>
    <t>434191421</t>
  </si>
  <si>
    <t>Osazení schodišťových desek kamenných broušených nebo leštěných lepením na ocelový plech</t>
  </si>
  <si>
    <t>-1604569967</t>
  </si>
  <si>
    <t>64</t>
  </si>
  <si>
    <t>58382165</t>
  </si>
  <si>
    <t>deska obkladová tryskaná žula tl 30mm do 0,24m2</t>
  </si>
  <si>
    <t>-694778818</t>
  </si>
  <si>
    <t>65</t>
  </si>
  <si>
    <t>434191451</t>
  </si>
  <si>
    <t>Osazení schodišťových stupňů kamenných broušených nebo leštěných lepením na ocelový plech</t>
  </si>
  <si>
    <t>-1508803891</t>
  </si>
  <si>
    <t>66</t>
  </si>
  <si>
    <t>58382180</t>
  </si>
  <si>
    <t>deska obkladová leštěná žula tl 30mm do 0,24m2</t>
  </si>
  <si>
    <t>1218669612</t>
  </si>
  <si>
    <t>Komunikace pozemní</t>
  </si>
  <si>
    <t>67</t>
  </si>
  <si>
    <t>564661111</t>
  </si>
  <si>
    <t>Podklad z kameniva hrubého drceného vel. 63-125 mm tl 200 mm</t>
  </si>
  <si>
    <t>395817309</t>
  </si>
  <si>
    <t>68</t>
  </si>
  <si>
    <t>564750111</t>
  </si>
  <si>
    <t>Podklad z kameniva hrubého drceného vel. 16-32 mm tl 150 mm</t>
  </si>
  <si>
    <t>-1227265881</t>
  </si>
  <si>
    <t>69</t>
  </si>
  <si>
    <t>596212212</t>
  </si>
  <si>
    <t>Kladení zámkové dlažby pozemních komunikací tl 80 mm skupiny A pl do 300 m2</t>
  </si>
  <si>
    <t>47607421</t>
  </si>
  <si>
    <t>70</t>
  </si>
  <si>
    <t>59245292</t>
  </si>
  <si>
    <t>dlažba zámková tvaru vlny 225x112x80mm přírodní</t>
  </si>
  <si>
    <t>-1605561401</t>
  </si>
  <si>
    <t>Úpravy povrchů, podlahy a osazování výplní</t>
  </si>
  <si>
    <t>71</t>
  </si>
  <si>
    <t>612315101</t>
  </si>
  <si>
    <t>Vápenná hrubá omítka rýh ve stěnách šířky do 150 mm</t>
  </si>
  <si>
    <t>-418659837</t>
  </si>
  <si>
    <t>72</t>
  </si>
  <si>
    <t>612315121</t>
  </si>
  <si>
    <t>Vápenná štuková omítka rýh ve stěnách šířky do 150 mm</t>
  </si>
  <si>
    <t>-1768450925</t>
  </si>
  <si>
    <t>73</t>
  </si>
  <si>
    <t>612315422</t>
  </si>
  <si>
    <t>Oprava vnitřní vápenné štukové omítky stěn v rozsahu plochy do 30%</t>
  </si>
  <si>
    <t>-293163801</t>
  </si>
  <si>
    <t>74</t>
  </si>
  <si>
    <t>612322141</t>
  </si>
  <si>
    <t>Vápenocementová lehčená omítka štuková dvouvrstvá vnitřních stěn nanášená ručně</t>
  </si>
  <si>
    <t>-1667588932</t>
  </si>
  <si>
    <t>75</t>
  </si>
  <si>
    <t>612325121</t>
  </si>
  <si>
    <t>Vápenocementová štuková omítka rýh ve stěnách šířky do 150 mm</t>
  </si>
  <si>
    <t>-1491991818</t>
  </si>
  <si>
    <t>76</t>
  </si>
  <si>
    <t>612325122</t>
  </si>
  <si>
    <t>Vápenocementová štuková omítka rýh ve stěnách šířky do 300 mm</t>
  </si>
  <si>
    <t>471044263</t>
  </si>
  <si>
    <t>77</t>
  </si>
  <si>
    <t>612821012</t>
  </si>
  <si>
    <t>Vnitřní sanační štuková omítka pro vlhké a zasolené zdivo prováděná ručně</t>
  </si>
  <si>
    <t>-2125691849</t>
  </si>
  <si>
    <t>2,5*(17+19+12+18)</t>
  </si>
  <si>
    <t>78</t>
  </si>
  <si>
    <t>619991021</t>
  </si>
  <si>
    <t>Oblepení rámů a keramických soklů lepící páskou</t>
  </si>
  <si>
    <t>-1740231169</t>
  </si>
  <si>
    <t>79</t>
  </si>
  <si>
    <t>619996145</t>
  </si>
  <si>
    <t>Ochrana konstrukcí nebo samostatných prvků obalením geotextilií</t>
  </si>
  <si>
    <t>-825721718</t>
  </si>
  <si>
    <t>80</t>
  </si>
  <si>
    <t>622142001</t>
  </si>
  <si>
    <t>Potažení vnějších stěn sklovláknitým pletivem vtlačeným do tenkovrstvé hmoty</t>
  </si>
  <si>
    <t>2140925074</t>
  </si>
  <si>
    <t>81</t>
  </si>
  <si>
    <t>622211031</t>
  </si>
  <si>
    <t>Montáž kontaktního zateplení vnějších stěn lepením a mechanickým kotvením polystyrénových desek tl do 160 mm</t>
  </si>
  <si>
    <t>-647601944</t>
  </si>
  <si>
    <t>82</t>
  </si>
  <si>
    <t>28376021</t>
  </si>
  <si>
    <t>deska perimetrická fasádní soklová 150kPa λ=0,035 tl 160mm</t>
  </si>
  <si>
    <t>-346258870</t>
  </si>
  <si>
    <t>83</t>
  </si>
  <si>
    <t>622212001</t>
  </si>
  <si>
    <t>Montáž kontaktního zateplení vnějšího ostění, nadpraží nebo parapetu hl. špalety do 200 mm lepením desek z polystyrenu tl do 40 mm</t>
  </si>
  <si>
    <t>2091924365</t>
  </si>
  <si>
    <t>84</t>
  </si>
  <si>
    <t>28375932</t>
  </si>
  <si>
    <t>deska EPS 70 fasádní λ=0,039 tl 40mm</t>
  </si>
  <si>
    <t>-303934164</t>
  </si>
  <si>
    <t>85*0,2</t>
  </si>
  <si>
    <t>85</t>
  </si>
  <si>
    <t>622221031</t>
  </si>
  <si>
    <t>Montáž kontaktního zateplení vnějších stěn lepením a mechanickým kotvením desek z minerální vlny s podélnou orientací vláken tl do 160 mm</t>
  </si>
  <si>
    <t>495275884</t>
  </si>
  <si>
    <t>60-12+50+55+45+50</t>
  </si>
  <si>
    <t>86</t>
  </si>
  <si>
    <t>63151538</t>
  </si>
  <si>
    <t>deska tepelně izolační minerální kontaktních fasád podélné vlákno λ=0,036 tl 160mm</t>
  </si>
  <si>
    <t>1393409625</t>
  </si>
  <si>
    <t>248*1,1 'Přepočtené koeficientem množství</t>
  </si>
  <si>
    <t>87</t>
  </si>
  <si>
    <t>622252001</t>
  </si>
  <si>
    <t>Montáž profilů kontaktního zateplení připevněných mechanicky</t>
  </si>
  <si>
    <t>150943117</t>
  </si>
  <si>
    <t>88</t>
  </si>
  <si>
    <t>28342212</t>
  </si>
  <si>
    <t>profil zakládací sada upevňovacího a nasouvacího profilu pro ETICS pro izolant tl 140-180mm</t>
  </si>
  <si>
    <t>-1571338137</t>
  </si>
  <si>
    <t>89</t>
  </si>
  <si>
    <t>622252002</t>
  </si>
  <si>
    <t>Montáž profilů kontaktního zateplení lepených</t>
  </si>
  <si>
    <t>-1674136348</t>
  </si>
  <si>
    <t>90</t>
  </si>
  <si>
    <t>63127466</t>
  </si>
  <si>
    <t>profil rohový Al 23x23mm s výztužnou tkaninou š 100mm pro ETICS</t>
  </si>
  <si>
    <t>1747903172</t>
  </si>
  <si>
    <t>91</t>
  </si>
  <si>
    <t>622381021</t>
  </si>
  <si>
    <t>Tenkovrstvá minerální zrnitá omítka tl. 2,0 mm včetně penetrace vnějších stěn</t>
  </si>
  <si>
    <t>781616745</t>
  </si>
  <si>
    <t>92</t>
  </si>
  <si>
    <t>622511101</t>
  </si>
  <si>
    <t>Tenkovrstvá akrylátová mozaiková jemnozrnná omítka včetně penetrace vnějších stěn</t>
  </si>
  <si>
    <t>2060090579</t>
  </si>
  <si>
    <t>93</t>
  </si>
  <si>
    <t>628195001</t>
  </si>
  <si>
    <t>Očištění zdiva nebo betonu zdí a valů před započetím oprav ručně</t>
  </si>
  <si>
    <t>1640023288</t>
  </si>
  <si>
    <t>94</t>
  </si>
  <si>
    <t>632441225</t>
  </si>
  <si>
    <t>Potěr anhydritový samonivelační litý C30 tl do 50 mm</t>
  </si>
  <si>
    <t>-1936750556</t>
  </si>
  <si>
    <t>80+60+26+36+26+242</t>
  </si>
  <si>
    <t>95</t>
  </si>
  <si>
    <t>637211111</t>
  </si>
  <si>
    <t>Okapový chodník z betonových dlaždic tl 40 mm na MC 10</t>
  </si>
  <si>
    <t>1757598726</t>
  </si>
  <si>
    <t>96</t>
  </si>
  <si>
    <t>637311112</t>
  </si>
  <si>
    <t>Okapový chodník z betonových chodníkových obrubníků stojatých lože kamenivo</t>
  </si>
  <si>
    <t>605254818</t>
  </si>
  <si>
    <t>97</t>
  </si>
  <si>
    <t>642942611</t>
  </si>
  <si>
    <t>Osazování zárubní nebo rámů dveřních kovových do 2,5 m2 na montážní pěnu</t>
  </si>
  <si>
    <t>-1648065745</t>
  </si>
  <si>
    <t>98</t>
  </si>
  <si>
    <t>642945111</t>
  </si>
  <si>
    <t>Osazování protipožárních nebo protiplynových zárubní dveří jednokřídlových do 2,5 m2</t>
  </si>
  <si>
    <t>-996990247</t>
  </si>
  <si>
    <t>99</t>
  </si>
  <si>
    <t>SLD.0028730.URS</t>
  </si>
  <si>
    <t>ocelová zárubeň SP rozměru 70/197, 210cm šířky 11-15cm</t>
  </si>
  <si>
    <t>2061923498</t>
  </si>
  <si>
    <t>100</t>
  </si>
  <si>
    <t>SLD.0028735.URS</t>
  </si>
  <si>
    <t>ocelová zárubeň SP rozměru 80/197, 210cm šířky 11-15cm</t>
  </si>
  <si>
    <t>939837800</t>
  </si>
  <si>
    <t>101</t>
  </si>
  <si>
    <t>SLD.0028740.URS</t>
  </si>
  <si>
    <t>ocelová zárubeň SP rozměru 90/197, 210cm šířky 11-15cm</t>
  </si>
  <si>
    <t>-1476574724</t>
  </si>
  <si>
    <t>55331562</t>
  </si>
  <si>
    <t>zárubeň jednokřídlá ocelová pro zdění s protipožární úpravou tl stěny 110-150mm rozměru 800/1970, 2100mm</t>
  </si>
  <si>
    <t>-1756220451</t>
  </si>
  <si>
    <t>103</t>
  </si>
  <si>
    <t>55331563</t>
  </si>
  <si>
    <t>zárubeň jednokřídlá ocelová pro zdění s protipožární úpravou tl stěny 110-150mm rozměru 900/1970, 2100mm</t>
  </si>
  <si>
    <t>-166202010</t>
  </si>
  <si>
    <t>104</t>
  </si>
  <si>
    <t>55331564</t>
  </si>
  <si>
    <t>zárubeň jednokřídlá ocelová pro zdění s protipožární úpravou tl stěny 110-150mm rozměru 1000/1970, 2100mm</t>
  </si>
  <si>
    <t>1077871225</t>
  </si>
  <si>
    <t>Trubní vedení</t>
  </si>
  <si>
    <t>105</t>
  </si>
  <si>
    <t>895270012</t>
  </si>
  <si>
    <t>Proplachovací a kontrolní šachta z PVC-U vnější průměr 315 mm pro drenáže budov bez lapače písku užitné výšky 650 mm</t>
  </si>
  <si>
    <t>1197498403</t>
  </si>
  <si>
    <t>106</t>
  </si>
  <si>
    <t>895270021</t>
  </si>
  <si>
    <t>Proplachovací a kontrolní šachta z PVC-U vnější průměr 315 mm pro drenáže budov šachtové prodloužení světlé hloubky 800 mm</t>
  </si>
  <si>
    <t>129739952</t>
  </si>
  <si>
    <t>107</t>
  </si>
  <si>
    <t>895270031</t>
  </si>
  <si>
    <t>Proplachovací a kontrolní šachta z PVC-U vnější průměr 315 mm pro drenáže budov redukce DN 200/100-150</t>
  </si>
  <si>
    <t>1469121071</t>
  </si>
  <si>
    <t>108</t>
  </si>
  <si>
    <t>895270062</t>
  </si>
  <si>
    <t>Proplachovací a kontrolní šachta z PVC-U vnější průměr 315 mm pro drenáže budov poklop betonový pro třídu zatížení D 400</t>
  </si>
  <si>
    <t>1566634145</t>
  </si>
  <si>
    <t>109</t>
  </si>
  <si>
    <t>899620131</t>
  </si>
  <si>
    <t>Obetonování plastové šachty z polypropylenu betonem prostým tř. C 16/20 otevřený výkop</t>
  </si>
  <si>
    <t>1833807607</t>
  </si>
  <si>
    <t>110</t>
  </si>
  <si>
    <t>899911105</t>
  </si>
  <si>
    <t>Chránička- vnějšího průměru potrubí do 328 mm</t>
  </si>
  <si>
    <t>1777943860</t>
  </si>
  <si>
    <t>Ostatní konstrukce a práce, bourání</t>
  </si>
  <si>
    <t>111</t>
  </si>
  <si>
    <t>916131113</t>
  </si>
  <si>
    <t>Osazení silničního obrubníku betonového ležatého s boční opěrou do lože z betonu prostého</t>
  </si>
  <si>
    <t>1410463965</t>
  </si>
  <si>
    <t>59217031</t>
  </si>
  <si>
    <t>obrubník betonový silniční 1000x150x250mm</t>
  </si>
  <si>
    <t>1529959512</t>
  </si>
  <si>
    <t>113</t>
  </si>
  <si>
    <t>941211811</t>
  </si>
  <si>
    <t>Demontáž lešení řadového rámového lehkého zatížení do 200 kg/m2 š do 0,9 m v do 10 m</t>
  </si>
  <si>
    <t>-2028396437</t>
  </si>
  <si>
    <t>(4,3*9*3)+(49*3,5)</t>
  </si>
  <si>
    <t>114</t>
  </si>
  <si>
    <t>941311111</t>
  </si>
  <si>
    <t>Montáž lešení řadového modulového lehkého zatížení do 200 kg/m2 š do 0,9 m v do 10 m</t>
  </si>
  <si>
    <t>-1306877789</t>
  </si>
  <si>
    <t>115</t>
  </si>
  <si>
    <t>941311211</t>
  </si>
  <si>
    <t>Příplatek k lešení řadovému modulovému lehkému š 0,9 m v do 25 m za první a ZKD den použití x70</t>
  </si>
  <si>
    <t>-1787024906</t>
  </si>
  <si>
    <t>287,6*70 'Přepočtené koeficientem množství</t>
  </si>
  <si>
    <t>116</t>
  </si>
  <si>
    <t>944511111</t>
  </si>
  <si>
    <t>Montáž ochranné sítě z textilie z umělých vláken</t>
  </si>
  <si>
    <t>-485557587</t>
  </si>
  <si>
    <t>117</t>
  </si>
  <si>
    <t>944511211</t>
  </si>
  <si>
    <t>Příplatek k ochranné síti za první a ZKD den použití x70</t>
  </si>
  <si>
    <t>-1222995637</t>
  </si>
  <si>
    <t>118</t>
  </si>
  <si>
    <t>944511811</t>
  </si>
  <si>
    <t>Demontáž ochranné sítě z textilie z umělých vláken</t>
  </si>
  <si>
    <t>-459340448</t>
  </si>
  <si>
    <t>119</t>
  </si>
  <si>
    <t>952901111</t>
  </si>
  <si>
    <t>Vyčištění budov bytové a občanské výstavby při výšce podlaží do 4 m</t>
  </si>
  <si>
    <t>-771687364</t>
  </si>
  <si>
    <t>120</t>
  </si>
  <si>
    <t>953943212</t>
  </si>
  <si>
    <t>Osazování skříně pro hasicí přístroj</t>
  </si>
  <si>
    <t>1858743587</t>
  </si>
  <si>
    <t>121</t>
  </si>
  <si>
    <t>44932114</t>
  </si>
  <si>
    <t>přístroj hasicí ruční práškový PG 6 LE hasební schopnost 21A</t>
  </si>
  <si>
    <t>-338203255</t>
  </si>
  <si>
    <t>122</t>
  </si>
  <si>
    <t>962031133</t>
  </si>
  <si>
    <t>Bourání příček z cihel pálených na MVC tl do 150 mm</t>
  </si>
  <si>
    <t>-771281936</t>
  </si>
  <si>
    <t>106+124</t>
  </si>
  <si>
    <t>123</t>
  </si>
  <si>
    <t>962032231</t>
  </si>
  <si>
    <t>Bourání zdiva z cihel pálených nebo vápenopískových na MV nebo MVC přes 1 m3</t>
  </si>
  <si>
    <t>1007287520</t>
  </si>
  <si>
    <t>32+2,5</t>
  </si>
  <si>
    <t>124</t>
  </si>
  <si>
    <t>963051113</t>
  </si>
  <si>
    <t>Bourání ŽB stropů deskových tl přes 80 mm</t>
  </si>
  <si>
    <t>-1657019090</t>
  </si>
  <si>
    <t>20*0,15</t>
  </si>
  <si>
    <t>125</t>
  </si>
  <si>
    <t>964011221</t>
  </si>
  <si>
    <t>Vybourání ŽB překladů prefabrikovaných dl do 3 m hmotnosti do 75 kg/m</t>
  </si>
  <si>
    <t>1618156932</t>
  </si>
  <si>
    <t>126</t>
  </si>
  <si>
    <t>964061141</t>
  </si>
  <si>
    <t>Uvolnění zhlaví trámů ze zdiva kamenného průřezu zhlaví přes 0,05 m2</t>
  </si>
  <si>
    <t>1500318198</t>
  </si>
  <si>
    <t>127</t>
  </si>
  <si>
    <t>964061341</t>
  </si>
  <si>
    <t>Uvolnění zhlaví trámů ze zdiva cihelného průřezu zhlaví přes 0,05 m2</t>
  </si>
  <si>
    <t>-65330122</t>
  </si>
  <si>
    <t>(34*2)+(23*2)</t>
  </si>
  <si>
    <t>128</t>
  </si>
  <si>
    <t>964072221</t>
  </si>
  <si>
    <t>Vybourání válcovaných nosníků ze zdiva smíšeného dl do 4 m hmotnosti do 20 kg/m</t>
  </si>
  <si>
    <t>-1515722299</t>
  </si>
  <si>
    <t>129</t>
  </si>
  <si>
    <t>965042141</t>
  </si>
  <si>
    <t>Bourání podkladů pod dlažby nebo mazanin betonových nebo z litého asfaltu tl do 100 mm pl přes 4 m2</t>
  </si>
  <si>
    <t>1957300270</t>
  </si>
  <si>
    <t>58*0,1</t>
  </si>
  <si>
    <t>63*0,1</t>
  </si>
  <si>
    <t>130</t>
  </si>
  <si>
    <t>965049111</t>
  </si>
  <si>
    <t>Příplatek k bourání betonových mazanin za bourání mazanin se svařovanou sítí tl do 100 mm</t>
  </si>
  <si>
    <t>1773826324</t>
  </si>
  <si>
    <t>131</t>
  </si>
  <si>
    <t>966055121</t>
  </si>
  <si>
    <t>Vybourání částí ŽB říms vyložených přes 500 mm</t>
  </si>
  <si>
    <t>-458064057</t>
  </si>
  <si>
    <t>132</t>
  </si>
  <si>
    <t>966079861</t>
  </si>
  <si>
    <t>Přerušení různých ocelových profilů průřezu do 200 mm2</t>
  </si>
  <si>
    <t>1624447607</t>
  </si>
  <si>
    <t>133</t>
  </si>
  <si>
    <t>978012191</t>
  </si>
  <si>
    <t>Otlučení (osekání) vnitřní vápenné nebo vápenocementové omítky stropů rákosových v rozsahu do 100 %</t>
  </si>
  <si>
    <t>6600272</t>
  </si>
  <si>
    <t>134</t>
  </si>
  <si>
    <t>978013141</t>
  </si>
  <si>
    <t>Otlučení (osekání) vnitřní vápenné nebo vápenocementové omítky stěn v rozsahu do 30 %</t>
  </si>
  <si>
    <t>-1482902642</t>
  </si>
  <si>
    <t>135</t>
  </si>
  <si>
    <t>978019391</t>
  </si>
  <si>
    <t>Otlučení (osekání) vnější vápenné nebo vápenocementové omítky stupně členitosti 3 až 5 do 100%</t>
  </si>
  <si>
    <t>-515998197</t>
  </si>
  <si>
    <t>997</t>
  </si>
  <si>
    <t>Přesun sutě</t>
  </si>
  <si>
    <t>136</t>
  </si>
  <si>
    <t>997013003.R</t>
  </si>
  <si>
    <t>Vyklizení objektu před stavbou a úklid objektu po stavbě (zařizovací předměty,armatury,nábytek,kompletace elektro, úklid před interiérovým zařízením)</t>
  </si>
  <si>
    <t>-964541187</t>
  </si>
  <si>
    <t>130+230+230+60</t>
  </si>
  <si>
    <t>137</t>
  </si>
  <si>
    <t>997013113</t>
  </si>
  <si>
    <t>Vnitrostaveništní doprava suti a vybouraných hmot pro budovy v do 12 m s použitím mechanizace</t>
  </si>
  <si>
    <t>1138040539</t>
  </si>
  <si>
    <t>138</t>
  </si>
  <si>
    <t>997013212</t>
  </si>
  <si>
    <t>Vnitrostaveništní doprava suti a vybouraných hmot pro budovy v do 9 m ručně</t>
  </si>
  <si>
    <t>332647314</t>
  </si>
  <si>
    <t>139</t>
  </si>
  <si>
    <t>997013311</t>
  </si>
  <si>
    <t>Montáž a demontáž shozu suti v do 10 m</t>
  </si>
  <si>
    <t>-351764087</t>
  </si>
  <si>
    <t>140</t>
  </si>
  <si>
    <t>997013321</t>
  </si>
  <si>
    <t>Příplatek k shozu suti v do 10 m za první a ZKD den použití (x30)</t>
  </si>
  <si>
    <t>799649808</t>
  </si>
  <si>
    <t>9*30 'Přepočtené koeficientem množství</t>
  </si>
  <si>
    <t>141</t>
  </si>
  <si>
    <t>997013501</t>
  </si>
  <si>
    <t>Odvoz suti a vybouraných hmot na skládku nebo meziskládku do 1 km se složením</t>
  </si>
  <si>
    <t>-98391988</t>
  </si>
  <si>
    <t>142</t>
  </si>
  <si>
    <t>997013509</t>
  </si>
  <si>
    <t>Příplatek k odvozu suti a vybouraných hmot na skládku ZKD 1 km přes 1 km</t>
  </si>
  <si>
    <t>-1730694996</t>
  </si>
  <si>
    <t>143</t>
  </si>
  <si>
    <t>997013609</t>
  </si>
  <si>
    <t>Poplatek za uložení na skládce (skládkovné) stavebního odpadu ze směsí nebo oddělených frakcí betonu, cihel a keramických výrobků kód odpadu 17 01 07</t>
  </si>
  <si>
    <t>-691371314</t>
  </si>
  <si>
    <t>998</t>
  </si>
  <si>
    <t>Přesun hmot</t>
  </si>
  <si>
    <t>144</t>
  </si>
  <si>
    <t>998011002</t>
  </si>
  <si>
    <t>Přesun hmot pro budovy zděné v do 12 m</t>
  </si>
  <si>
    <t>1652481898</t>
  </si>
  <si>
    <t>PSV</t>
  </si>
  <si>
    <t>Práce a dodávky PSV</t>
  </si>
  <si>
    <t>711</t>
  </si>
  <si>
    <t>Izolace proti vodě, vlhkosti a plynům</t>
  </si>
  <si>
    <t>145</t>
  </si>
  <si>
    <t>711111002</t>
  </si>
  <si>
    <t>Provedení izolace proti zemní vlhkosti vodorovné za studena lakem asfaltovým</t>
  </si>
  <si>
    <t>1444860574</t>
  </si>
  <si>
    <t>87+30+58</t>
  </si>
  <si>
    <t>146</t>
  </si>
  <si>
    <t>11163152</t>
  </si>
  <si>
    <t>lak hydroizolační asfaltový</t>
  </si>
  <si>
    <t>1215412070</t>
  </si>
  <si>
    <t>147</t>
  </si>
  <si>
    <t>711141559</t>
  </si>
  <si>
    <t>Provedení izolace proti zemní vlhkosti pásy přitavením vodorovné NAIP</t>
  </si>
  <si>
    <t>-1130228948</t>
  </si>
  <si>
    <t>148</t>
  </si>
  <si>
    <t>62855001</t>
  </si>
  <si>
    <t>pás asfaltový natavitelný modifikovaný SBS tl 4,0mm s vložkou z polyesterové rohože a spalitelnou PE fólií nebo jemnozrnným minerálním posypem na horním povrchu</t>
  </si>
  <si>
    <t>320584177</t>
  </si>
  <si>
    <t>175*1,1 'Přepočtené koeficientem množství</t>
  </si>
  <si>
    <t>149</t>
  </si>
  <si>
    <t>711142559</t>
  </si>
  <si>
    <t>Provedení izolace proti zemní vlhkosti pásy přitavením svislé NAIP</t>
  </si>
  <si>
    <t>-808039329</t>
  </si>
  <si>
    <t>15*4</t>
  </si>
  <si>
    <t>150</t>
  </si>
  <si>
    <t>62853004</t>
  </si>
  <si>
    <t>pás asfaltový natavitelný modifikovaný SBS tl 4,0mm s vložkou ze skleněné tkaniny a spalitelnou PE fólií nebo jemnozrnným minerálním posypem na horním povrchu</t>
  </si>
  <si>
    <t>-753184789</t>
  </si>
  <si>
    <t>151</t>
  </si>
  <si>
    <t>711161273</t>
  </si>
  <si>
    <t>Provedení izolace proti zemní vlhkosti svislé z nopové fólie</t>
  </si>
  <si>
    <t>470658687</t>
  </si>
  <si>
    <t>40*4</t>
  </si>
  <si>
    <t>152</t>
  </si>
  <si>
    <t>28323005</t>
  </si>
  <si>
    <t>fólie profilovaná (nopová) drenážní HDPE s výškou nopů 8mm</t>
  </si>
  <si>
    <t>1824572594</t>
  </si>
  <si>
    <t>160*1,1 'Přepočtené koeficientem množství</t>
  </si>
  <si>
    <t>153</t>
  </si>
  <si>
    <t>711191102</t>
  </si>
  <si>
    <t>Provedení izolace proti zemní vlhkosti hydroizolační stěrkou vodorovné na zdivu, 1 vrstva</t>
  </si>
  <si>
    <t>-590351272</t>
  </si>
  <si>
    <t>154</t>
  </si>
  <si>
    <t>58581005</t>
  </si>
  <si>
    <t>malta těsnící hydraulicky rychle tuhnoucí se síranovzdorným pojivem</t>
  </si>
  <si>
    <t>kg</t>
  </si>
  <si>
    <t>-1500025931</t>
  </si>
  <si>
    <t>155</t>
  </si>
  <si>
    <t>711747067</t>
  </si>
  <si>
    <t>Izolace proti vodě opracování trubních prostupu pod objímkou do 300 mm přitavením NAIP</t>
  </si>
  <si>
    <t>1121992678</t>
  </si>
  <si>
    <t>156</t>
  </si>
  <si>
    <t>62851009</t>
  </si>
  <si>
    <t>manžeta těsnící pro prostupy hydroizolací z asfaltového pásu otevřená kruhová vnitřní průměr 15-50</t>
  </si>
  <si>
    <t>1180291692</t>
  </si>
  <si>
    <t>157</t>
  </si>
  <si>
    <t>62851010</t>
  </si>
  <si>
    <t>manžeta těsnící pro prostupy hydroizolací z asfaltového pásu otevřená kruhová vnitřní průměr 110-140</t>
  </si>
  <si>
    <t>-1989121622</t>
  </si>
  <si>
    <t>158</t>
  </si>
  <si>
    <t>998711102</t>
  </si>
  <si>
    <t>Přesun hmot tonážní pro izolace proti vodě, vlhkosti a plynům v objektech výšky do 12 m</t>
  </si>
  <si>
    <t>33709600</t>
  </si>
  <si>
    <t>159</t>
  </si>
  <si>
    <t>998711181</t>
  </si>
  <si>
    <t>Příplatek k přesunu hmot tonážní 711 prováděný bez použití mechanizace</t>
  </si>
  <si>
    <t>-1252683618</t>
  </si>
  <si>
    <t>712</t>
  </si>
  <si>
    <t>Povlakové krytiny</t>
  </si>
  <si>
    <t>160</t>
  </si>
  <si>
    <t>712341559</t>
  </si>
  <si>
    <t>Provedení povlakové krytiny střech do 10° pásy NAIP přitavením v plné ploše</t>
  </si>
  <si>
    <t>-923450108</t>
  </si>
  <si>
    <t>161</t>
  </si>
  <si>
    <t>62832001</t>
  </si>
  <si>
    <t>pás asfaltový natavitelný oxidovaný tl 3,5mm typu V60 S35 s vložkou ze skleněné rohože, s jemnozrnným minerálním posypem</t>
  </si>
  <si>
    <t>364642094</t>
  </si>
  <si>
    <t>15*1,15 'Přepočtené koeficientem množství</t>
  </si>
  <si>
    <t>162</t>
  </si>
  <si>
    <t>62855016</t>
  </si>
  <si>
    <t>pás asfaltový natavitelný modifikovaný SBS tl 4,2mm s retardéry hoření, BROOF(t3) s vložkou ze polyesterové rohože a hrubozrnným břidličným posypem na horním povrchu</t>
  </si>
  <si>
    <t>-1850236448</t>
  </si>
  <si>
    <t>163</t>
  </si>
  <si>
    <t>712363604</t>
  </si>
  <si>
    <t>Provedení povlak krytiny mechanicky kotvenou do betonu TI tl přes 240 mm vnitřní pole, budova v do 18 m</t>
  </si>
  <si>
    <t>-1832589531</t>
  </si>
  <si>
    <t>155-70</t>
  </si>
  <si>
    <t>164</t>
  </si>
  <si>
    <t>712363605</t>
  </si>
  <si>
    <t>Provedení povlak krytiny mechanicky kotvenou do betonu TI tl přes 240 mm krajní pole, budova v do 18 m</t>
  </si>
  <si>
    <t>1936389666</t>
  </si>
  <si>
    <t>70-10</t>
  </si>
  <si>
    <t>165</t>
  </si>
  <si>
    <t>712363606</t>
  </si>
  <si>
    <t>Provedení povlak krytiny mechanicky kotvenou do betonu TI tl přes 240 mm rohové pole, budova v do 18 m</t>
  </si>
  <si>
    <t>-527285002</t>
  </si>
  <si>
    <t>166</t>
  </si>
  <si>
    <t>712775911</t>
  </si>
  <si>
    <t>Ochrana ploch geotextilií zakrytí střechy sklon do 5°</t>
  </si>
  <si>
    <t>-1182619274</t>
  </si>
  <si>
    <t>167</t>
  </si>
  <si>
    <t>712861705</t>
  </si>
  <si>
    <t>Provedení povlakové krytiny vytažením na konstrukce fólií lepenou se svařovanými spoji</t>
  </si>
  <si>
    <t>-332311267</t>
  </si>
  <si>
    <t>78*0,3</t>
  </si>
  <si>
    <t>168</t>
  </si>
  <si>
    <t>712964703</t>
  </si>
  <si>
    <t>Provedení povlakové krytiny zesílením koutů, rohů nebo hran fólií</t>
  </si>
  <si>
    <t>96242187</t>
  </si>
  <si>
    <t>169</t>
  </si>
  <si>
    <t>28322011</t>
  </si>
  <si>
    <t>fólie hydroizolační střešní mPVC mechanicky kotvená tl 1,8mm šedá</t>
  </si>
  <si>
    <t>1939670537</t>
  </si>
  <si>
    <t>(178+8+(72*0,3))*1,1</t>
  </si>
  <si>
    <t>228,36*1,15 'Přepočtené koeficientem množství</t>
  </si>
  <si>
    <t>170</t>
  </si>
  <si>
    <t>712363672</t>
  </si>
  <si>
    <t>Provedení povlakové krytiny mechanicky kotvené profily do dřeva</t>
  </si>
  <si>
    <t>1032728455</t>
  </si>
  <si>
    <t>171</t>
  </si>
  <si>
    <t>55344003</t>
  </si>
  <si>
    <t>okapnice široká z poplastovaného plechu (PVC-P) rš 250mm</t>
  </si>
  <si>
    <t>139595864</t>
  </si>
  <si>
    <t>72*1,1 'Přepočtené koeficientem množství</t>
  </si>
  <si>
    <t>172</t>
  </si>
  <si>
    <t>712363803</t>
  </si>
  <si>
    <t>Odstranění povlakové krytiny mechanicky kotvené do betonu, budova v do 18 m</t>
  </si>
  <si>
    <t>-1870528941</t>
  </si>
  <si>
    <t>173</t>
  </si>
  <si>
    <t>712811102</t>
  </si>
  <si>
    <t>Provedení povlakové krytiny vytažením na konstrukce za studena lakem asfaltovým</t>
  </si>
  <si>
    <t>-1261665076</t>
  </si>
  <si>
    <t>25*1</t>
  </si>
  <si>
    <t>174</t>
  </si>
  <si>
    <t>-405610894</t>
  </si>
  <si>
    <t>175</t>
  </si>
  <si>
    <t>712821132</t>
  </si>
  <si>
    <t>Provedení povlakové krytiny vytažením na konstrukce za horka nátěrem asfaltovým</t>
  </si>
  <si>
    <t>-1749806265</t>
  </si>
  <si>
    <t>176</t>
  </si>
  <si>
    <t>998712102</t>
  </si>
  <si>
    <t>Přesun hmot tonážní tonážní pro krytiny povlakové v objektech v do 12 m</t>
  </si>
  <si>
    <t>2043423999</t>
  </si>
  <si>
    <t>177</t>
  </si>
  <si>
    <t>998712181</t>
  </si>
  <si>
    <t>Příplatek k přesunu hmot tonážní 712 prováděný bez použití mechanizace</t>
  </si>
  <si>
    <t>1734925390</t>
  </si>
  <si>
    <t>713</t>
  </si>
  <si>
    <t>Izolace tepelné</t>
  </si>
  <si>
    <t>178</t>
  </si>
  <si>
    <t>713111111</t>
  </si>
  <si>
    <t>Montáž izolace tepelné vrchem stropů volně kladenými rohožemi, pásy, dílci, deskami</t>
  </si>
  <si>
    <t>-521762386</t>
  </si>
  <si>
    <t>179</t>
  </si>
  <si>
    <t>63151622</t>
  </si>
  <si>
    <t>deska tepelně izolační minerální plochých střech vrchní vrstva 70kPa λ=0,038-0,039 tl 180mm</t>
  </si>
  <si>
    <t>-6064232</t>
  </si>
  <si>
    <t>180</t>
  </si>
  <si>
    <t>713121111</t>
  </si>
  <si>
    <t>Montáž izolace tepelné podlah volně kladenými rohožemi, pásy, dílci, deskami 1 vrstva</t>
  </si>
  <si>
    <t>8705865</t>
  </si>
  <si>
    <t>181</t>
  </si>
  <si>
    <t>28376382</t>
  </si>
  <si>
    <t>deska z polystyrénu XPS, hrana polodrážková a hladký povrch s vyšší odolností tl 100mm</t>
  </si>
  <si>
    <t>340690431</t>
  </si>
  <si>
    <t>182</t>
  </si>
  <si>
    <t>28372021</t>
  </si>
  <si>
    <t>deska izolační z tuhé pěny PIR tl 60mm</t>
  </si>
  <si>
    <t>-1082923243</t>
  </si>
  <si>
    <t>287*1,05 'Přepočtené koeficientem množství</t>
  </si>
  <si>
    <t>183</t>
  </si>
  <si>
    <t>-703189230</t>
  </si>
  <si>
    <t>254+242</t>
  </si>
  <si>
    <t>184</t>
  </si>
  <si>
    <t>632312075.R</t>
  </si>
  <si>
    <t>deska čedičová minerální pro snížení kročejového hluku (max. zatížení 4 kN/m2) tl 60mm</t>
  </si>
  <si>
    <t>-2030435948</t>
  </si>
  <si>
    <t>242+247</t>
  </si>
  <si>
    <t>489*1,05 'Přepočtené koeficientem množství</t>
  </si>
  <si>
    <t>185</t>
  </si>
  <si>
    <t>713121211</t>
  </si>
  <si>
    <t>Montáž izolace tepelné podlah volně kladenými okrajovými pásky</t>
  </si>
  <si>
    <t>-1927194545</t>
  </si>
  <si>
    <t>263+216+242</t>
  </si>
  <si>
    <t>186</t>
  </si>
  <si>
    <t>63140274</t>
  </si>
  <si>
    <t>pásek okrajový izolační minerální plovoucích podlah š 120mm tl 12mm</t>
  </si>
  <si>
    <t>128489195</t>
  </si>
  <si>
    <t>271*1,05 'Přepočtené koeficientem množství</t>
  </si>
  <si>
    <t>187</t>
  </si>
  <si>
    <t>713131141</t>
  </si>
  <si>
    <t>Montáž izolace tepelné stěn a základů lepením celoplošně rohoží, pásů, dílců, desek</t>
  </si>
  <si>
    <t>308607163</t>
  </si>
  <si>
    <t>75+68+38+26</t>
  </si>
  <si>
    <t>188</t>
  </si>
  <si>
    <t>63152403</t>
  </si>
  <si>
    <t>deska tepelně izolační minerální fasádní s profilovanou drážkou po obvodu λ=0,036 tl 160mm</t>
  </si>
  <si>
    <t>-1548788419</t>
  </si>
  <si>
    <t>206*1,03 'Přepočtené koeficientem množství</t>
  </si>
  <si>
    <t>189</t>
  </si>
  <si>
    <t>713131143</t>
  </si>
  <si>
    <t>Montáž izolace tepelné stěn a základů lepením celoplošně v kombinaci s mechanickým kotvením rohoží, pásů, dílců, desek</t>
  </si>
  <si>
    <t>977253536</t>
  </si>
  <si>
    <t>6,2+35</t>
  </si>
  <si>
    <t>17*3</t>
  </si>
  <si>
    <t>190</t>
  </si>
  <si>
    <t>28376359</t>
  </si>
  <si>
    <t>deska perimetrická spodních staveb, podlah a plochých střech 200kPa λ=0,034 tl 160mm</t>
  </si>
  <si>
    <t>455523493</t>
  </si>
  <si>
    <t>92,2*1,03 'Přepočtené koeficientem množství</t>
  </si>
  <si>
    <t>191</t>
  </si>
  <si>
    <t>28372309</t>
  </si>
  <si>
    <t>deska EPS 100 do plochých střech a podlah λ=0,037 tl 100mm</t>
  </si>
  <si>
    <t>-1166105459</t>
  </si>
  <si>
    <t>192</t>
  </si>
  <si>
    <t>713141253</t>
  </si>
  <si>
    <t>Přikotvení tepelné izolace šrouby do betonu pro izolaci tl přes 200 do 240 mm</t>
  </si>
  <si>
    <t>-1955425717</t>
  </si>
  <si>
    <t>193</t>
  </si>
  <si>
    <t>713141321</t>
  </si>
  <si>
    <t>Montáž izolace tepelné střech plochých lepené asfaltem zplna, spádová vrstva</t>
  </si>
  <si>
    <t>830667683</t>
  </si>
  <si>
    <t>194</t>
  </si>
  <si>
    <t>28376115</t>
  </si>
  <si>
    <t>klín izolační z PIR desek 70-80</t>
  </si>
  <si>
    <t>-1036187121</t>
  </si>
  <si>
    <t>195</t>
  </si>
  <si>
    <t>63152007</t>
  </si>
  <si>
    <t>klín atikový přechodný minerální plochých střech tl 80x80mm</t>
  </si>
  <si>
    <t>-1060117149</t>
  </si>
  <si>
    <t>196</t>
  </si>
  <si>
    <t>713141331</t>
  </si>
  <si>
    <t>Montáž izolace tepelné střech plochých lepené za studena zplna, spádová vrstva</t>
  </si>
  <si>
    <t>576972351</t>
  </si>
  <si>
    <t>197</t>
  </si>
  <si>
    <t>28376141</t>
  </si>
  <si>
    <t>klín izolační z pěnového polystyrenu EPS 100 spádový</t>
  </si>
  <si>
    <t>-831831814</t>
  </si>
  <si>
    <t>178*0,16</t>
  </si>
  <si>
    <t>198</t>
  </si>
  <si>
    <t>713151111</t>
  </si>
  <si>
    <t>Montáž izolace tepelné střech šikmých kladené volně mezi krokve rohoží, pásů, desek</t>
  </si>
  <si>
    <t>1417516172</t>
  </si>
  <si>
    <t>199</t>
  </si>
  <si>
    <t>713151121</t>
  </si>
  <si>
    <t>Montáž izolace tepelné střech šikmých kladené volně pod krokve rohoží, pásů, desek</t>
  </si>
  <si>
    <t>-1195378390</t>
  </si>
  <si>
    <t>200</t>
  </si>
  <si>
    <t>63150867</t>
  </si>
  <si>
    <t>pás tepelně izolační minerální λ=0,039 tl 160mm</t>
  </si>
  <si>
    <t>-1035710106</t>
  </si>
  <si>
    <t>201</t>
  </si>
  <si>
    <t>63150864</t>
  </si>
  <si>
    <t>pás tepelně izolační minerální λ=0,039 tl 100mm</t>
  </si>
  <si>
    <t>-1783591284</t>
  </si>
  <si>
    <t>202</t>
  </si>
  <si>
    <t>713151141</t>
  </si>
  <si>
    <t>Montáž izolace tepelné střech šikmých parotěsné reflexní tl do 5 mm</t>
  </si>
  <si>
    <t>-1994791859</t>
  </si>
  <si>
    <t>203</t>
  </si>
  <si>
    <t>28355300</t>
  </si>
  <si>
    <t>pás podstřešní parotěsný tepelně izolační s reflexní Al vrstvou tl 4mm tepelného odporu 0,53</t>
  </si>
  <si>
    <t>297507387</t>
  </si>
  <si>
    <t>204</t>
  </si>
  <si>
    <t>713191132</t>
  </si>
  <si>
    <t>Montáž izolace tepelné podlah, stropů vrchem nebo střech překrytí separační fólií z PE</t>
  </si>
  <si>
    <t>-1271064171</t>
  </si>
  <si>
    <t>205</t>
  </si>
  <si>
    <t>28323053</t>
  </si>
  <si>
    <t>fólie PE (500 kg/m3) separační podlahová oddělující tepelnou izolaci tl 0,6mm</t>
  </si>
  <si>
    <t>776488463</t>
  </si>
  <si>
    <t>520*1,15 'Přepočtené koeficientem množství</t>
  </si>
  <si>
    <t>206</t>
  </si>
  <si>
    <t>713411111</t>
  </si>
  <si>
    <t>Montáž izolace tepelné potrubí pásy nebo rohožemi bez úpravy staženými drátem 1x</t>
  </si>
  <si>
    <t>2053136952</t>
  </si>
  <si>
    <t>207</t>
  </si>
  <si>
    <t>63151671</t>
  </si>
  <si>
    <t>rohož izolační z minerální vlny lamelová s Al fólií 55kg/m3 tl 40mm</t>
  </si>
  <si>
    <t>-1447208988</t>
  </si>
  <si>
    <t>208</t>
  </si>
  <si>
    <t>713411121</t>
  </si>
  <si>
    <t>Montáž izolace tepelné potrubí pásy nebo rohožemi s Al fólií staženými drátem 1x</t>
  </si>
  <si>
    <t>450663195</t>
  </si>
  <si>
    <t>209</t>
  </si>
  <si>
    <t>63151672</t>
  </si>
  <si>
    <t>rohož izolační z minerální vlny lamelová s Al fólií 55kg/m3 tl 60mm</t>
  </si>
  <si>
    <t>-1575395178</t>
  </si>
  <si>
    <t>210</t>
  </si>
  <si>
    <t>998713102</t>
  </si>
  <si>
    <t>Přesun hmot tonážní pro izolace tepelné v objektech v do 12 m</t>
  </si>
  <si>
    <t>-2025399683</t>
  </si>
  <si>
    <t>211</t>
  </si>
  <si>
    <t>998713181</t>
  </si>
  <si>
    <t>Příplatek k přesunu hmot tonážní 713 prováděný bez použití mechanizace</t>
  </si>
  <si>
    <t>-1727721584</t>
  </si>
  <si>
    <t>721</t>
  </si>
  <si>
    <t>Zdravotechnika - vnitřní kanalizace</t>
  </si>
  <si>
    <t>212</t>
  </si>
  <si>
    <t>721140806</t>
  </si>
  <si>
    <t>Demontáž potrubí litinové do DN 200</t>
  </si>
  <si>
    <t>1665047178</t>
  </si>
  <si>
    <t>6*8,5</t>
  </si>
  <si>
    <t>213</t>
  </si>
  <si>
    <t>721171808</t>
  </si>
  <si>
    <t>Demontáž potrubí z PVC do D 114</t>
  </si>
  <si>
    <t>1206206038</t>
  </si>
  <si>
    <t>214</t>
  </si>
  <si>
    <t>721173315</t>
  </si>
  <si>
    <t>Potrubí kanalizační z PVC SN 4 dešťové DN 110</t>
  </si>
  <si>
    <t>-237638310</t>
  </si>
  <si>
    <t>215</t>
  </si>
  <si>
    <t>721173316</t>
  </si>
  <si>
    <t>Potrubí kanalizační z PVC SN 4 dešťové DN 125</t>
  </si>
  <si>
    <t>465232936</t>
  </si>
  <si>
    <t>216</t>
  </si>
  <si>
    <t>721173317</t>
  </si>
  <si>
    <t>Potrubí kanalizační z PVC SN 4 dešťové DN 160</t>
  </si>
  <si>
    <t>-1785273911</t>
  </si>
  <si>
    <t>217</t>
  </si>
  <si>
    <t>721173401</t>
  </si>
  <si>
    <t>Potrubí kanalizační z PVC SN 4 svodné DN 110</t>
  </si>
  <si>
    <t>-1308130120</t>
  </si>
  <si>
    <t>218</t>
  </si>
  <si>
    <t>721173402</t>
  </si>
  <si>
    <t>Potrubí kanalizační z PVC SN 4 svodné DN 125</t>
  </si>
  <si>
    <t>250819882</t>
  </si>
  <si>
    <t>219</t>
  </si>
  <si>
    <t>721173403</t>
  </si>
  <si>
    <t>Potrubí kanalizační z PVC SN 4 svodné DN 160</t>
  </si>
  <si>
    <t>-1098643870</t>
  </si>
  <si>
    <t>220</t>
  </si>
  <si>
    <t>721173722</t>
  </si>
  <si>
    <t>Potrubí kanalizační z PE připojovací DN 40</t>
  </si>
  <si>
    <t>1173152395</t>
  </si>
  <si>
    <t>9+10+11</t>
  </si>
  <si>
    <t>221</t>
  </si>
  <si>
    <t>721173723</t>
  </si>
  <si>
    <t>Potrubí kanalizační z PE připojovací DN 50</t>
  </si>
  <si>
    <t>-1502249096</t>
  </si>
  <si>
    <t>2+9+15</t>
  </si>
  <si>
    <t>222</t>
  </si>
  <si>
    <t>721173724</t>
  </si>
  <si>
    <t>Potrubí kanalizační z PE připojovací DN 70</t>
  </si>
  <si>
    <t>1051061709</t>
  </si>
  <si>
    <t>223</t>
  </si>
  <si>
    <t>721173726</t>
  </si>
  <si>
    <t>Potrubí kanalizační z PE připojovací DN 100</t>
  </si>
  <si>
    <t>-190490784</t>
  </si>
  <si>
    <t>224</t>
  </si>
  <si>
    <t>721173746</t>
  </si>
  <si>
    <t>Potrubí kanalizační z PE větrací DN 100</t>
  </si>
  <si>
    <t>-1828732404</t>
  </si>
  <si>
    <t>225</t>
  </si>
  <si>
    <t>721174025</t>
  </si>
  <si>
    <t>Potrubí kanalizační z PP odpadní DN 110</t>
  </si>
  <si>
    <t>759988209</t>
  </si>
  <si>
    <t>226</t>
  </si>
  <si>
    <t>721194104</t>
  </si>
  <si>
    <t>Vyvedení a upevnění odpadních výpustek DN 40</t>
  </si>
  <si>
    <t>809755441</t>
  </si>
  <si>
    <t>227</t>
  </si>
  <si>
    <t>721194105</t>
  </si>
  <si>
    <t>Vyvedení a upevnění odpadních výpustek DN 50</t>
  </si>
  <si>
    <t>-462950311</t>
  </si>
  <si>
    <t>228</t>
  </si>
  <si>
    <t>721194107</t>
  </si>
  <si>
    <t>Vyvedení a upevnění odpadních výpustek DN 70</t>
  </si>
  <si>
    <t>-27553619</t>
  </si>
  <si>
    <t>229</t>
  </si>
  <si>
    <t>721194109</t>
  </si>
  <si>
    <t>Vyvedení a upevnění odpadních výpustek DN 110</t>
  </si>
  <si>
    <t>-1924616130</t>
  </si>
  <si>
    <t>230</t>
  </si>
  <si>
    <t>721211405</t>
  </si>
  <si>
    <t>Vpusť podlahová s vodorovným odtokem DN 40/50 s automatickým a ručním uzávěrem proti vzduté vodě</t>
  </si>
  <si>
    <t>-1257797564</t>
  </si>
  <si>
    <t>231</t>
  </si>
  <si>
    <t>721211611</t>
  </si>
  <si>
    <t>Vtok dvorní se svislým odtokem a zápachovou klapkou DN 110/160 mříž litina 226x226</t>
  </si>
  <si>
    <t>1483733894</t>
  </si>
  <si>
    <t>232</t>
  </si>
  <si>
    <t>721211913</t>
  </si>
  <si>
    <t>Montáž vpustí podlahových DN 110 ostatní typ</t>
  </si>
  <si>
    <t>-879772452</t>
  </si>
  <si>
    <t>233</t>
  </si>
  <si>
    <t>721226512</t>
  </si>
  <si>
    <t>Zápachová uzávěrka podomítková pro pračku a myčku DN 50</t>
  </si>
  <si>
    <t>2078874157</t>
  </si>
  <si>
    <t>234</t>
  </si>
  <si>
    <t>721233113</t>
  </si>
  <si>
    <t>Střešní vtok polypropylen PP pro ploché střechy svislý odtok DN 125</t>
  </si>
  <si>
    <t>-304757653</t>
  </si>
  <si>
    <t>235</t>
  </si>
  <si>
    <t>721233121</t>
  </si>
  <si>
    <t>Střešní vtok polypropylen PP pro ploché střechy vodorovný odtok DN 75/110</t>
  </si>
  <si>
    <t>-1380906431</t>
  </si>
  <si>
    <t>236</t>
  </si>
  <si>
    <t>721242804</t>
  </si>
  <si>
    <t>Demontáž lapače střešních splavenin DN 125</t>
  </si>
  <si>
    <t>1135221427</t>
  </si>
  <si>
    <t>237</t>
  </si>
  <si>
    <t>721279126</t>
  </si>
  <si>
    <t>Montáž přivzdušňovací ventil odpadních potrubí do DN 110 ostatní typ</t>
  </si>
  <si>
    <t>-1575835573</t>
  </si>
  <si>
    <t>238</t>
  </si>
  <si>
    <t>55147363</t>
  </si>
  <si>
    <t>ventil přivzdušňovací vnitřní odpadního potrubí DN 50</t>
  </si>
  <si>
    <t>508997578</t>
  </si>
  <si>
    <t>239</t>
  </si>
  <si>
    <t>55147364</t>
  </si>
  <si>
    <t>ventil přivzdušňovací vnitřní odpadního potrubí DN 70</t>
  </si>
  <si>
    <t>22537803</t>
  </si>
  <si>
    <t>240</t>
  </si>
  <si>
    <t>VMP.20355</t>
  </si>
  <si>
    <t>čistící kus kanalizace plastové KGRE DN 110</t>
  </si>
  <si>
    <t>-49575178</t>
  </si>
  <si>
    <t>241</t>
  </si>
  <si>
    <t>721241102</t>
  </si>
  <si>
    <t>Lapač střešních splavenin z litiny DN 125</t>
  </si>
  <si>
    <t>-1443617767</t>
  </si>
  <si>
    <t>242</t>
  </si>
  <si>
    <t>721290111</t>
  </si>
  <si>
    <t>Zkouška těsnosti potrubí kanalizace vodou do DN 125</t>
  </si>
  <si>
    <t>232449387</t>
  </si>
  <si>
    <t>243</t>
  </si>
  <si>
    <t>721290112</t>
  </si>
  <si>
    <t>Zkouška těsnosti potrubí kanalizace vodou do DN 200</t>
  </si>
  <si>
    <t>-800666241</t>
  </si>
  <si>
    <t>244</t>
  </si>
  <si>
    <t>998721102</t>
  </si>
  <si>
    <t>Přesun hmot tonážní pro vnitřní kanalizace v objektech v do 12 m</t>
  </si>
  <si>
    <t>-1592565269</t>
  </si>
  <si>
    <t>245</t>
  </si>
  <si>
    <t>998721181</t>
  </si>
  <si>
    <t>Příplatek k přesunu hmot tonážní 721 prováděný bez použití mechanizace</t>
  </si>
  <si>
    <t>476404184</t>
  </si>
  <si>
    <t>722</t>
  </si>
  <si>
    <t>Zdravotechnika - vnitřní vodovod</t>
  </si>
  <si>
    <t>246</t>
  </si>
  <si>
    <t>722130233</t>
  </si>
  <si>
    <t>Potrubí vodovodní ocelové závitové pozinkované svařované běžné DN 25</t>
  </si>
  <si>
    <t>671184307</t>
  </si>
  <si>
    <t>247</t>
  </si>
  <si>
    <t>722130234</t>
  </si>
  <si>
    <t>Potrubí vodovodní ocelové závitové pozinkované svařované běžné DN 32</t>
  </si>
  <si>
    <t>406134617</t>
  </si>
  <si>
    <t>248</t>
  </si>
  <si>
    <t>722176112</t>
  </si>
  <si>
    <t>Montáž potrubí plastové spojované svary polyfuzně do D 20 mm</t>
  </si>
  <si>
    <t>1092652451</t>
  </si>
  <si>
    <t>30+48+40+10</t>
  </si>
  <si>
    <t>249</t>
  </si>
  <si>
    <t>28615100</t>
  </si>
  <si>
    <t>trubka tlaková PPR řada PN 10 20x2,2x4000mm</t>
  </si>
  <si>
    <t>1108715216</t>
  </si>
  <si>
    <t>250</t>
  </si>
  <si>
    <t>722176113</t>
  </si>
  <si>
    <t>Montáž potrubí plastové spojované svary polyfuzně do D 25 mm</t>
  </si>
  <si>
    <t>-1678198764</t>
  </si>
  <si>
    <t>17+13+15</t>
  </si>
  <si>
    <t>251</t>
  </si>
  <si>
    <t>28615105</t>
  </si>
  <si>
    <t>trubka tlaková PPR řada PN 10 25x2,3x4000mm</t>
  </si>
  <si>
    <t>-26954479</t>
  </si>
  <si>
    <t>252</t>
  </si>
  <si>
    <t>722176114</t>
  </si>
  <si>
    <t>Montáž potrubí plastové spojované svary polyfuzně do D 32 mm</t>
  </si>
  <si>
    <t>-272155461</t>
  </si>
  <si>
    <t>28+23+20</t>
  </si>
  <si>
    <t>253</t>
  </si>
  <si>
    <t>28615109</t>
  </si>
  <si>
    <t>trubka tlaková PPR řada PN 10 32x2,9x4000mm</t>
  </si>
  <si>
    <t>569085776</t>
  </si>
  <si>
    <t>254</t>
  </si>
  <si>
    <t>722176115</t>
  </si>
  <si>
    <t>Montáž potrubí plastové spojované svary polyfuzně do D 40 mm</t>
  </si>
  <si>
    <t>1872962168</t>
  </si>
  <si>
    <t>255</t>
  </si>
  <si>
    <t>28615111</t>
  </si>
  <si>
    <t>trubka tlaková PPR řada PN 10 40x3,7x4000mm</t>
  </si>
  <si>
    <t>655108334</t>
  </si>
  <si>
    <t>256</t>
  </si>
  <si>
    <t>722181241</t>
  </si>
  <si>
    <t>Ochrana vodovodního potrubí přilepenými termoizolačními trubicemi z PE tl do 20 mm DN do 22 mm</t>
  </si>
  <si>
    <t>-1556737488</t>
  </si>
  <si>
    <t>257</t>
  </si>
  <si>
    <t>722181242</t>
  </si>
  <si>
    <t>Ochrana vodovodního potrubí přilepenými termoizolačními trubicemi z PE tl do 20 mm DN do 45 mm</t>
  </si>
  <si>
    <t>2141686103</t>
  </si>
  <si>
    <t>45+71+5</t>
  </si>
  <si>
    <t>258</t>
  </si>
  <si>
    <t>722190401</t>
  </si>
  <si>
    <t>Vyvedení a upevnění výpustku do DN 25</t>
  </si>
  <si>
    <t>446738971</t>
  </si>
  <si>
    <t>259</t>
  </si>
  <si>
    <t>722190402</t>
  </si>
  <si>
    <t>Vyvedení a upevnění výpustku do DN 50</t>
  </si>
  <si>
    <t>1623717305</t>
  </si>
  <si>
    <t>260</t>
  </si>
  <si>
    <t>722220235</t>
  </si>
  <si>
    <t>Přechodka dGK PPR PN 20 D 50 x G 6/4" s kovovým vnitřním závitem</t>
  </si>
  <si>
    <t>-1418536480</t>
  </si>
  <si>
    <t>261</t>
  </si>
  <si>
    <t>722232102</t>
  </si>
  <si>
    <t>Kohout kulový přímý G 3/8" PN 42 do 185°C s vnějším a vnitřním závitem</t>
  </si>
  <si>
    <t>-2016807079</t>
  </si>
  <si>
    <t>262</t>
  </si>
  <si>
    <t>722232104</t>
  </si>
  <si>
    <t>Kohout kulový přímý G 3/4" PN 42 do 185°C s vnějším a vnitřním závitem</t>
  </si>
  <si>
    <t>-2120498722</t>
  </si>
  <si>
    <t>263</t>
  </si>
  <si>
    <t>722232171</t>
  </si>
  <si>
    <t>Kohout kulový rohový G 1/2" PN 42 do 185°C plnoprůtokový s vnějším a vnitřním závitem</t>
  </si>
  <si>
    <t>-73834812</t>
  </si>
  <si>
    <t>2*21</t>
  </si>
  <si>
    <t>6+13+2+6</t>
  </si>
  <si>
    <t>264</t>
  </si>
  <si>
    <t>722232172</t>
  </si>
  <si>
    <t>Kohout kulový rohový G 3/4" PN 42 do 185°C plnoprůtokový s vnějším a vnitřním závitem</t>
  </si>
  <si>
    <t>-2002393714</t>
  </si>
  <si>
    <t>265</t>
  </si>
  <si>
    <t>722250132</t>
  </si>
  <si>
    <t>Hydrantový systém s tvarově stálou hadicí D 25 x 20 m celoplechový</t>
  </si>
  <si>
    <t>-805560409</t>
  </si>
  <si>
    <t>266</t>
  </si>
  <si>
    <t>722251141</t>
  </si>
  <si>
    <t>Savice požární B 75 x 1,5 m</t>
  </si>
  <si>
    <t>-199402158</t>
  </si>
  <si>
    <t>267</t>
  </si>
  <si>
    <t>722251151</t>
  </si>
  <si>
    <t>Hadice požární polyesterové D 25</t>
  </si>
  <si>
    <t>2112123158</t>
  </si>
  <si>
    <t>268</t>
  </si>
  <si>
    <t>722252133</t>
  </si>
  <si>
    <t>Proudnice požární D 25</t>
  </si>
  <si>
    <t>1340769630</t>
  </si>
  <si>
    <t>269</t>
  </si>
  <si>
    <t>722270102</t>
  </si>
  <si>
    <t>Sestava vodoměrová závitová G 1"</t>
  </si>
  <si>
    <t>-885414640</t>
  </si>
  <si>
    <t>270</t>
  </si>
  <si>
    <t>722290215</t>
  </si>
  <si>
    <t>Zkouška těsnosti vodovodního potrubí hrdlového nebo přírubového do DN 100</t>
  </si>
  <si>
    <t>846032584</t>
  </si>
  <si>
    <t>271</t>
  </si>
  <si>
    <t>722290234</t>
  </si>
  <si>
    <t>Proplach a dezinfekce vodovodního potrubí do DN 80</t>
  </si>
  <si>
    <t>1819459544</t>
  </si>
  <si>
    <t>272</t>
  </si>
  <si>
    <t>998722102</t>
  </si>
  <si>
    <t>Přesun hmot tonážní pro vnitřní vodovod v objektech v do 12 m</t>
  </si>
  <si>
    <t>1270278533</t>
  </si>
  <si>
    <t>273</t>
  </si>
  <si>
    <t>998722181</t>
  </si>
  <si>
    <t>Příplatek k přesunu hmot tonážní 722 prováděný bez použití mechanizace</t>
  </si>
  <si>
    <t>1869252098</t>
  </si>
  <si>
    <t>723</t>
  </si>
  <si>
    <t>Zdravotechnika - vnitřní plynovod</t>
  </si>
  <si>
    <t>274</t>
  </si>
  <si>
    <t>723111204</t>
  </si>
  <si>
    <t>Potrubí ocelové závitové černé bezešvé svařované běžné DN 25</t>
  </si>
  <si>
    <t>-252124382</t>
  </si>
  <si>
    <t>275</t>
  </si>
  <si>
    <t>723120805</t>
  </si>
  <si>
    <t>Demontáž potrubí ocelové závitové svařované do DN 50</t>
  </si>
  <si>
    <t>-709064462</t>
  </si>
  <si>
    <t>276</t>
  </si>
  <si>
    <t>723150341</t>
  </si>
  <si>
    <t>Redukce zhotovená kováním přes 1 DN DN 32/20</t>
  </si>
  <si>
    <t>-22203755</t>
  </si>
  <si>
    <t>277</t>
  </si>
  <si>
    <t>723150365</t>
  </si>
  <si>
    <t>Chránička D 38x2,6 mm</t>
  </si>
  <si>
    <t>1085896104</t>
  </si>
  <si>
    <t>278</t>
  </si>
  <si>
    <t>723170314</t>
  </si>
  <si>
    <t>Příplatek k potrubí plynovému ze síťovaného polyetylénu D 26/3,0 mm za členitý rozvod</t>
  </si>
  <si>
    <t>1759266674</t>
  </si>
  <si>
    <t>279</t>
  </si>
  <si>
    <t>723190203</t>
  </si>
  <si>
    <t>Přípojka plynovodní ocelová závitová černá bezešvá spojovaná na závit běžná DN 20</t>
  </si>
  <si>
    <t>-1371059861</t>
  </si>
  <si>
    <t>280</t>
  </si>
  <si>
    <t>723190252</t>
  </si>
  <si>
    <t>Výpustky plynovodní vedení a upevnění DN 20</t>
  </si>
  <si>
    <t>1613898959</t>
  </si>
  <si>
    <t>281</t>
  </si>
  <si>
    <t>723220102</t>
  </si>
  <si>
    <t>Nástěnka G 3/4" EUROGW se závitovým spojem</t>
  </si>
  <si>
    <t>1753045438</t>
  </si>
  <si>
    <t>282</t>
  </si>
  <si>
    <t>723220312</t>
  </si>
  <si>
    <t>Koleno přechodové G 3/4"F x D 20 s vnitřním závitem</t>
  </si>
  <si>
    <t>396903416</t>
  </si>
  <si>
    <t>283</t>
  </si>
  <si>
    <t>998723101</t>
  </si>
  <si>
    <t>Přesun hmot tonážní pro vnitřní plynovod v objektech v do 6 m</t>
  </si>
  <si>
    <t>-829364981</t>
  </si>
  <si>
    <t>284</t>
  </si>
  <si>
    <t>998723102</t>
  </si>
  <si>
    <t>Přesun hmot tonážní pro vnitřní plynovod v objektech v do 12 m</t>
  </si>
  <si>
    <t>1007894096</t>
  </si>
  <si>
    <t>725</t>
  </si>
  <si>
    <t>Zdravotechnika - zařizovací předměty</t>
  </si>
  <si>
    <t>285</t>
  </si>
  <si>
    <t>725110811</t>
  </si>
  <si>
    <t>Demontáž klozetů splachovací s nádrží</t>
  </si>
  <si>
    <t>-1335876117</t>
  </si>
  <si>
    <t>286</t>
  </si>
  <si>
    <t>725111353.R</t>
  </si>
  <si>
    <t>Splachovač boční handicap</t>
  </si>
  <si>
    <t>2109859352</t>
  </si>
  <si>
    <t>287</t>
  </si>
  <si>
    <t>725119122</t>
  </si>
  <si>
    <t>Montáž klozetových mís kombi</t>
  </si>
  <si>
    <t>491317001</t>
  </si>
  <si>
    <t>288</t>
  </si>
  <si>
    <t>64232011</t>
  </si>
  <si>
    <t>klozet keramický kombinovaný handicap hluboké splachování odpad svislý bílý 360x670x787mm</t>
  </si>
  <si>
    <t>-2046829977</t>
  </si>
  <si>
    <t>289</t>
  </si>
  <si>
    <t>64236031</t>
  </si>
  <si>
    <t>klozet keramický bílý závěsný hluboké splachování 530x360x350mm</t>
  </si>
  <si>
    <t>2058898196</t>
  </si>
  <si>
    <t>290</t>
  </si>
  <si>
    <t>55167399</t>
  </si>
  <si>
    <t>sedátko klozetové duroplastové bílé</t>
  </si>
  <si>
    <t>1957255538</t>
  </si>
  <si>
    <t>291</t>
  </si>
  <si>
    <t>725119125</t>
  </si>
  <si>
    <t>Montáž klozetových mís závěsných na nosné stěny</t>
  </si>
  <si>
    <t>1460787799</t>
  </si>
  <si>
    <t>292</t>
  </si>
  <si>
    <t>725129101</t>
  </si>
  <si>
    <t>Montáž pisoáru keramického</t>
  </si>
  <si>
    <t>-1747098724</t>
  </si>
  <si>
    <t>293</t>
  </si>
  <si>
    <t>64250750</t>
  </si>
  <si>
    <t>urinál keramický bez odsávání a otvoru pro baterii bílý</t>
  </si>
  <si>
    <t>1115207170</t>
  </si>
  <si>
    <t>294</t>
  </si>
  <si>
    <t>725130811</t>
  </si>
  <si>
    <t>Demontáž pisoárových stání s nádrží jednodílných</t>
  </si>
  <si>
    <t>-1098730879</t>
  </si>
  <si>
    <t>295</t>
  </si>
  <si>
    <t>725210821</t>
  </si>
  <si>
    <t>Demontáž umyvadel bez výtokových armatur</t>
  </si>
  <si>
    <t>-424525719</t>
  </si>
  <si>
    <t>296</t>
  </si>
  <si>
    <t>725219102</t>
  </si>
  <si>
    <t>Montáž umyvadla připevněného na šrouby do zdiva</t>
  </si>
  <si>
    <t>1944223760</t>
  </si>
  <si>
    <t>297</t>
  </si>
  <si>
    <t>64211030</t>
  </si>
  <si>
    <t>umyvadlo keramické závěsné bílé š 500mm</t>
  </si>
  <si>
    <t>-1143308670</t>
  </si>
  <si>
    <t>298</t>
  </si>
  <si>
    <t>64211046</t>
  </si>
  <si>
    <t>umyvadlo keramické závěsné bílé handicap</t>
  </si>
  <si>
    <t>117867406</t>
  </si>
  <si>
    <t>299</t>
  </si>
  <si>
    <t>725291706</t>
  </si>
  <si>
    <t>Doplňky zařízení koupelen a záchodů smaltované madlo rovné dl 800 mm</t>
  </si>
  <si>
    <t>329325656</t>
  </si>
  <si>
    <t>300</t>
  </si>
  <si>
    <t>725291722</t>
  </si>
  <si>
    <t>Doplňky zařízení koupelen a záchodů smaltované madlo krakorcové sklopné dl 834 mm</t>
  </si>
  <si>
    <t>561371119</t>
  </si>
  <si>
    <t>301</t>
  </si>
  <si>
    <t>725339111</t>
  </si>
  <si>
    <t>Montáž výlevky</t>
  </si>
  <si>
    <t>1039859933</t>
  </si>
  <si>
    <t>302</t>
  </si>
  <si>
    <t>64271101</t>
  </si>
  <si>
    <t>výlevka keramická bílá</t>
  </si>
  <si>
    <t>-494893952</t>
  </si>
  <si>
    <t>303</t>
  </si>
  <si>
    <t>725530823</t>
  </si>
  <si>
    <t>Demontáž ohřívač elektrický tlakový do 200 litrů</t>
  </si>
  <si>
    <t>-444041666</t>
  </si>
  <si>
    <t>304</t>
  </si>
  <si>
    <t>725539201</t>
  </si>
  <si>
    <t>Montáž ohřívačů zásobníkových závěsných tlakových do 15 litrů</t>
  </si>
  <si>
    <t>-112491047</t>
  </si>
  <si>
    <t>305</t>
  </si>
  <si>
    <t>54132287</t>
  </si>
  <si>
    <t>ohřívač vody elektrický tlakový pod umyvadlo 10L 2kW</t>
  </si>
  <si>
    <t>-729184694</t>
  </si>
  <si>
    <t>306</t>
  </si>
  <si>
    <t>725539204</t>
  </si>
  <si>
    <t>Montáž ohřívačů zásobníkových závěsných tlakových do 125 litrů</t>
  </si>
  <si>
    <t>-210789109</t>
  </si>
  <si>
    <t>307</t>
  </si>
  <si>
    <t>54132244</t>
  </si>
  <si>
    <t>ohřívač vody elektrický závěsný akumulační svislý příkon, rychloohřev 120L 3kW</t>
  </si>
  <si>
    <t>-2070961778</t>
  </si>
  <si>
    <t>308</t>
  </si>
  <si>
    <t>725706811</t>
  </si>
  <si>
    <t>Demontáž dřezů kameninových nebo výlevek nebo misek jednoduchých</t>
  </si>
  <si>
    <t>-450925819</t>
  </si>
  <si>
    <t>309</t>
  </si>
  <si>
    <t>725706812</t>
  </si>
  <si>
    <t>Demontáž kameninových nebo výlevek nebo misek dvojitých</t>
  </si>
  <si>
    <t>-2032827641</t>
  </si>
  <si>
    <t>310</t>
  </si>
  <si>
    <t>725829101</t>
  </si>
  <si>
    <t>Montáž baterie nástěnné dřezové pákové a klasické</t>
  </si>
  <si>
    <t>1988080067</t>
  </si>
  <si>
    <t>311</t>
  </si>
  <si>
    <t>55144006</t>
  </si>
  <si>
    <t>baterie umyvadlová stojánková páková nízkotlaká otáčivé ústí</t>
  </si>
  <si>
    <t>511389601</t>
  </si>
  <si>
    <t>312</t>
  </si>
  <si>
    <t>725829131</t>
  </si>
  <si>
    <t>Montáž baterie umyvadlové stojánkové G 1/2" ostatní typ</t>
  </si>
  <si>
    <t>-581725003</t>
  </si>
  <si>
    <t>313</t>
  </si>
  <si>
    <t>55144004</t>
  </si>
  <si>
    <t>baterie umyvadlová stojánková páková s ovládáním odpadu</t>
  </si>
  <si>
    <t>1373240876</t>
  </si>
  <si>
    <t>314</t>
  </si>
  <si>
    <t>725851315</t>
  </si>
  <si>
    <t>Ventil odpadní dřezový s přepadem G 6/4"</t>
  </si>
  <si>
    <t>1317605636</t>
  </si>
  <si>
    <t>315</t>
  </si>
  <si>
    <t>725861102</t>
  </si>
  <si>
    <t>Zápachová uzávěrka pro umyvadla DN 40</t>
  </si>
  <si>
    <t>801322391</t>
  </si>
  <si>
    <t>316</t>
  </si>
  <si>
    <t>725862103</t>
  </si>
  <si>
    <t>Zápachová uzávěrka pro dřezy DN 40/50</t>
  </si>
  <si>
    <t>-1417604800</t>
  </si>
  <si>
    <t>317</t>
  </si>
  <si>
    <t>725865411</t>
  </si>
  <si>
    <t>Zápachová uzávěrka pisoárová DN 32/40</t>
  </si>
  <si>
    <t>115985686</t>
  </si>
  <si>
    <t>318</t>
  </si>
  <si>
    <t>725980123</t>
  </si>
  <si>
    <t>Dvířka 30/30</t>
  </si>
  <si>
    <t>304795080</t>
  </si>
  <si>
    <t>319</t>
  </si>
  <si>
    <t>998725102</t>
  </si>
  <si>
    <t>Přesun hmot tonážní pro zařizovací předměty v objektech v do 12 m</t>
  </si>
  <si>
    <t>1809522457</t>
  </si>
  <si>
    <t>320</t>
  </si>
  <si>
    <t>998725181</t>
  </si>
  <si>
    <t>Příplatek k přesunu hmot tonážní 725 prováděný bez použití mechanizace</t>
  </si>
  <si>
    <t>1140320736</t>
  </si>
  <si>
    <t>726</t>
  </si>
  <si>
    <t>Zdravotechnika - předstěnové instalace</t>
  </si>
  <si>
    <t>321</t>
  </si>
  <si>
    <t>726131001</t>
  </si>
  <si>
    <t>Instalační předstěna - umyvadlo do v 1120 mm se stojánkovou baterií do lehkých stěn s kovovou kcí</t>
  </si>
  <si>
    <t>-464418027</t>
  </si>
  <si>
    <t>322</t>
  </si>
  <si>
    <t>726131021</t>
  </si>
  <si>
    <t>Instalační předstěna - pisoár v 1300 mm do lehkých stěn s kovovou kcí</t>
  </si>
  <si>
    <t>2102088600</t>
  </si>
  <si>
    <t>323</t>
  </si>
  <si>
    <t>726131041.GBT</t>
  </si>
  <si>
    <t>Instalační předstěna Geberit Duofix pro klozet závěsný v 1120 mm s ovládáním zepředu do lehkých stěn s kovovou kcí</t>
  </si>
  <si>
    <t>1282197114</t>
  </si>
  <si>
    <t>324</t>
  </si>
  <si>
    <t>998726112</t>
  </si>
  <si>
    <t>Přesun hmot tonážní pro instalační prefabrikáty v objektech v do 12 m</t>
  </si>
  <si>
    <t>-769441601</t>
  </si>
  <si>
    <t>325</t>
  </si>
  <si>
    <t>998726181</t>
  </si>
  <si>
    <t>Příplatek k přesunu hmot tonážní 726 prováděný bez použití mechanizace</t>
  </si>
  <si>
    <t>193512626</t>
  </si>
  <si>
    <t>731</t>
  </si>
  <si>
    <t>Ústřední vytápění - kotelny</t>
  </si>
  <si>
    <t>326</t>
  </si>
  <si>
    <t>731244301</t>
  </si>
  <si>
    <t>Kotel ocelový závěsný na plyn kondenzační o výkonu 2,3-16,9 kW s průtokovým ohřevem-komplet s regulací, rámem a čidlem</t>
  </si>
  <si>
    <t>1397440785</t>
  </si>
  <si>
    <t>327</t>
  </si>
  <si>
    <t>731810332</t>
  </si>
  <si>
    <t>Nucený odtah spalin soustředným potrubím pro kondenzační kotel svislý 80/125 mm přes šikmou střechu-KOMPLET</t>
  </si>
  <si>
    <t>1661607353</t>
  </si>
  <si>
    <t>328</t>
  </si>
  <si>
    <t>998731102</t>
  </si>
  <si>
    <t>Přesun hmot tonážní pro kotelny v objektech v přes 6 do 12 m</t>
  </si>
  <si>
    <t>1554697466</t>
  </si>
  <si>
    <t>329</t>
  </si>
  <si>
    <t>998731181</t>
  </si>
  <si>
    <t>Příplatek k přesunu hmot tonážní 731 prováděný bez použití mechanizace</t>
  </si>
  <si>
    <t>619841625</t>
  </si>
  <si>
    <t>733</t>
  </si>
  <si>
    <t>Ústřední vytápění - rozvodné potrubí</t>
  </si>
  <si>
    <t>330</t>
  </si>
  <si>
    <t>733120815</t>
  </si>
  <si>
    <t>Demontáž potrubí ocelového hladkého do D 38</t>
  </si>
  <si>
    <t>1330254080</t>
  </si>
  <si>
    <t>331</t>
  </si>
  <si>
    <t>733193820</t>
  </si>
  <si>
    <t>Rozřezání konzoly, podpěry nebo výložníku pro potrubí z L profilu do 80x80x8 mm</t>
  </si>
  <si>
    <t>-23486292</t>
  </si>
  <si>
    <t>332</t>
  </si>
  <si>
    <t>733222102</t>
  </si>
  <si>
    <t>Potrubí měděné polotvrdé spojované měkkým pájením D 15x1</t>
  </si>
  <si>
    <t>1860437299</t>
  </si>
  <si>
    <t>2*(23+13+50)</t>
  </si>
  <si>
    <t>333</t>
  </si>
  <si>
    <t>733222103</t>
  </si>
  <si>
    <t>Potrubí měděné polotvrdé spojované měkkým pájením D 18x1</t>
  </si>
  <si>
    <t>-806630636</t>
  </si>
  <si>
    <t>2*(22+8+16)</t>
  </si>
  <si>
    <t>334</t>
  </si>
  <si>
    <t>733222104</t>
  </si>
  <si>
    <t>Potrubí měděné polotvrdé spojované měkkým pájením D 22x1</t>
  </si>
  <si>
    <t>-19266289</t>
  </si>
  <si>
    <t>335</t>
  </si>
  <si>
    <t>733223105</t>
  </si>
  <si>
    <t>Potrubí měděné tvrdé spojované měkkým pájením D 28x1,5</t>
  </si>
  <si>
    <t>604255450</t>
  </si>
  <si>
    <t>336</t>
  </si>
  <si>
    <t>733224223</t>
  </si>
  <si>
    <t>Příplatek k potrubí měděnému za zhotovení přípojky z trubek měděných D 18x1</t>
  </si>
  <si>
    <t>-1737630637</t>
  </si>
  <si>
    <t>337</t>
  </si>
  <si>
    <t>733224225</t>
  </si>
  <si>
    <t>Příplatek k potrubí měděnému za zhotovení přípojky z trubek měděných D 28x1,5</t>
  </si>
  <si>
    <t>416064323</t>
  </si>
  <si>
    <t>338</t>
  </si>
  <si>
    <t>733231111</t>
  </si>
  <si>
    <t>Kompenzátor pro měděné potrubí D 15 tvaru U s hladkými ohyby s konci na vnitřní pájení</t>
  </si>
  <si>
    <t>-1060775957</t>
  </si>
  <si>
    <t>339</t>
  </si>
  <si>
    <t>733291101</t>
  </si>
  <si>
    <t>Zkouška těsnosti potrubí měděné do D 35x1,5</t>
  </si>
  <si>
    <t>625237389</t>
  </si>
  <si>
    <t>166+90+8+8</t>
  </si>
  <si>
    <t>340</t>
  </si>
  <si>
    <t>733811241</t>
  </si>
  <si>
    <t>Ochrana potrubí ústředního vytápění termoizolačními trubicemi z PE tl do 20 mm DN do 22 mm</t>
  </si>
  <si>
    <t>46911330</t>
  </si>
  <si>
    <t>166+90</t>
  </si>
  <si>
    <t>341</t>
  </si>
  <si>
    <t>733811242</t>
  </si>
  <si>
    <t>Ochrana potrubí ústředního vytápění termoizolačními trubicemi z PE tl do 20 mm DN do 45 mm</t>
  </si>
  <si>
    <t>-1009249480</t>
  </si>
  <si>
    <t>342</t>
  </si>
  <si>
    <t>998733102</t>
  </si>
  <si>
    <t>Přesun hmot tonážní pro rozvody potrubí v objektech v do 12 m</t>
  </si>
  <si>
    <t>219827724</t>
  </si>
  <si>
    <t>343</t>
  </si>
  <si>
    <t>998733181</t>
  </si>
  <si>
    <t>Příplatek k přesunu hmot tonážní 733 prováděný bez použití mechanizace</t>
  </si>
  <si>
    <t>-1866202514</t>
  </si>
  <si>
    <t>734</t>
  </si>
  <si>
    <t>Ústřední vytápění - armatury</t>
  </si>
  <si>
    <t>344</t>
  </si>
  <si>
    <t>734211126</t>
  </si>
  <si>
    <t>Ventil závitový odvzdušňovací G 3/8 PN 14 do 120°C automatický se zpětnou klapkou otopných těles</t>
  </si>
  <si>
    <t>-1868974990</t>
  </si>
  <si>
    <t>345</t>
  </si>
  <si>
    <t>734222802</t>
  </si>
  <si>
    <t>Ventil závitový termostatický rohový G 1/2 PN 16 do 110°C s ruční hlavou chromovaný</t>
  </si>
  <si>
    <t>1590078474</t>
  </si>
  <si>
    <t>346</t>
  </si>
  <si>
    <t>734242413</t>
  </si>
  <si>
    <t>Ventil závitový zpětný přímý G 3/4 PN 16 do 110°C</t>
  </si>
  <si>
    <t>-3636372</t>
  </si>
  <si>
    <t>347</t>
  </si>
  <si>
    <t>734251135</t>
  </si>
  <si>
    <t>Ventil pojistný čepový rohový G 1 PN 16 do 200°C</t>
  </si>
  <si>
    <t>-421942199</t>
  </si>
  <si>
    <t>348</t>
  </si>
  <si>
    <t>734261402</t>
  </si>
  <si>
    <t>Armatura připojovací rohová G 1/2x18 PN 10 do 110°C radiátorů typu VK</t>
  </si>
  <si>
    <t>-241275400</t>
  </si>
  <si>
    <t>349</t>
  </si>
  <si>
    <t>734291122</t>
  </si>
  <si>
    <t>Kohout plnící a vypouštěcí G 3/8 PN 10 do 90°C závitový</t>
  </si>
  <si>
    <t>-1391298178</t>
  </si>
  <si>
    <t>350</t>
  </si>
  <si>
    <t>734291241</t>
  </si>
  <si>
    <t>Filtr závitový přímý G 3/8 PN 16 do 130°C s vnitřními závity</t>
  </si>
  <si>
    <t>989162445</t>
  </si>
  <si>
    <t>351</t>
  </si>
  <si>
    <t>734292712</t>
  </si>
  <si>
    <t>Kohout kulový přímý G 3/8 PN 42 do 185°C vnitřní závit</t>
  </si>
  <si>
    <t>-1997247938</t>
  </si>
  <si>
    <t>352</t>
  </si>
  <si>
    <t>998734102</t>
  </si>
  <si>
    <t>Přesun hmot tonážní pro armatury v objektech v do 12 m</t>
  </si>
  <si>
    <t>-873842627</t>
  </si>
  <si>
    <t>353</t>
  </si>
  <si>
    <t>998734181</t>
  </si>
  <si>
    <t>Příplatek k přesunu hmot tonážní 734 prováděný bez použití mechanizace</t>
  </si>
  <si>
    <t>-1746519257</t>
  </si>
  <si>
    <t>735</t>
  </si>
  <si>
    <t>Ústřední vytápění - otopná tělesa</t>
  </si>
  <si>
    <t>354</t>
  </si>
  <si>
    <t>735121810</t>
  </si>
  <si>
    <t>Demontáž otopného tělesa ocelového článkového</t>
  </si>
  <si>
    <t>2097077128</t>
  </si>
  <si>
    <t>355</t>
  </si>
  <si>
    <t>735152293</t>
  </si>
  <si>
    <t>Otopné těleso panelové VK jednodeskové 1 přídavná přestupní plocha výška/délka 900/600 mm výkon 836 W</t>
  </si>
  <si>
    <t>580333203</t>
  </si>
  <si>
    <t>356</t>
  </si>
  <si>
    <t>735152301</t>
  </si>
  <si>
    <t>Otopné těleso panel VK jednodeskové 1 přídavná přestupní plocha výška/délka 900/1600 mm výkon 2230 W</t>
  </si>
  <si>
    <t>932081465</t>
  </si>
  <si>
    <t>357</t>
  </si>
  <si>
    <t>735152563</t>
  </si>
  <si>
    <t>Otopné těleso panelové VK dvoudeskové 2 přídavné přestupní plochy výška/délka 500/2000 mm výkon 2904 W</t>
  </si>
  <si>
    <t>-1903607122</t>
  </si>
  <si>
    <t>358</t>
  </si>
  <si>
    <t>735152581</t>
  </si>
  <si>
    <t>Otopné těleso panelové VK dvoudeskové 2 přídavné přestupní plochy výška/délka 600/1600 mm výkon 2686 W</t>
  </si>
  <si>
    <t>1125559889</t>
  </si>
  <si>
    <t>359</t>
  </si>
  <si>
    <t>735152584</t>
  </si>
  <si>
    <t>Otopné těleso panelové VK dvoudeskové 2 přídavné přestupní plochy výška/délka 600/2300 mm výkon 3862 W</t>
  </si>
  <si>
    <t>1567998941</t>
  </si>
  <si>
    <t>360</t>
  </si>
  <si>
    <t>735152585</t>
  </si>
  <si>
    <t>Otopné těleso panelové VK dvoudeskové 2 přídavné přestupní plochy výška/délka 600/2600 mm výkon 4365 W</t>
  </si>
  <si>
    <t>-960477128</t>
  </si>
  <si>
    <t>361</t>
  </si>
  <si>
    <t>735152595</t>
  </si>
  <si>
    <t>Otopné těleso panelové VK dvoudeskové 2 přídavné přestupní plochy výška/délka 900/800 mm výkon 1850 W</t>
  </si>
  <si>
    <t>1131437417</t>
  </si>
  <si>
    <t>362</t>
  </si>
  <si>
    <t>735152596</t>
  </si>
  <si>
    <t>Otopné těleso panelové VK dvoudeskové 2 přídavné přestupní plochy výška/délka 900/900 mm výkon 2082 W</t>
  </si>
  <si>
    <t>-1201224116</t>
  </si>
  <si>
    <t>363</t>
  </si>
  <si>
    <t>735152597</t>
  </si>
  <si>
    <t>Otopné těleso panelové VK dvoudeskové 2 přídavné přestupní plochy výška/délka 900/1000 mm výkon 2313 W</t>
  </si>
  <si>
    <t>-1032632595</t>
  </si>
  <si>
    <t>364</t>
  </si>
  <si>
    <t>735291800</t>
  </si>
  <si>
    <t>Demontáž konzoly nebo držáku otopných těles, registrů nebo konvektorů do odpadu</t>
  </si>
  <si>
    <t>-1334299810</t>
  </si>
  <si>
    <t>365</t>
  </si>
  <si>
    <t>735494811</t>
  </si>
  <si>
    <t>Vypuštění vody z otopných těles</t>
  </si>
  <si>
    <t>1700079915</t>
  </si>
  <si>
    <t>366</t>
  </si>
  <si>
    <t>998735102</t>
  </si>
  <si>
    <t>Přesun hmot tonážní pro otopná tělesa v objektech v do 12 m</t>
  </si>
  <si>
    <t>-504437130</t>
  </si>
  <si>
    <t>367</t>
  </si>
  <si>
    <t>998735181</t>
  </si>
  <si>
    <t>Příplatek k přesunu hmot tonážní 735 prováděný bez použití mechanizace</t>
  </si>
  <si>
    <t>-1765481346</t>
  </si>
  <si>
    <t>741</t>
  </si>
  <si>
    <t>Elektroinstalace - silnoproud</t>
  </si>
  <si>
    <t>368</t>
  </si>
  <si>
    <t>741110002</t>
  </si>
  <si>
    <t>Montáž trubka plastová tuhá D přes 23 do 35 mm uložená pevně</t>
  </si>
  <si>
    <t>-1788255916</t>
  </si>
  <si>
    <t>369</t>
  </si>
  <si>
    <t>34571094</t>
  </si>
  <si>
    <t>trubka elektroinstalační tuhá z PVC D 28,6/32 mm, délka 3m</t>
  </si>
  <si>
    <t>-984169776</t>
  </si>
  <si>
    <t>370</t>
  </si>
  <si>
    <t>741110311</t>
  </si>
  <si>
    <t>Montáž trubka ochranná do krabic plastová tuhá D do 40 mm uložená volně</t>
  </si>
  <si>
    <t>381728400</t>
  </si>
  <si>
    <t>371</t>
  </si>
  <si>
    <t>34571351</t>
  </si>
  <si>
    <t>trubka elektroinstalační ohebná dvouplášťová korugovaná (chránička) D 41/50mm, HDPE+LDPE</t>
  </si>
  <si>
    <t>1628482749</t>
  </si>
  <si>
    <t>372</t>
  </si>
  <si>
    <t>741122015</t>
  </si>
  <si>
    <t>Montáž kabel Cu bez ukončení uložený pod omítku plný kulatý 3x1,5 mm2 (např. CYKY)</t>
  </si>
  <si>
    <t>1213881334</t>
  </si>
  <si>
    <t>373</t>
  </si>
  <si>
    <t>10.048.196</t>
  </si>
  <si>
    <t>CYY 4 zž</t>
  </si>
  <si>
    <t>990663813</t>
  </si>
  <si>
    <t>374</t>
  </si>
  <si>
    <t>2000000519</t>
  </si>
  <si>
    <t>CYY 6 zelenožlutá</t>
  </si>
  <si>
    <t>975690575</t>
  </si>
  <si>
    <t>375</t>
  </si>
  <si>
    <t>7909210498</t>
  </si>
  <si>
    <t>CYY 10 zelenožluta</t>
  </si>
  <si>
    <t>24821805</t>
  </si>
  <si>
    <t>376</t>
  </si>
  <si>
    <t>34111030</t>
  </si>
  <si>
    <t>kabel silový s Cu jádrem 1kV 3x1,5mm2 (CYKY)</t>
  </si>
  <si>
    <t>-1034067383</t>
  </si>
  <si>
    <t>377</t>
  </si>
  <si>
    <t>741122016</t>
  </si>
  <si>
    <t>Montáž kabel Cu bez ukončení uložený pod omítku plný kulatý 3x2,5 až 6 mm2 (např. CYKY)</t>
  </si>
  <si>
    <t>-1577066252</t>
  </si>
  <si>
    <t>80+80</t>
  </si>
  <si>
    <t>378</t>
  </si>
  <si>
    <t>34111036</t>
  </si>
  <si>
    <t>kabel silový s Cu jádrem 1kV 3x2,5mm2 (CYKY)</t>
  </si>
  <si>
    <t>-848244855</t>
  </si>
  <si>
    <t>379</t>
  </si>
  <si>
    <t>741122031</t>
  </si>
  <si>
    <t>Montáž kabel Cu bez ukončení uložený pod omítku plný kulatý 5x1,5 až 2,5 mm2 (např. CYKY)</t>
  </si>
  <si>
    <t>-2074845483</t>
  </si>
  <si>
    <t>380</t>
  </si>
  <si>
    <t>34111094</t>
  </si>
  <si>
    <t>kabel silový s Cu jádrem 1kV 5x2,5mm2 (CYKY)</t>
  </si>
  <si>
    <t>-268448048</t>
  </si>
  <si>
    <t>381</t>
  </si>
  <si>
    <t>741122032</t>
  </si>
  <si>
    <t>Montáž kabel Cu bez ukončení uložený pod omítku plný kulatý 5x4 až 6 mm2 (např. CYKY)</t>
  </si>
  <si>
    <t>-2059190697</t>
  </si>
  <si>
    <t>382</t>
  </si>
  <si>
    <t>34111098</t>
  </si>
  <si>
    <t>kabel silový s Cu jádrem 1kV 5x4mm2 (CYKY)</t>
  </si>
  <si>
    <t>911916101</t>
  </si>
  <si>
    <t>383</t>
  </si>
  <si>
    <t>34111100</t>
  </si>
  <si>
    <t>kabel silový s Cu jádrem 1kV 5x6mm2 (CYKY)</t>
  </si>
  <si>
    <t>216595782</t>
  </si>
  <si>
    <t>384</t>
  </si>
  <si>
    <t>1248952</t>
  </si>
  <si>
    <t>rozvodnice výtahu- práce v montáži výtahu</t>
  </si>
  <si>
    <t>-877759928</t>
  </si>
  <si>
    <t>385</t>
  </si>
  <si>
    <t>35713104</t>
  </si>
  <si>
    <t>rozvodnice nástěnná, neprůhledné dveře,72 MODULŮ</t>
  </si>
  <si>
    <t>-84910360</t>
  </si>
  <si>
    <t>386</t>
  </si>
  <si>
    <t>35713105</t>
  </si>
  <si>
    <t>rozvodnice nástěnná, neprůhledné dveře, 24 MODULŮ</t>
  </si>
  <si>
    <t>-1024259253</t>
  </si>
  <si>
    <t>387</t>
  </si>
  <si>
    <t>35713135</t>
  </si>
  <si>
    <t>rozvodnice zapuštěná, neprůhledné dveře, 4 řady, šířka 14 modulárních jednotek</t>
  </si>
  <si>
    <t>-677045706</t>
  </si>
  <si>
    <t>388</t>
  </si>
  <si>
    <t>741211817</t>
  </si>
  <si>
    <t>Demontáž rozvodnic kovových pod omítkou s krytím do IPx4 plochou přes 0,8 m2</t>
  </si>
  <si>
    <t>-104162365</t>
  </si>
  <si>
    <t>389</t>
  </si>
  <si>
    <t>741310001</t>
  </si>
  <si>
    <t>Montáž vypínač nástěnný 1-jednopólový prostředí normální</t>
  </si>
  <si>
    <t>1543852386</t>
  </si>
  <si>
    <t>390</t>
  </si>
  <si>
    <t>34535516</t>
  </si>
  <si>
    <t>spínač jednopólový 10A ostatní barvy</t>
  </si>
  <si>
    <t>-2030198</t>
  </si>
  <si>
    <t>4+21+10+6</t>
  </si>
  <si>
    <t>391</t>
  </si>
  <si>
    <t>741310012.R</t>
  </si>
  <si>
    <t>Montáž a zapojení TOTAL STOP, projednání se správcem sítě</t>
  </si>
  <si>
    <t>775612572</t>
  </si>
  <si>
    <t>392</t>
  </si>
  <si>
    <t>1612499.R</t>
  </si>
  <si>
    <t>TOTAL STOP TLACITKO KOMPLETNÍ včetně chráněné kabeláže od rozvodnice</t>
  </si>
  <si>
    <t>967491046</t>
  </si>
  <si>
    <t>393</t>
  </si>
  <si>
    <t>741310021</t>
  </si>
  <si>
    <t>Montáž přepínač nástěnný 5-sériový prostředí normální</t>
  </si>
  <si>
    <t>259164266</t>
  </si>
  <si>
    <t>394</t>
  </si>
  <si>
    <t>34535405</t>
  </si>
  <si>
    <t>přístroj přepínače sériového 10A</t>
  </si>
  <si>
    <t>-1732459602</t>
  </si>
  <si>
    <t>395</t>
  </si>
  <si>
    <t>741310022</t>
  </si>
  <si>
    <t>Montáž přepínač nástěnný 6-střídavý prostředí normální</t>
  </si>
  <si>
    <t>765377657</t>
  </si>
  <si>
    <t>2+6+2+4</t>
  </si>
  <si>
    <t>396</t>
  </si>
  <si>
    <t>34535556</t>
  </si>
  <si>
    <t>přepínač střídavý 10A řazení 6 ostatní barvy</t>
  </si>
  <si>
    <t>2055395019</t>
  </si>
  <si>
    <t>2+6+2</t>
  </si>
  <si>
    <t>397</t>
  </si>
  <si>
    <t>34536700</t>
  </si>
  <si>
    <t>rámeček pro spínače a zásuvky jednonásobný</t>
  </si>
  <si>
    <t>920341545</t>
  </si>
  <si>
    <t>398</t>
  </si>
  <si>
    <t>741310032</t>
  </si>
  <si>
    <t>Montáž vypínač nástěnný 2-dvoupólový prostředí venkovní/mokré</t>
  </si>
  <si>
    <t>1694419870</t>
  </si>
  <si>
    <t>399</t>
  </si>
  <si>
    <t>11.022.982</t>
  </si>
  <si>
    <t>Spínač 25A/3P 0-1 IP65 žl./rudá</t>
  </si>
  <si>
    <t>2068272280</t>
  </si>
  <si>
    <t>400</t>
  </si>
  <si>
    <t>741310564</t>
  </si>
  <si>
    <t>Montáž vypínač tří/čtyřpól výkonový pojistkový do 400 A</t>
  </si>
  <si>
    <t>1818784733</t>
  </si>
  <si>
    <t>401</t>
  </si>
  <si>
    <t>35822634</t>
  </si>
  <si>
    <t>vypínací (napěťová) spoušť, AC/DC 230, 400V</t>
  </si>
  <si>
    <t>-364140375</t>
  </si>
  <si>
    <t>402</t>
  </si>
  <si>
    <t>741313002</t>
  </si>
  <si>
    <t>Montáž zásuvka (polo)zapuštěná bezšroubové připojení 2P+PE dvojí zapojení - průběžná</t>
  </si>
  <si>
    <t>454186363</t>
  </si>
  <si>
    <t>10+8+24</t>
  </si>
  <si>
    <t>403</t>
  </si>
  <si>
    <t>-1933610693</t>
  </si>
  <si>
    <t>6+2</t>
  </si>
  <si>
    <t>404</t>
  </si>
  <si>
    <t>34536705</t>
  </si>
  <si>
    <t xml:space="preserve">rámeček pro spínače a zásuvky  dvojnásobný, vodorovný</t>
  </si>
  <si>
    <t>-546849440</t>
  </si>
  <si>
    <t>2+4</t>
  </si>
  <si>
    <t>405</t>
  </si>
  <si>
    <t>34555104</t>
  </si>
  <si>
    <t>zásuvka 1násobná 16A ostatní barvy</t>
  </si>
  <si>
    <t>2146847739</t>
  </si>
  <si>
    <t>10+24</t>
  </si>
  <si>
    <t>406</t>
  </si>
  <si>
    <t>741320101</t>
  </si>
  <si>
    <t>Montáž jistič jednopólový nn do 25 A bez krytu</t>
  </si>
  <si>
    <t>-525830910</t>
  </si>
  <si>
    <t>407</t>
  </si>
  <si>
    <t>35822109</t>
  </si>
  <si>
    <t>jistič 1pólový-charakteristika B 10A</t>
  </si>
  <si>
    <t>552685312</t>
  </si>
  <si>
    <t>3+6+3+4+2</t>
  </si>
  <si>
    <t>408</t>
  </si>
  <si>
    <t>35822111</t>
  </si>
  <si>
    <t>jistič 1pólový-charakteristika B 16A</t>
  </si>
  <si>
    <t>-237143851</t>
  </si>
  <si>
    <t>29+3</t>
  </si>
  <si>
    <t>409</t>
  </si>
  <si>
    <t>35822401</t>
  </si>
  <si>
    <t>jistič 3pólový-charakteristika B 16A</t>
  </si>
  <si>
    <t>1300462565</t>
  </si>
  <si>
    <t>410</t>
  </si>
  <si>
    <t>35822402</t>
  </si>
  <si>
    <t>jistič 3pólový-charakteristika B 20A</t>
  </si>
  <si>
    <t>-1283136500</t>
  </si>
  <si>
    <t>411</t>
  </si>
  <si>
    <t>35822105</t>
  </si>
  <si>
    <t>jistič 1pólový-charakteristika B 2A</t>
  </si>
  <si>
    <t>-1128445757</t>
  </si>
  <si>
    <t>412</t>
  </si>
  <si>
    <t>35822107</t>
  </si>
  <si>
    <t>jistič 1pólový-charakteristika B 6A</t>
  </si>
  <si>
    <t>485142103</t>
  </si>
  <si>
    <t>413</t>
  </si>
  <si>
    <t>741320161</t>
  </si>
  <si>
    <t>Montáž jistič třípólový nn do 25 A bez krytu</t>
  </si>
  <si>
    <t>-1843421511</t>
  </si>
  <si>
    <t>414</t>
  </si>
  <si>
    <t>741321001</t>
  </si>
  <si>
    <t>Montáž proudových chráničů dvoupólových nn do 25 A bez krytu</t>
  </si>
  <si>
    <t>-847971789</t>
  </si>
  <si>
    <t>415</t>
  </si>
  <si>
    <t>35889206</t>
  </si>
  <si>
    <t>chránič proudový 4pólový 25A pracovního proudu 0,03A</t>
  </si>
  <si>
    <t>913764363</t>
  </si>
  <si>
    <t>416</t>
  </si>
  <si>
    <t>741322151</t>
  </si>
  <si>
    <t>Montáž svodiče přepětí nn typ 3 jednopólových do elektroinstalačních krabic</t>
  </si>
  <si>
    <t>-1076361496</t>
  </si>
  <si>
    <t>417</t>
  </si>
  <si>
    <t>35889540</t>
  </si>
  <si>
    <t>svodič přepětí - ochrana 3.stupně odnímatelné provedení, 230 V, signalizace, na DIN lištu</t>
  </si>
  <si>
    <t>-1426954265</t>
  </si>
  <si>
    <t>418</t>
  </si>
  <si>
    <t>741330001</t>
  </si>
  <si>
    <t>Montáž stykač stejnosměrný vestavný jednopólový do 40 A</t>
  </si>
  <si>
    <t>542028944</t>
  </si>
  <si>
    <t>419</t>
  </si>
  <si>
    <t>35821106</t>
  </si>
  <si>
    <t xml:space="preserve">stykač vzduchový 3pólový  C12.00 48V DC D</t>
  </si>
  <si>
    <t>-1442823165</t>
  </si>
  <si>
    <t>420</t>
  </si>
  <si>
    <t>741370032</t>
  </si>
  <si>
    <t>Montáž svítidlo žárovkové bytové přisazené 1 zdroj se sklem</t>
  </si>
  <si>
    <t>446319240</t>
  </si>
  <si>
    <t>2+2</t>
  </si>
  <si>
    <t>421</t>
  </si>
  <si>
    <t>34838103</t>
  </si>
  <si>
    <t>svítidlo dočasné nouzové osvětlení, IP66 1x36W, 1h</t>
  </si>
  <si>
    <t>-48525769</t>
  </si>
  <si>
    <t>422</t>
  </si>
  <si>
    <t>741370033</t>
  </si>
  <si>
    <t>Montáž svítidlo žárovkové bytové nástěnné přisazené 2 zdroje</t>
  </si>
  <si>
    <t>1044672553</t>
  </si>
  <si>
    <t>423</t>
  </si>
  <si>
    <t>11.224.513</t>
  </si>
  <si>
    <t>Sví. LED 30W 4000k</t>
  </si>
  <si>
    <t>532162522</t>
  </si>
  <si>
    <t>19-18</t>
  </si>
  <si>
    <t>424</t>
  </si>
  <si>
    <t>741371004</t>
  </si>
  <si>
    <t>Montáž svítidlo zářivkové bytové stropní přisazené 2 zdroje s krytem</t>
  </si>
  <si>
    <t>135389605</t>
  </si>
  <si>
    <t>32+31+4</t>
  </si>
  <si>
    <t>425</t>
  </si>
  <si>
    <t>11.239.486</t>
  </si>
  <si>
    <t>2x LED , dle výpočtu</t>
  </si>
  <si>
    <t>-935067763</t>
  </si>
  <si>
    <t>426</t>
  </si>
  <si>
    <t>741371012</t>
  </si>
  <si>
    <t>Montáž svítidlo zářivkové bytové stropní závěsné na trubce 2 zdroje</t>
  </si>
  <si>
    <t>1621056550</t>
  </si>
  <si>
    <t>427</t>
  </si>
  <si>
    <t>11.239.484</t>
  </si>
  <si>
    <t>103697440</t>
  </si>
  <si>
    <t>428</t>
  </si>
  <si>
    <t>741374011</t>
  </si>
  <si>
    <t>Montáž svítidlo halogenové bodové stropní přisazené do 2 zdrojů</t>
  </si>
  <si>
    <t>-380059899</t>
  </si>
  <si>
    <t>19+18+7+3</t>
  </si>
  <si>
    <t>429</t>
  </si>
  <si>
    <t>10.926.529</t>
  </si>
  <si>
    <t>Sví. LED 30W IP44</t>
  </si>
  <si>
    <t>2120407143</t>
  </si>
  <si>
    <t>430</t>
  </si>
  <si>
    <t>741374031</t>
  </si>
  <si>
    <t>Montáž svítidlo halogenové bodové nástěnné do 2 zdrojů</t>
  </si>
  <si>
    <t>82541534</t>
  </si>
  <si>
    <t>431</t>
  </si>
  <si>
    <t>1002618</t>
  </si>
  <si>
    <t>SVITIDLO VENKOVNÍ LED,30W</t>
  </si>
  <si>
    <t>1308346199</t>
  </si>
  <si>
    <t>432</t>
  </si>
  <si>
    <t>741378002</t>
  </si>
  <si>
    <t>Zřízení upevňovacích bodů pro svítidlo s osazením závěsného háku ve zdivu</t>
  </si>
  <si>
    <t>602946480</t>
  </si>
  <si>
    <t>433</t>
  </si>
  <si>
    <t>741378003</t>
  </si>
  <si>
    <t>Zřízení upevňovacích bodů pro svítidlo s osazením závěsného háku v betonu</t>
  </si>
  <si>
    <t>-1426481146</t>
  </si>
  <si>
    <t>19+18+17</t>
  </si>
  <si>
    <t>434</t>
  </si>
  <si>
    <t>741410021</t>
  </si>
  <si>
    <t>Montáž vodič uzemňovací pásek průřezu do 120 mm2 v městské zástavbě v zemi</t>
  </si>
  <si>
    <t>2143944993</t>
  </si>
  <si>
    <t>435</t>
  </si>
  <si>
    <t>35442062</t>
  </si>
  <si>
    <t>pás zemnící 30x4mm FeZn</t>
  </si>
  <si>
    <t>264938548</t>
  </si>
  <si>
    <t>436</t>
  </si>
  <si>
    <t>35441850</t>
  </si>
  <si>
    <t>držák jímače a ochranné trubky - 200mm, Cu</t>
  </si>
  <si>
    <t>-1028898712</t>
  </si>
  <si>
    <t>437</t>
  </si>
  <si>
    <t>35441865</t>
  </si>
  <si>
    <t>svorka FeZn k zemnící tyči - D 28mm</t>
  </si>
  <si>
    <t>-982171169</t>
  </si>
  <si>
    <t>438</t>
  </si>
  <si>
    <t>35441905</t>
  </si>
  <si>
    <t>svorka připojovací k připojení okapových žlabů</t>
  </si>
  <si>
    <t>-662316352</t>
  </si>
  <si>
    <t>439</t>
  </si>
  <si>
    <t>35441885</t>
  </si>
  <si>
    <t>svorka spojovací pro lano D 8-10mm</t>
  </si>
  <si>
    <t>-88461670</t>
  </si>
  <si>
    <t>440</t>
  </si>
  <si>
    <t>35442017</t>
  </si>
  <si>
    <t>svorka uzemnění Cu křížová</t>
  </si>
  <si>
    <t>841273224</t>
  </si>
  <si>
    <t>441</t>
  </si>
  <si>
    <t>35441804</t>
  </si>
  <si>
    <t>trubka ochranná na ochranu svodu - 1700mm, nerez</t>
  </si>
  <si>
    <t>1506373101</t>
  </si>
  <si>
    <t>442</t>
  </si>
  <si>
    <t>35441800</t>
  </si>
  <si>
    <t>úhelník ochranný na ochranu svodu - 1700mm, Cu</t>
  </si>
  <si>
    <t>-275475804</t>
  </si>
  <si>
    <t>443</t>
  </si>
  <si>
    <t>35442098</t>
  </si>
  <si>
    <t>PV příložka nerez</t>
  </si>
  <si>
    <t>-408010905</t>
  </si>
  <si>
    <t>444</t>
  </si>
  <si>
    <t>741420001</t>
  </si>
  <si>
    <t>Montáž drát nebo lano hromosvodné svodové D do 10 mm s podpěrou</t>
  </si>
  <si>
    <t>1491596554</t>
  </si>
  <si>
    <t>17+12+17+17+60</t>
  </si>
  <si>
    <t>445</t>
  </si>
  <si>
    <t>35441077</t>
  </si>
  <si>
    <t>drát D 8mm AlMgSi</t>
  </si>
  <si>
    <t>-1978389466</t>
  </si>
  <si>
    <t>123*0,7</t>
  </si>
  <si>
    <t>446</t>
  </si>
  <si>
    <t>741421811</t>
  </si>
  <si>
    <t>Demontáž drátu nebo lana svodového vedení D do 8 mm kolmý svod</t>
  </si>
  <si>
    <t>-1360981408</t>
  </si>
  <si>
    <t>447</t>
  </si>
  <si>
    <t>741430004</t>
  </si>
  <si>
    <t>Montáž tyč jímací délky do 3 m na střešní hřeben</t>
  </si>
  <si>
    <t>357328568</t>
  </si>
  <si>
    <t>448</t>
  </si>
  <si>
    <t>35441050</t>
  </si>
  <si>
    <t>tyč jímací s kovaným hrotem 1000mm FeZn</t>
  </si>
  <si>
    <t>-901598609</t>
  </si>
  <si>
    <t>449</t>
  </si>
  <si>
    <t>741810001</t>
  </si>
  <si>
    <t>Celková prohlídka elektrického rozvodu a zařízení do 100 000,- Kč</t>
  </si>
  <si>
    <t>-74595593</t>
  </si>
  <si>
    <t>450</t>
  </si>
  <si>
    <t>741810002</t>
  </si>
  <si>
    <t>Celková prohlídka elektrického rozvodu a zařízení do 500 000,- Kč</t>
  </si>
  <si>
    <t>-1822150680</t>
  </si>
  <si>
    <t>451</t>
  </si>
  <si>
    <t>741811021</t>
  </si>
  <si>
    <t>Oživení rozvaděče se složitou výstrojí</t>
  </si>
  <si>
    <t>-1378958061</t>
  </si>
  <si>
    <t>452</t>
  </si>
  <si>
    <t>741811023.R</t>
  </si>
  <si>
    <t>Podružný materiál elektro,slaboproud</t>
  </si>
  <si>
    <t>-1059904521</t>
  </si>
  <si>
    <t>453</t>
  </si>
  <si>
    <t>742110202</t>
  </si>
  <si>
    <t>Montáž podlahových krabic pro slaboproud do mazaniny+kompletace</t>
  </si>
  <si>
    <t>-1976800112</t>
  </si>
  <si>
    <t>454</t>
  </si>
  <si>
    <t>KOPOBOX57LB</t>
  </si>
  <si>
    <t>RÁM PODLAHOVÝ,krabice -komplet</t>
  </si>
  <si>
    <t>-72658015</t>
  </si>
  <si>
    <t>455</t>
  </si>
  <si>
    <t>11.134.105</t>
  </si>
  <si>
    <t>Základní zásuvkový box, výzbroj 3x230V,2xDATA- komplet</t>
  </si>
  <si>
    <t>1895542619</t>
  </si>
  <si>
    <t>456</t>
  </si>
  <si>
    <t>742330042</t>
  </si>
  <si>
    <t>Montáž datové dvouzásuvky</t>
  </si>
  <si>
    <t>194267698</t>
  </si>
  <si>
    <t>457</t>
  </si>
  <si>
    <t>37451244</t>
  </si>
  <si>
    <t>zásuvka data 2xRJ45 ostatní barvy</t>
  </si>
  <si>
    <t>1529241730</t>
  </si>
  <si>
    <t>458</t>
  </si>
  <si>
    <t>37451224</t>
  </si>
  <si>
    <t>zásuvka tv+r+sat ostatní barvy</t>
  </si>
  <si>
    <t>-468386713</t>
  </si>
  <si>
    <t>459</t>
  </si>
  <si>
    <t>8500156818</t>
  </si>
  <si>
    <t>Rámeček pětinásobný vodorovný kouřová šedá</t>
  </si>
  <si>
    <t>1129219270</t>
  </si>
  <si>
    <t>460</t>
  </si>
  <si>
    <t>998741102</t>
  </si>
  <si>
    <t>Přesun hmot tonážní pro silnoproud v objektech v do 12 m</t>
  </si>
  <si>
    <t>-203373154</t>
  </si>
  <si>
    <t>461</t>
  </si>
  <si>
    <t>998741181</t>
  </si>
  <si>
    <t>Příplatek k přesunu hmot tonážní 741 prováděný bez použití mechanizace</t>
  </si>
  <si>
    <t>-1402664681</t>
  </si>
  <si>
    <t>742</t>
  </si>
  <si>
    <t>Elektroinstalace - slaboproud</t>
  </si>
  <si>
    <t>462</t>
  </si>
  <si>
    <t>220370002</t>
  </si>
  <si>
    <t>Montáž rozhlasové ústředny AŽD RU 85 na podlahu betonovou</t>
  </si>
  <si>
    <t>78299313</t>
  </si>
  <si>
    <t>463</t>
  </si>
  <si>
    <t>ADI.0036343.URS</t>
  </si>
  <si>
    <t>Rozhlasová ústředna 240W / 5 zón, sloty pro moduly hlasových zpráv a dohledu</t>
  </si>
  <si>
    <t>-19274525</t>
  </si>
  <si>
    <t>464</t>
  </si>
  <si>
    <t>ADI.0036344.URS</t>
  </si>
  <si>
    <t>Modul hlasových zpráv, přesný čas</t>
  </si>
  <si>
    <t>-1615608556</t>
  </si>
  <si>
    <t>465</t>
  </si>
  <si>
    <t>ADI.0036345.URS</t>
  </si>
  <si>
    <t>Mikrofonní stanice pro informační hlášení, 10 programovatelných tlačítek</t>
  </si>
  <si>
    <t>-545591391</t>
  </si>
  <si>
    <t>466</t>
  </si>
  <si>
    <t>742121001</t>
  </si>
  <si>
    <t>Montáž kabelů sdělovacích pro vnitřní rozvody do 15 žil</t>
  </si>
  <si>
    <t>2130578104</t>
  </si>
  <si>
    <t>467</t>
  </si>
  <si>
    <t>34121050</t>
  </si>
  <si>
    <t>kabel sdělovací s Cu jádrem 5x2x0,5mm (SYKFY)</t>
  </si>
  <si>
    <t>38695471</t>
  </si>
  <si>
    <t>468</t>
  </si>
  <si>
    <t>34126514.R</t>
  </si>
  <si>
    <t>Kabel 4x1,5, P30-R hnědý-školní rozhlas</t>
  </si>
  <si>
    <t>-631990806</t>
  </si>
  <si>
    <t>469</t>
  </si>
  <si>
    <t>KR1200</t>
  </si>
  <si>
    <t>FTP drát Cat.5e 4páry</t>
  </si>
  <si>
    <t>1977222196</t>
  </si>
  <si>
    <t>470</t>
  </si>
  <si>
    <t>742123001</t>
  </si>
  <si>
    <t>Montáž přepěťové ochrany pro slaboproudá zařízení</t>
  </si>
  <si>
    <t>-338570861</t>
  </si>
  <si>
    <t>471</t>
  </si>
  <si>
    <t>-1583880476</t>
  </si>
  <si>
    <t>472</t>
  </si>
  <si>
    <t>742210121</t>
  </si>
  <si>
    <t>Montáž hlásiče automatického bodového</t>
  </si>
  <si>
    <t>-644334652</t>
  </si>
  <si>
    <t>473</t>
  </si>
  <si>
    <t>8502500012</t>
  </si>
  <si>
    <t>Čidlo pohybu s imunitou vůči zvířatům Yale</t>
  </si>
  <si>
    <t>844681955</t>
  </si>
  <si>
    <t>474</t>
  </si>
  <si>
    <t>742210123</t>
  </si>
  <si>
    <t>Montáž kouřového hlásiče lineárního infračerveného přijímač - vysílač</t>
  </si>
  <si>
    <t>-984861089</t>
  </si>
  <si>
    <t>475</t>
  </si>
  <si>
    <t>AMEO11720</t>
  </si>
  <si>
    <t>230V AC , Požární hlásič</t>
  </si>
  <si>
    <t>-737920549</t>
  </si>
  <si>
    <t>476</t>
  </si>
  <si>
    <t>742210231</t>
  </si>
  <si>
    <t>Montáž přídržného magnetu s tlačítkem</t>
  </si>
  <si>
    <t>834935005</t>
  </si>
  <si>
    <t>477</t>
  </si>
  <si>
    <t>ADI.0031838.URS</t>
  </si>
  <si>
    <t>Sběrnicový magnetický detektor otevření dveří nebo oken</t>
  </si>
  <si>
    <t>1331384120</t>
  </si>
  <si>
    <t>478</t>
  </si>
  <si>
    <t>742210261</t>
  </si>
  <si>
    <t>Montáž sirény nebo majáku nebo signalizace</t>
  </si>
  <si>
    <t>-1371032547</t>
  </si>
  <si>
    <t>479</t>
  </si>
  <si>
    <t>10.716.443</t>
  </si>
  <si>
    <t>Siréna 9-60 V DC vícetón. červená</t>
  </si>
  <si>
    <t>-433512286</t>
  </si>
  <si>
    <t>480</t>
  </si>
  <si>
    <t>742220001</t>
  </si>
  <si>
    <t>Montáž ústředny PZTS do 16 ti zón a 4 podsystémů s komunikátorem na PCO a zdrojem</t>
  </si>
  <si>
    <t>-1218305532</t>
  </si>
  <si>
    <t>481</t>
  </si>
  <si>
    <t>40462001</t>
  </si>
  <si>
    <t>ústředna zabezpečovacího systému s přepěťovou ochranou</t>
  </si>
  <si>
    <t>sada</t>
  </si>
  <si>
    <t>-1314909471</t>
  </si>
  <si>
    <t>482</t>
  </si>
  <si>
    <t>742220141</t>
  </si>
  <si>
    <t>Montáž ovládací klávesnice pro dodanou ústřednu</t>
  </si>
  <si>
    <t>503774884</t>
  </si>
  <si>
    <t>483</t>
  </si>
  <si>
    <t>40467001</t>
  </si>
  <si>
    <t>panel ovládací dotykový, RGBW podsvícení , 4x vstup</t>
  </si>
  <si>
    <t>224927779</t>
  </si>
  <si>
    <t>484</t>
  </si>
  <si>
    <t>742220151</t>
  </si>
  <si>
    <t>Montáž zobrazovacího tabla</t>
  </si>
  <si>
    <t>1330647399</t>
  </si>
  <si>
    <t>485</t>
  </si>
  <si>
    <t>38227042</t>
  </si>
  <si>
    <t>síťový napáječ domácího telefonu a zvonkového tabla pro 2-68 uživatelů</t>
  </si>
  <si>
    <t>1817935242</t>
  </si>
  <si>
    <t>486</t>
  </si>
  <si>
    <t>742220161</t>
  </si>
  <si>
    <t>Montáž akumulátoru 12V</t>
  </si>
  <si>
    <t>-1121434717</t>
  </si>
  <si>
    <t>487</t>
  </si>
  <si>
    <t>742220172</t>
  </si>
  <si>
    <t>Montáž komunikátoru GSM do ústředny</t>
  </si>
  <si>
    <t>-1167701082</t>
  </si>
  <si>
    <t>488</t>
  </si>
  <si>
    <t>ADI.0031892.URS</t>
  </si>
  <si>
    <t>GSM komunikátor pro přenos SMS a hlasových zpráv uživateli nebo přenos na PCO</t>
  </si>
  <si>
    <t>938521516</t>
  </si>
  <si>
    <t>489</t>
  </si>
  <si>
    <t>742220211</t>
  </si>
  <si>
    <t>Montáž zálohového napájecího zdroje s dobíječem a akumulátorem</t>
  </si>
  <si>
    <t>-1794424959</t>
  </si>
  <si>
    <t>490</t>
  </si>
  <si>
    <t>1142313</t>
  </si>
  <si>
    <t>ZALOHOVACI MODUL S AKUMULÁTOREM</t>
  </si>
  <si>
    <t>567476799</t>
  </si>
  <si>
    <t>491</t>
  </si>
  <si>
    <t>742220421</t>
  </si>
  <si>
    <t>Instalace přístupového SW PZTS</t>
  </si>
  <si>
    <t>-848235836</t>
  </si>
  <si>
    <t>492</t>
  </si>
  <si>
    <t>742220511</t>
  </si>
  <si>
    <t>Výchozí revize systému PZTS</t>
  </si>
  <si>
    <t>-176570403</t>
  </si>
  <si>
    <t>493</t>
  </si>
  <si>
    <t>742310002</t>
  </si>
  <si>
    <t>Montáž komunikačního tabla k domácímu telefonu</t>
  </si>
  <si>
    <t>515926263</t>
  </si>
  <si>
    <t>494</t>
  </si>
  <si>
    <t>742310003</t>
  </si>
  <si>
    <t>Montáž klimatického krytu pro komunikační tablo domácího telefonu</t>
  </si>
  <si>
    <t>-71528423</t>
  </si>
  <si>
    <t>495</t>
  </si>
  <si>
    <t>38226102</t>
  </si>
  <si>
    <t>zvonkové tablo s elektronickým vrátným 6 tlačítek; rámeček pod omítkou</t>
  </si>
  <si>
    <t>-107723904</t>
  </si>
  <si>
    <t>496</t>
  </si>
  <si>
    <t>40463001</t>
  </si>
  <si>
    <t>zdroj systémový 10A</t>
  </si>
  <si>
    <t>1813403910</t>
  </si>
  <si>
    <t>497</t>
  </si>
  <si>
    <t>742310006</t>
  </si>
  <si>
    <t>Montáž domácího nástěnného audio/video telefonu</t>
  </si>
  <si>
    <t>-1470369645</t>
  </si>
  <si>
    <t>498</t>
  </si>
  <si>
    <t>38226806</t>
  </si>
  <si>
    <t>domovní telefon s ovládáním elektrického zámku a video spojením</t>
  </si>
  <si>
    <t>-455408590</t>
  </si>
  <si>
    <t>499</t>
  </si>
  <si>
    <t>38227040</t>
  </si>
  <si>
    <t>síťový napáječ domácího telefonu</t>
  </si>
  <si>
    <t>383499242</t>
  </si>
  <si>
    <t>500</t>
  </si>
  <si>
    <t>742320011</t>
  </si>
  <si>
    <t>Montáž elektromechanického samozamykacího zámku s panikovou funkcí</t>
  </si>
  <si>
    <t>338479888</t>
  </si>
  <si>
    <t>501</t>
  </si>
  <si>
    <t>38229030</t>
  </si>
  <si>
    <t>zámek elektrický úzký zámek</t>
  </si>
  <si>
    <t>118833826</t>
  </si>
  <si>
    <t>502</t>
  </si>
  <si>
    <t>742320032</t>
  </si>
  <si>
    <t>Montáž elektrického otvírače 12 V a stavitelnou střelkou</t>
  </si>
  <si>
    <t>-2040980640</t>
  </si>
  <si>
    <t>503</t>
  </si>
  <si>
    <t>1353330</t>
  </si>
  <si>
    <t>BZUCAK PRO ZAPUSTENOU MONTAZ 43726</t>
  </si>
  <si>
    <t>-429313083</t>
  </si>
  <si>
    <t>504</t>
  </si>
  <si>
    <t>742330002</t>
  </si>
  <si>
    <t>Montáž rozvaděče stojanového</t>
  </si>
  <si>
    <t>1278171030</t>
  </si>
  <si>
    <t>505</t>
  </si>
  <si>
    <t>742330011</t>
  </si>
  <si>
    <t>Montáž zařízení do rozvaděče (UPS, DVR, server) bez nastavení</t>
  </si>
  <si>
    <t>1446439570</t>
  </si>
  <si>
    <t>506</t>
  </si>
  <si>
    <t>742330021</t>
  </si>
  <si>
    <t>Montáž police do rozvaděče</t>
  </si>
  <si>
    <t>833278176</t>
  </si>
  <si>
    <t>507</t>
  </si>
  <si>
    <t>742330024</t>
  </si>
  <si>
    <t>Montáž patch panelu 24 portů UTP/FTP</t>
  </si>
  <si>
    <t>1425169318</t>
  </si>
  <si>
    <t>508</t>
  </si>
  <si>
    <t>742340002</t>
  </si>
  <si>
    <t>Montáž + dodávka nástěnných hodin</t>
  </si>
  <si>
    <t>-719089274</t>
  </si>
  <si>
    <t>509</t>
  </si>
  <si>
    <t>742340003</t>
  </si>
  <si>
    <t>Montáž + dodávka hlavních hodin jednotného času</t>
  </si>
  <si>
    <t>-2065914073</t>
  </si>
  <si>
    <t>510</t>
  </si>
  <si>
    <t>742340011</t>
  </si>
  <si>
    <t>Montáž+dodávka přijímače synchronizovaného signálu</t>
  </si>
  <si>
    <t>-2073198195</t>
  </si>
  <si>
    <t>511</t>
  </si>
  <si>
    <t>742340021</t>
  </si>
  <si>
    <t>Montáž+dodávka školního zvonku</t>
  </si>
  <si>
    <t>-189640329</t>
  </si>
  <si>
    <t>512</t>
  </si>
  <si>
    <t>742350003</t>
  </si>
  <si>
    <t>Montáž volacího tlačítka do výšky 900 mm a táhla do výšky 150 mm k zařízení pro ZTP</t>
  </si>
  <si>
    <t>-629209768</t>
  </si>
  <si>
    <t>513</t>
  </si>
  <si>
    <t>742410021</t>
  </si>
  <si>
    <t>Montáž manageru napájení a nabíječi akumulátorů rozhlasu</t>
  </si>
  <si>
    <t>-610335091</t>
  </si>
  <si>
    <t>514</t>
  </si>
  <si>
    <t>742410064</t>
  </si>
  <si>
    <t>Montáž reproduktoru směrového rozhlasu</t>
  </si>
  <si>
    <t>-95810170</t>
  </si>
  <si>
    <t>515</t>
  </si>
  <si>
    <t>ADI.0036390.URS</t>
  </si>
  <si>
    <t>Závěsný reproduktor 5", 10W @ 100V, plast, bílý</t>
  </si>
  <si>
    <t>-28755795</t>
  </si>
  <si>
    <t>516</t>
  </si>
  <si>
    <t>742410111</t>
  </si>
  <si>
    <t>Montáž klávesnice hlasatele rozhlasu</t>
  </si>
  <si>
    <t>654013762</t>
  </si>
  <si>
    <t>517</t>
  </si>
  <si>
    <t>ADI.0036346.URS</t>
  </si>
  <si>
    <t>Klávesnice pro rozšíření mikrofonní stanice, 10 programovatelných tlačítek</t>
  </si>
  <si>
    <t>-990867056</t>
  </si>
  <si>
    <t>518</t>
  </si>
  <si>
    <t>ADI.0036243.URS</t>
  </si>
  <si>
    <t xml:space="preserve">Provozní kniha  rozhlasu TOA</t>
  </si>
  <si>
    <t>1712799024</t>
  </si>
  <si>
    <t>519</t>
  </si>
  <si>
    <t>742410201</t>
  </si>
  <si>
    <t>Oživení a nastavení ústředny rozhlasu, programování</t>
  </si>
  <si>
    <t>2133043976</t>
  </si>
  <si>
    <t>751</t>
  </si>
  <si>
    <t>Vzduchotechnika</t>
  </si>
  <si>
    <t>520</t>
  </si>
  <si>
    <t>734449211</t>
  </si>
  <si>
    <t>Montáž regulátoru hladiny dvoupolohového relé</t>
  </si>
  <si>
    <t>612475266</t>
  </si>
  <si>
    <t>521</t>
  </si>
  <si>
    <t>10.536.423</t>
  </si>
  <si>
    <t>RCM380024 relé</t>
  </si>
  <si>
    <t>-1420115472</t>
  </si>
  <si>
    <t>522</t>
  </si>
  <si>
    <t>751111012</t>
  </si>
  <si>
    <t>Mtž vent ax ntl nástěnného základního D do 200 mm</t>
  </si>
  <si>
    <t>-708705243</t>
  </si>
  <si>
    <t>523</t>
  </si>
  <si>
    <t>42914113</t>
  </si>
  <si>
    <t>ventilátor axiální stěnový skříň z plastu zpětná klapka a zpožděný doběh IP44 17W</t>
  </si>
  <si>
    <t>291510052</t>
  </si>
  <si>
    <t>524</t>
  </si>
  <si>
    <t>751122051</t>
  </si>
  <si>
    <t>Mtž vent rad ntl podhledového základního D do 100 mm</t>
  </si>
  <si>
    <t>-1297338019</t>
  </si>
  <si>
    <t>525</t>
  </si>
  <si>
    <t>54233101</t>
  </si>
  <si>
    <t>ventilátor radiální malý plastový CB 100 T spínač časový nastavitelný</t>
  </si>
  <si>
    <t>-2118302489</t>
  </si>
  <si>
    <t>526</t>
  </si>
  <si>
    <t>751398022</t>
  </si>
  <si>
    <t>Mtž větrací mřížky stěnové do 0,100 m2</t>
  </si>
  <si>
    <t>-727340980</t>
  </si>
  <si>
    <t>527</t>
  </si>
  <si>
    <t>56245640</t>
  </si>
  <si>
    <t>mřížka větrací kruhová plast se síťovinou 160mm</t>
  </si>
  <si>
    <t>692401506</t>
  </si>
  <si>
    <t>528</t>
  </si>
  <si>
    <t>751398032</t>
  </si>
  <si>
    <t>Mtž ventilační mřížky do dveří do 0,100 m2</t>
  </si>
  <si>
    <t>-127667013</t>
  </si>
  <si>
    <t>529</t>
  </si>
  <si>
    <t>55341412</t>
  </si>
  <si>
    <t>průvětrník mřížový s klapkami 150x300mm</t>
  </si>
  <si>
    <t>-1447431874</t>
  </si>
  <si>
    <t>530</t>
  </si>
  <si>
    <t>751510042</t>
  </si>
  <si>
    <t>Vzduchotechnické potrubí pozink kruhové spirálně vinuté D do 200 mm</t>
  </si>
  <si>
    <t>-526592072</t>
  </si>
  <si>
    <t>531</t>
  </si>
  <si>
    <t>751526736</t>
  </si>
  <si>
    <t>Mtž protidešťové stříšky plast potrubí kruhové s přírubou D do 200 mm</t>
  </si>
  <si>
    <t>-1573562694</t>
  </si>
  <si>
    <t>532</t>
  </si>
  <si>
    <t>48477114</t>
  </si>
  <si>
    <t>komínek vertikální (vnější) 1 a 2 trubkový systém odtahu spalin pro kotle turbo D 80mm</t>
  </si>
  <si>
    <t>-1634446008</t>
  </si>
  <si>
    <t>533</t>
  </si>
  <si>
    <t>48477270</t>
  </si>
  <si>
    <t>redukce ke komínku odtahu spalin D 125/80mm</t>
  </si>
  <si>
    <t>1559179773</t>
  </si>
  <si>
    <t>534</t>
  </si>
  <si>
    <t>48477224</t>
  </si>
  <si>
    <t>komínek PP koaxiální systém odtahu spalin pro kondenzační kotle D 80/125mm</t>
  </si>
  <si>
    <t>2030587134</t>
  </si>
  <si>
    <t>535</t>
  </si>
  <si>
    <t>55341420</t>
  </si>
  <si>
    <t>průvětrník bez klapek se sítí 150x150mm</t>
  </si>
  <si>
    <t>-1958785579</t>
  </si>
  <si>
    <t>536</t>
  </si>
  <si>
    <t>998751101</t>
  </si>
  <si>
    <t>Přesun hmot tonážní pro vzduchotechniku v objektech v do 12 m</t>
  </si>
  <si>
    <t>-249552764</t>
  </si>
  <si>
    <t>537</t>
  </si>
  <si>
    <t>998751181</t>
  </si>
  <si>
    <t>Příplatek k přesunu hmot tonážní 751 prováděný bez použití mechanizace</t>
  </si>
  <si>
    <t>-423299084</t>
  </si>
  <si>
    <t>761</t>
  </si>
  <si>
    <t>Konstrukce prosvětlovací</t>
  </si>
  <si>
    <t>538</t>
  </si>
  <si>
    <t>761661081</t>
  </si>
  <si>
    <t>Osazení sklepních světlíků (anglických dvorků) hloubky přes 1,0 m, šířky přes 1,5 m</t>
  </si>
  <si>
    <t>2105097133</t>
  </si>
  <si>
    <t>539</t>
  </si>
  <si>
    <t>56245256</t>
  </si>
  <si>
    <t>světlík sklepní (anglický dvorek) včetně odvodňovacího prvku recyklovaný polymer rošt z děrovaného plechu 1500x1500x700mm</t>
  </si>
  <si>
    <t>-1072325090</t>
  </si>
  <si>
    <t>762</t>
  </si>
  <si>
    <t>Konstrukce tesařské</t>
  </si>
  <si>
    <t>540</t>
  </si>
  <si>
    <t>762131124</t>
  </si>
  <si>
    <t>Montáž bednění stěn z hrubých prken na sraz (atika)</t>
  </si>
  <si>
    <t>706279176</t>
  </si>
  <si>
    <t>72*0,5</t>
  </si>
  <si>
    <t>541</t>
  </si>
  <si>
    <t>60621155</t>
  </si>
  <si>
    <t>překližka vodovzdorná protiskl/hladká bříza tl 24mm</t>
  </si>
  <si>
    <t>-260724967</t>
  </si>
  <si>
    <t>36*1,05 'Přepočtené koeficientem množství</t>
  </si>
  <si>
    <t>542</t>
  </si>
  <si>
    <t>762195000</t>
  </si>
  <si>
    <t>Spojovací prostředky pro montáž stěn, příček, bednění stěn</t>
  </si>
  <si>
    <t>-1368253895</t>
  </si>
  <si>
    <t>543</t>
  </si>
  <si>
    <t>762331814</t>
  </si>
  <si>
    <t>Demontáž vázaných kcí krovů z hranolů průřezové plochy do 450 cm2</t>
  </si>
  <si>
    <t>1477347993</t>
  </si>
  <si>
    <t>544</t>
  </si>
  <si>
    <t>762341210</t>
  </si>
  <si>
    <t>Montáž bednění střech rovných a šikmých sklonu do 60° z hrubých prken na sraz</t>
  </si>
  <si>
    <t>485008189</t>
  </si>
  <si>
    <t>350+48</t>
  </si>
  <si>
    <t>545</t>
  </si>
  <si>
    <t>60511130</t>
  </si>
  <si>
    <t>řezivo stavební fošny prismované středové š 160-220mm dl 2-5m</t>
  </si>
  <si>
    <t>-742162766</t>
  </si>
  <si>
    <t>398*0,03*1,1</t>
  </si>
  <si>
    <t>546</t>
  </si>
  <si>
    <t>762341270</t>
  </si>
  <si>
    <t>Montáž bednění střech rovných a šikmých sklonu do 60° z desek dřevotřískových na sraz</t>
  </si>
  <si>
    <t>1916361984</t>
  </si>
  <si>
    <t>85+44</t>
  </si>
  <si>
    <t>547</t>
  </si>
  <si>
    <t>60621149</t>
  </si>
  <si>
    <t>překližka vodovzdorná hladká/hladká bříza tl 21mm</t>
  </si>
  <si>
    <t>-265241218</t>
  </si>
  <si>
    <t>548</t>
  </si>
  <si>
    <t>762342214</t>
  </si>
  <si>
    <t>Montáž laťování na střechách jednoduchých sklonu do 60° osové vzdálenosti do 360 mm</t>
  </si>
  <si>
    <t>144857743</t>
  </si>
  <si>
    <t>549</t>
  </si>
  <si>
    <t>60514114</t>
  </si>
  <si>
    <t>řezivo jehličnaté lať impregnovaná dl 4 m</t>
  </si>
  <si>
    <t>254458985</t>
  </si>
  <si>
    <t>(398*5)*0,05*0,06</t>
  </si>
  <si>
    <t>550</t>
  </si>
  <si>
    <t>762342441</t>
  </si>
  <si>
    <t>Montáž lišt trojúhelníkových nebo kontralatí na střechách sklonu do 60°</t>
  </si>
  <si>
    <t>698129351</t>
  </si>
  <si>
    <t>551</t>
  </si>
  <si>
    <t>-1444618721</t>
  </si>
  <si>
    <t>637*0,05*0,06*1,1</t>
  </si>
  <si>
    <t>552</t>
  </si>
  <si>
    <t>762395000</t>
  </si>
  <si>
    <t>Spojovací prostředky krovů, bednění, laťování, nadstřešních konstrukcí</t>
  </si>
  <si>
    <t>422546240</t>
  </si>
  <si>
    <t>13,134+5,97+2,102</t>
  </si>
  <si>
    <t>129*0,0021</t>
  </si>
  <si>
    <t>553</t>
  </si>
  <si>
    <t>762420037.CDC</t>
  </si>
  <si>
    <t>Obložení stropu z cementotřískových desek CETRIS tl 24 mm broušených na pero a drážku šroubovaných</t>
  </si>
  <si>
    <t>-2090192132</t>
  </si>
  <si>
    <t>554</t>
  </si>
  <si>
    <t>762430017</t>
  </si>
  <si>
    <t>Obložení stěn z cementotřískových desek tl 22 mm na sraz šroubovaných</t>
  </si>
  <si>
    <t>-1853009066</t>
  </si>
  <si>
    <t>555</t>
  </si>
  <si>
    <t>762430036.CDC</t>
  </si>
  <si>
    <t>Obložení stěn z cementotřískových desek CETRIS tl 22 mm broušených na pero a drážku šroubovaných</t>
  </si>
  <si>
    <t>-908978087</t>
  </si>
  <si>
    <t>556</t>
  </si>
  <si>
    <t>762713210</t>
  </si>
  <si>
    <t>Montáž prostorové vázané kce s ocelovými spojkami z hraněného řeziva průřezové plochy do 120 cm2</t>
  </si>
  <si>
    <t>358518789</t>
  </si>
  <si>
    <t>557</t>
  </si>
  <si>
    <t>60512126</t>
  </si>
  <si>
    <t>hranol stavební řezivo průřezu do 120cm2 dl 6-8m</t>
  </si>
  <si>
    <t>-543729352</t>
  </si>
  <si>
    <t>200*0,10*0,16*1.1</t>
  </si>
  <si>
    <t>558</t>
  </si>
  <si>
    <t>762713220</t>
  </si>
  <si>
    <t>Montáž prostorové vázané kce s ocelovými spojkami z hraněného řeziva průřezové plochy do 224 cm2</t>
  </si>
  <si>
    <t>294528994</t>
  </si>
  <si>
    <t>559</t>
  </si>
  <si>
    <t>60512131</t>
  </si>
  <si>
    <t>hranol stavební řezivo průřezu do 224cm2 dl 6-8m</t>
  </si>
  <si>
    <t>329503047</t>
  </si>
  <si>
    <t>120*0,16*0,16</t>
  </si>
  <si>
    <t>560</t>
  </si>
  <si>
    <t>762713230</t>
  </si>
  <si>
    <t>Montáž prostorové vázané kce s ocelovými spojkami z hraněného řeziva průřezové plochy do 288 cm2</t>
  </si>
  <si>
    <t>-366718086</t>
  </si>
  <si>
    <t>561</t>
  </si>
  <si>
    <t>60512136</t>
  </si>
  <si>
    <t>hranol stavební řezivo průřezu do 288cm2 dl 6-8m</t>
  </si>
  <si>
    <t>-786965253</t>
  </si>
  <si>
    <t>80*0,2*0,24*1,1</t>
  </si>
  <si>
    <t>562</t>
  </si>
  <si>
    <t>762795000</t>
  </si>
  <si>
    <t>Spojovací prostředky pro montáž prostorových vázaných kcí</t>
  </si>
  <si>
    <t>-105576031</t>
  </si>
  <si>
    <t>3,52+3,072+4,224</t>
  </si>
  <si>
    <t>563</t>
  </si>
  <si>
    <t>762812811</t>
  </si>
  <si>
    <t>Demontáž záklopů stropů z hoblovaných prken tl do 32 mm</t>
  </si>
  <si>
    <t>1925518278</t>
  </si>
  <si>
    <t>62+80+128+62</t>
  </si>
  <si>
    <t>564</t>
  </si>
  <si>
    <t>762822840</t>
  </si>
  <si>
    <t>Demontáž stropních trámů z hraněného řeziva průřezové plochy do 540 cm2</t>
  </si>
  <si>
    <t>609362401</t>
  </si>
  <si>
    <t>32*7</t>
  </si>
  <si>
    <t>23*7</t>
  </si>
  <si>
    <t>565</t>
  </si>
  <si>
    <t>762841812</t>
  </si>
  <si>
    <t>Demontáž podbíjení obkladů stropů a střech sklonu do 60° z hrubých prken s omítkou</t>
  </si>
  <si>
    <t>-2042213529</t>
  </si>
  <si>
    <t>566</t>
  </si>
  <si>
    <t>998762102</t>
  </si>
  <si>
    <t>Přesun hmot tonážní pro kce tesařské v objektech v do 12 m</t>
  </si>
  <si>
    <t>416240301</t>
  </si>
  <si>
    <t>567</t>
  </si>
  <si>
    <t>998762181</t>
  </si>
  <si>
    <t>Příplatek k přesunu hmot tonážní 762 prováděný bez použití mechanizace</t>
  </si>
  <si>
    <t>-377447259</t>
  </si>
  <si>
    <t>763</t>
  </si>
  <si>
    <t>Konstrukce suché výstavby</t>
  </si>
  <si>
    <t>568</t>
  </si>
  <si>
    <t>763111316</t>
  </si>
  <si>
    <t>SDK příčka tl 125 mm profil CW+UW 100 desky 1xA 12,5 s izolací EI 30 Rw do 48 dB</t>
  </si>
  <si>
    <t>-1521871666</t>
  </si>
  <si>
    <t>6,4*3,5*2</t>
  </si>
  <si>
    <t>569</t>
  </si>
  <si>
    <t>763111323</t>
  </si>
  <si>
    <t>SDK příčka tl 100 mm profil CW+UW 75 desky 1xDF 12,5 s izolací EI 45 Rw do 49 dB</t>
  </si>
  <si>
    <t>-2051724590</t>
  </si>
  <si>
    <t>42+103</t>
  </si>
  <si>
    <t>570</t>
  </si>
  <si>
    <t>763111717</t>
  </si>
  <si>
    <t>SDK příčka základní penetrační nátěr (oboustranně)</t>
  </si>
  <si>
    <t>1877949017</t>
  </si>
  <si>
    <t>196+121+44,8</t>
  </si>
  <si>
    <t>571</t>
  </si>
  <si>
    <t>763112341</t>
  </si>
  <si>
    <t>SDK příčka mezibytová tl 155 mm zdvojený profil CW+UW 50 desky 2xDFRIH2 12,5 s dvojitou izolací EI 90 Rw do 68 dB</t>
  </si>
  <si>
    <t>-1660043249</t>
  </si>
  <si>
    <t>80+41</t>
  </si>
  <si>
    <t>572</t>
  </si>
  <si>
    <t>763131432</t>
  </si>
  <si>
    <t>SDK podhled deska 1xDF 15 bez izolace dvouvrstvá spodní kce profil CD+UD REI 90</t>
  </si>
  <si>
    <t>-160366631</t>
  </si>
  <si>
    <t>573</t>
  </si>
  <si>
    <t>1337120567</t>
  </si>
  <si>
    <t>297+28+80+61</t>
  </si>
  <si>
    <t>574</t>
  </si>
  <si>
    <t>763131555.R</t>
  </si>
  <si>
    <t>SDK podhled deska akustická perforovaná s izolací a roštem (dle výpočtu dozvuku)-D+M</t>
  </si>
  <si>
    <t>-823121454</t>
  </si>
  <si>
    <t>60+180+80</t>
  </si>
  <si>
    <t>575</t>
  </si>
  <si>
    <t>763131714</t>
  </si>
  <si>
    <t>SDK podhled základní penetrační nátěr</t>
  </si>
  <si>
    <t>-954326583</t>
  </si>
  <si>
    <t>252+128+466</t>
  </si>
  <si>
    <t>576</t>
  </si>
  <si>
    <t>763131751</t>
  </si>
  <si>
    <t>Montáž parotěsné zábrany do SDK podhledu</t>
  </si>
  <si>
    <t>1466746547</t>
  </si>
  <si>
    <t>320+128</t>
  </si>
  <si>
    <t>577</t>
  </si>
  <si>
    <t>28329233</t>
  </si>
  <si>
    <t>fólie univerzální pro parotěsnou vrstvu s proměnlivou difúzní tloušťkou a UV stabilizací</t>
  </si>
  <si>
    <t>1508181834</t>
  </si>
  <si>
    <t>448*1,15 'Přepočtené koeficientem množství</t>
  </si>
  <si>
    <t>578</t>
  </si>
  <si>
    <t>763132112</t>
  </si>
  <si>
    <t>SDK podhled samostatný požární předěl 1xDF 15 mm TI 60 mm 40 kg/m3 + TI v CD profilu EI Z/S 30/40 dvouvrstvá spodní kce CD+UD</t>
  </si>
  <si>
    <t>-18151771</t>
  </si>
  <si>
    <t>579</t>
  </si>
  <si>
    <t>763161723</t>
  </si>
  <si>
    <t>SDK podkroví deska 1xDF 15 TI 200 mm 40 kg/m3 REI 45 dvouvrstvá spodní kce profil CD+UD na krokvových závěsech</t>
  </si>
  <si>
    <t>-1922359074</t>
  </si>
  <si>
    <t>60*6*0,7</t>
  </si>
  <si>
    <t>580</t>
  </si>
  <si>
    <t>763164716</t>
  </si>
  <si>
    <t>SDK obklad kcí uzavřeného tvaru š do 0,8 m desky 1xDF 15</t>
  </si>
  <si>
    <t>483445239</t>
  </si>
  <si>
    <t>14*4</t>
  </si>
  <si>
    <t>581</t>
  </si>
  <si>
    <t>763183111</t>
  </si>
  <si>
    <t>Montáž pouzdra posuvných dveří s jednou kapsou pro jedno křídlo šířky do 800 mm do SDK příčky</t>
  </si>
  <si>
    <t>-975882422</t>
  </si>
  <si>
    <t>582</t>
  </si>
  <si>
    <t>55331612</t>
  </si>
  <si>
    <t>pouzdro stavební posuvných dveří jednopouzdrové 800mm standardní rozměr</t>
  </si>
  <si>
    <t>-1462865069</t>
  </si>
  <si>
    <t>583</t>
  </si>
  <si>
    <t>998763302</t>
  </si>
  <si>
    <t>Přesun hmot tonážní pro sádrokartonové konstrukce v objektech v do 12 m</t>
  </si>
  <si>
    <t>1721009223</t>
  </si>
  <si>
    <t>584</t>
  </si>
  <si>
    <t>998763381</t>
  </si>
  <si>
    <t>Příplatek k přesunu hmot tonážní 763 SDK prováděný bez použití mechanizace</t>
  </si>
  <si>
    <t>270307394</t>
  </si>
  <si>
    <t>764</t>
  </si>
  <si>
    <t>Konstrukce klempířské</t>
  </si>
  <si>
    <t>585</t>
  </si>
  <si>
    <t>764001801</t>
  </si>
  <si>
    <t>Demontáž podkladního plechu do suti</t>
  </si>
  <si>
    <t>-1936745143</t>
  </si>
  <si>
    <t>85+30</t>
  </si>
  <si>
    <t>586</t>
  </si>
  <si>
    <t>764001871</t>
  </si>
  <si>
    <t>Demontáž nároží s větrací mřížkou nebo nárožním plechem do suti</t>
  </si>
  <si>
    <t>81996344</t>
  </si>
  <si>
    <t>587</t>
  </si>
  <si>
    <t>764001891</t>
  </si>
  <si>
    <t>Demontáž úžlabí do suti</t>
  </si>
  <si>
    <t>-97998885</t>
  </si>
  <si>
    <t>588</t>
  </si>
  <si>
    <t>764002801</t>
  </si>
  <si>
    <t>Demontáž závětrné lišty do suti</t>
  </si>
  <si>
    <t>1121997308</t>
  </si>
  <si>
    <t>589</t>
  </si>
  <si>
    <t>764002841</t>
  </si>
  <si>
    <t>Demontáž oplechování horních ploch zdí a nadezdívek do suti</t>
  </si>
  <si>
    <t>-1739611733</t>
  </si>
  <si>
    <t>590</t>
  </si>
  <si>
    <t>764002851</t>
  </si>
  <si>
    <t>Demontáž oplechování parapetů do suti</t>
  </si>
  <si>
    <t>-632991295</t>
  </si>
  <si>
    <t>591</t>
  </si>
  <si>
    <t>764002881</t>
  </si>
  <si>
    <t>Demontáž lemování střešních prostupů do suti</t>
  </si>
  <si>
    <t>-1182198002</t>
  </si>
  <si>
    <t>592</t>
  </si>
  <si>
    <t>764003801</t>
  </si>
  <si>
    <t>Demontáž lemování trub, konzol, držáků, ventilačních nástavců a jiných kusových prvků do suti</t>
  </si>
  <si>
    <t>1558793228</t>
  </si>
  <si>
    <t>593</t>
  </si>
  <si>
    <t>764004801</t>
  </si>
  <si>
    <t>Demontáž podokapního žlabu do suti</t>
  </si>
  <si>
    <t>-1643359425</t>
  </si>
  <si>
    <t>594</t>
  </si>
  <si>
    <t>764004861</t>
  </si>
  <si>
    <t>Demontáž svodu do suti</t>
  </si>
  <si>
    <t>-1783227597</t>
  </si>
  <si>
    <t>595</t>
  </si>
  <si>
    <t>764011612</t>
  </si>
  <si>
    <t>Podkladní plech z Pz upraveným povrchem rš 200 mm</t>
  </si>
  <si>
    <t>1189109878</t>
  </si>
  <si>
    <t>596</t>
  </si>
  <si>
    <t>764011614</t>
  </si>
  <si>
    <t>Podkladní plech z Pz s upraveným povrchem rš 330 mm</t>
  </si>
  <si>
    <t>-920617158</t>
  </si>
  <si>
    <t>140+5</t>
  </si>
  <si>
    <t>597</t>
  </si>
  <si>
    <t>764011624</t>
  </si>
  <si>
    <t>Dilatační připojovací lišta z Pz s povrchovou úpravou včetně tmelení rš 200 mm</t>
  </si>
  <si>
    <t>-2078235140</t>
  </si>
  <si>
    <t>598</t>
  </si>
  <si>
    <t>764111641</t>
  </si>
  <si>
    <t>Krytina střechy rovné drážkováním ze svitků z Pz plechu s povrchovou úpravou do rš 670 mm sklonu do 30°</t>
  </si>
  <si>
    <t>-162472162</t>
  </si>
  <si>
    <t>599</t>
  </si>
  <si>
    <t>764202155</t>
  </si>
  <si>
    <t>Montáž oplechování oblé okapové hrany</t>
  </si>
  <si>
    <t>254849699</t>
  </si>
  <si>
    <t>600</t>
  </si>
  <si>
    <t>59244095</t>
  </si>
  <si>
    <t>okapnice plechová</t>
  </si>
  <si>
    <t>-547625475</t>
  </si>
  <si>
    <t>145*1,1 'Přepočtené koeficientem množství</t>
  </si>
  <si>
    <t>601</t>
  </si>
  <si>
    <t>764211476</t>
  </si>
  <si>
    <t>Příplatek za provedení úžlabí z Pz plechu v plechové krytině</t>
  </si>
  <si>
    <t>-857920199</t>
  </si>
  <si>
    <t>602</t>
  </si>
  <si>
    <t>764214607</t>
  </si>
  <si>
    <t>Oplechování horních ploch a atik bez rohů z Pz s povrch úpravou mechanicky kotvené rš 670 mm</t>
  </si>
  <si>
    <t>-616923211</t>
  </si>
  <si>
    <t>603</t>
  </si>
  <si>
    <t>764218605</t>
  </si>
  <si>
    <t>Oplechování rovné římsy mechanicky kotvené z Pz s upraveným povrchem rš 400 mm</t>
  </si>
  <si>
    <t>789451317</t>
  </si>
  <si>
    <t>604</t>
  </si>
  <si>
    <t>764226403</t>
  </si>
  <si>
    <t>Oplechování parapetů rovných mechanicky kotvené z Al plechu rš 250 mm</t>
  </si>
  <si>
    <t>-84623110</t>
  </si>
  <si>
    <t>605</t>
  </si>
  <si>
    <t>764312405</t>
  </si>
  <si>
    <t>Spodní lemování rovných zdí střech s krytinou prejzovou nebo vlnitou z Pz plechu rš 400 mm</t>
  </si>
  <si>
    <t>255160715</t>
  </si>
  <si>
    <t>606</t>
  </si>
  <si>
    <t>764511601</t>
  </si>
  <si>
    <t>Žlab podokapní půlkruhový z Pz s povrchovou úpravou rš 250 mm</t>
  </si>
  <si>
    <t>-1391025011</t>
  </si>
  <si>
    <t>607</t>
  </si>
  <si>
    <t>764511603</t>
  </si>
  <si>
    <t>Žlab podokapní půlkruhový z Pz s povrchovou úpravou rš 400 mm</t>
  </si>
  <si>
    <t>270305051</t>
  </si>
  <si>
    <t>608</t>
  </si>
  <si>
    <t>764511622</t>
  </si>
  <si>
    <t>Roh nebo kout půlkruhového podokapního žlabu z Pz s povrchovou úpravou rš 330 mm</t>
  </si>
  <si>
    <t>1369716319</t>
  </si>
  <si>
    <t>609</t>
  </si>
  <si>
    <t>764511641</t>
  </si>
  <si>
    <t>Kotlík oválný (trychtýřový) pro podokapní žlaby z Pz s povrchovou úpravou do 250/90 mm</t>
  </si>
  <si>
    <t>-2107988316</t>
  </si>
  <si>
    <t>610</t>
  </si>
  <si>
    <t>764511642</t>
  </si>
  <si>
    <t>Kotlík oválný (trychtýřový) pro podokapní žlaby z Pz s povrchovou úpravou 330/100 mm</t>
  </si>
  <si>
    <t>-2075267570</t>
  </si>
  <si>
    <t>611</t>
  </si>
  <si>
    <t>764518621</t>
  </si>
  <si>
    <t>Svody kruhové včetně objímek, kolen, odskoků z Pz s povrchovou úpravou průměru do 90 mm</t>
  </si>
  <si>
    <t>-788872325</t>
  </si>
  <si>
    <t>612</t>
  </si>
  <si>
    <t>764518623</t>
  </si>
  <si>
    <t>Svody kruhové včetně objímek, kolen, odskoků z Pz s povrchovou úpravou průměru 120 mm</t>
  </si>
  <si>
    <t>-729501759</t>
  </si>
  <si>
    <t>613</t>
  </si>
  <si>
    <t>998764102</t>
  </si>
  <si>
    <t>Přesun hmot tonážní pro konstrukce klempířské v objektech v do 12 m</t>
  </si>
  <si>
    <t>-2013027124</t>
  </si>
  <si>
    <t>614</t>
  </si>
  <si>
    <t>998764181</t>
  </si>
  <si>
    <t>Příplatek k přesunu hmot tonážní 764 prováděný bez použití mechanizace</t>
  </si>
  <si>
    <t>1288089815</t>
  </si>
  <si>
    <t>765</t>
  </si>
  <si>
    <t>Krytina skládaná</t>
  </si>
  <si>
    <t>615</t>
  </si>
  <si>
    <t>765111018</t>
  </si>
  <si>
    <t>Montáž krytiny keramické drážkové sklonu do 30° na sucho přes 14 do 15 ks/m2</t>
  </si>
  <si>
    <t>-1423850837</t>
  </si>
  <si>
    <t>616</t>
  </si>
  <si>
    <t>59660524</t>
  </si>
  <si>
    <t>taška ražená drážková režná maloformátová základní</t>
  </si>
  <si>
    <t>-1667682561</t>
  </si>
  <si>
    <t>350*15 'Přepočtené koeficientem množství</t>
  </si>
  <si>
    <t>617</t>
  </si>
  <si>
    <t>765111204</t>
  </si>
  <si>
    <t>Montáž krytiny keramické okapní vysoká větrací mřížka s hřebenem</t>
  </si>
  <si>
    <t>526599349</t>
  </si>
  <si>
    <t>618</t>
  </si>
  <si>
    <t>59660204</t>
  </si>
  <si>
    <t>mřížka ochranná větrací s vysokým větracím průřezem s hřebenem</t>
  </si>
  <si>
    <t>36420771</t>
  </si>
  <si>
    <t>21*5 'Přepočtené koeficientem množství</t>
  </si>
  <si>
    <t>619</t>
  </si>
  <si>
    <t>765111221</t>
  </si>
  <si>
    <t>Montáž krytiny keramické nároží na sucho větracím pásem lepícím</t>
  </si>
  <si>
    <t>114750267</t>
  </si>
  <si>
    <t>620</t>
  </si>
  <si>
    <t>59660040</t>
  </si>
  <si>
    <t>pás větrací kovový olovo/cín hřebene a nároží š 280mm</t>
  </si>
  <si>
    <t>-532249074</t>
  </si>
  <si>
    <t>621</t>
  </si>
  <si>
    <t>765111251</t>
  </si>
  <si>
    <t>Montáž krytiny keramické hřeben na sucho větracím pásem</t>
  </si>
  <si>
    <t>331573705</t>
  </si>
  <si>
    <t>622</t>
  </si>
  <si>
    <t>WNR.327713350012</t>
  </si>
  <si>
    <t>Hřebenáč drážk. š. 21cm St. měděná eng.</t>
  </si>
  <si>
    <t>-1970915380</t>
  </si>
  <si>
    <t>623</t>
  </si>
  <si>
    <t>765111401</t>
  </si>
  <si>
    <t>Montáž krytiny keramické opracování střešních tašek v místě prostupu do 0,25 m2</t>
  </si>
  <si>
    <t>117849192</t>
  </si>
  <si>
    <t>624</t>
  </si>
  <si>
    <t>765111402</t>
  </si>
  <si>
    <t>Montáž krytiny keramické opracování střešních tašek v místě prostupu přes 0,25 do 0,5 m2</t>
  </si>
  <si>
    <t>-714175086</t>
  </si>
  <si>
    <t>625</t>
  </si>
  <si>
    <t>765111503</t>
  </si>
  <si>
    <t>Příplatek k montáži krytiny keramické za připevňovací prostředky za sklon přes 30° do 40°</t>
  </si>
  <si>
    <t>895960885</t>
  </si>
  <si>
    <t>626</t>
  </si>
  <si>
    <t>765111801</t>
  </si>
  <si>
    <t>Demontáž krytiny keramické drážkové sklonu do 30° na sucho do suti</t>
  </si>
  <si>
    <t>-455681586</t>
  </si>
  <si>
    <t>355+50+63</t>
  </si>
  <si>
    <t>627</t>
  </si>
  <si>
    <t>765111811</t>
  </si>
  <si>
    <t>Příplatek k demontáži krytiny keramické drážkové do suti za sklon přes 30°</t>
  </si>
  <si>
    <t>1891975501</t>
  </si>
  <si>
    <t>628</t>
  </si>
  <si>
    <t>765115121</t>
  </si>
  <si>
    <t>Montáž ukončení hřebenáče pro keramickou krytinu</t>
  </si>
  <si>
    <t>304023529</t>
  </si>
  <si>
    <t>629</t>
  </si>
  <si>
    <t>WNR.327713351112</t>
  </si>
  <si>
    <t>Vrchní uk. hř. š. 21cm St. měděná eng.</t>
  </si>
  <si>
    <t>-692927389</t>
  </si>
  <si>
    <t>630</t>
  </si>
  <si>
    <t>765115201</t>
  </si>
  <si>
    <t>Montáž nástavce pro anténu pro keramickou krytinu</t>
  </si>
  <si>
    <t>-1034708372</t>
  </si>
  <si>
    <t>631</t>
  </si>
  <si>
    <t>59660255</t>
  </si>
  <si>
    <t>nástavec odvětrání kovový D 125mm</t>
  </si>
  <si>
    <t>1857559431</t>
  </si>
  <si>
    <t>632</t>
  </si>
  <si>
    <t>765115202</t>
  </si>
  <si>
    <t>Montáž nástavce pro odvětrání kanalizace pro keramickou krytinu</t>
  </si>
  <si>
    <t>2033407373</t>
  </si>
  <si>
    <t>633</t>
  </si>
  <si>
    <t>59660212</t>
  </si>
  <si>
    <t>nástavec pro odvětrání kanalizace</t>
  </si>
  <si>
    <t>1592600639</t>
  </si>
  <si>
    <t>634</t>
  </si>
  <si>
    <t>765115302</t>
  </si>
  <si>
    <t>Montáž střešního výlezu plochy jednotlivě přes 0,25 m2 pro keramickou krytinu</t>
  </si>
  <si>
    <t>-961090246</t>
  </si>
  <si>
    <t>635</t>
  </si>
  <si>
    <t>59660223</t>
  </si>
  <si>
    <t>vikýř univerzální 450x730mm</t>
  </si>
  <si>
    <t>-528227252</t>
  </si>
  <si>
    <t>636</t>
  </si>
  <si>
    <t>765115352</t>
  </si>
  <si>
    <t>Montáž střešní stoupací plošiny délky do 800 mm pro keramickou krytinu</t>
  </si>
  <si>
    <t>-798052579</t>
  </si>
  <si>
    <t>637</t>
  </si>
  <si>
    <t>59660007</t>
  </si>
  <si>
    <t>stoupací komplet rovný pro keramickou krytinu rošt š 250mm d 800mm</t>
  </si>
  <si>
    <t>-2056265694</t>
  </si>
  <si>
    <t>638</t>
  </si>
  <si>
    <t>765115401</t>
  </si>
  <si>
    <t>Montáž protisněhového háku pro keramickou krytinu</t>
  </si>
  <si>
    <t>503358331</t>
  </si>
  <si>
    <t>639</t>
  </si>
  <si>
    <t>59660241</t>
  </si>
  <si>
    <t>hák protisněhový keramické hladké krytiny</t>
  </si>
  <si>
    <t>82644164</t>
  </si>
  <si>
    <t>640</t>
  </si>
  <si>
    <t>765125251</t>
  </si>
  <si>
    <t>Montáž držáku hromosvodu na hřeben betonové krytiny</t>
  </si>
  <si>
    <t>1537029474</t>
  </si>
  <si>
    <t>641</t>
  </si>
  <si>
    <t>59244415</t>
  </si>
  <si>
    <t>komplet pro sanitární odvětrání-průchozí taška s napojovací trubkou (100 mm), nástavec, kryt</t>
  </si>
  <si>
    <t>-821616802</t>
  </si>
  <si>
    <t>642</t>
  </si>
  <si>
    <t>765191013</t>
  </si>
  <si>
    <t>Montáž pojistné hydroizolační nebo parotěsné fólie kladené přes 20° volně na bednění nebo tepelnou izolaci</t>
  </si>
  <si>
    <t>-585516402</t>
  </si>
  <si>
    <t>350+48+63</t>
  </si>
  <si>
    <t>643</t>
  </si>
  <si>
    <t>28329031</t>
  </si>
  <si>
    <t>fólie kontaktní difuzně propustná pro doplňkovou hydroizolační vrstvu, monolitická dvouvrstvá PES/PR 270g/m2, integrovaná samolepící páska</t>
  </si>
  <si>
    <t>216556846</t>
  </si>
  <si>
    <t>461*1,15 'Přepočtené koeficientem množství</t>
  </si>
  <si>
    <t>644</t>
  </si>
  <si>
    <t>765191031</t>
  </si>
  <si>
    <t>Lepení těsnících pásků pod kontralatě</t>
  </si>
  <si>
    <t>113829272</t>
  </si>
  <si>
    <t>645</t>
  </si>
  <si>
    <t>28329303</t>
  </si>
  <si>
    <t>páska těsnící jednostranně lepící butylkaučuková pod kontralatě š 50mm</t>
  </si>
  <si>
    <t>2072955114</t>
  </si>
  <si>
    <t>646</t>
  </si>
  <si>
    <t>765191041</t>
  </si>
  <si>
    <t>Montáž pojistné hydroizolační nebo parotěsné fólie střešních prostupů DN do 150 mm</t>
  </si>
  <si>
    <t>-24065542</t>
  </si>
  <si>
    <t>647</t>
  </si>
  <si>
    <t>28329029</t>
  </si>
  <si>
    <t>fólie kontaktní difuzně propustná pro doplňkovou hydroizolační vrstvu, monolitická třívrstvá PES/PP 150-160g/m2</t>
  </si>
  <si>
    <t>1971356610</t>
  </si>
  <si>
    <t>648</t>
  </si>
  <si>
    <t>998765102</t>
  </si>
  <si>
    <t>Přesun hmot tonážní pro krytiny skládané v objektech v do 12 m</t>
  </si>
  <si>
    <t>251913271</t>
  </si>
  <si>
    <t>649</t>
  </si>
  <si>
    <t>998765181</t>
  </si>
  <si>
    <t>Příplatek k přesunu hmot tonážní 765 prováděný bez použití mechanizace</t>
  </si>
  <si>
    <t>1199333479</t>
  </si>
  <si>
    <t>766</t>
  </si>
  <si>
    <t>Konstrukce truhlářské</t>
  </si>
  <si>
    <t>650</t>
  </si>
  <si>
    <t>766231113</t>
  </si>
  <si>
    <t>Montáž sklápěcích půdních schodů</t>
  </si>
  <si>
    <t>-1442791951</t>
  </si>
  <si>
    <t>651</t>
  </si>
  <si>
    <t>55347585</t>
  </si>
  <si>
    <t>schody skládací protipožární,mech. z Al profilů, El 30TI, pro výšku max. 320cm, 13 schodnic 130x70cm</t>
  </si>
  <si>
    <t>-2098993292</t>
  </si>
  <si>
    <t>652</t>
  </si>
  <si>
    <t>766622132</t>
  </si>
  <si>
    <t>Montáž dřevěných oken plochy přes 1 m2 otevíravých výšky do 2,5 m s rámem do zdiva</t>
  </si>
  <si>
    <t>-766269624</t>
  </si>
  <si>
    <t>2,7*1,8</t>
  </si>
  <si>
    <t>3,9*1,8</t>
  </si>
  <si>
    <t>1,5</t>
  </si>
  <si>
    <t>2,8*2*4</t>
  </si>
  <si>
    <t>653</t>
  </si>
  <si>
    <t>61140053</t>
  </si>
  <si>
    <t>okno dřevěné otevíravé/sklopné dvojsklo přes plochu 1m2 v 1,5-2,5m</t>
  </si>
  <si>
    <t>327943894</t>
  </si>
  <si>
    <t>654</t>
  </si>
  <si>
    <t>766622216</t>
  </si>
  <si>
    <t>Montáž dřevěných oken plochy do 1 m2 otevíravých s rámem do zdiva</t>
  </si>
  <si>
    <t>-760720169</t>
  </si>
  <si>
    <t>655</t>
  </si>
  <si>
    <t>61140049</t>
  </si>
  <si>
    <t>okno dřevěné otevíravé/sklopné dvojsklo do plochy 1m2</t>
  </si>
  <si>
    <t>-1466836107</t>
  </si>
  <si>
    <t>656</t>
  </si>
  <si>
    <t>766622833</t>
  </si>
  <si>
    <t>Demontáž rámu zdvojených oken dřevěných nebo plastových do 4 m2 k opětovnému použití</t>
  </si>
  <si>
    <t>-1802256720</t>
  </si>
  <si>
    <t>657</t>
  </si>
  <si>
    <t>766622862</t>
  </si>
  <si>
    <t>Vyvěšení křídel dřevěných nebo plastových okenních přes 1,5 m2</t>
  </si>
  <si>
    <t>526118032</t>
  </si>
  <si>
    <t>658</t>
  </si>
  <si>
    <t>766660001</t>
  </si>
  <si>
    <t>Montáž dveřních křídel otvíravých jednokřídlových š do 0,8 m do ocelové zárubně</t>
  </si>
  <si>
    <t>82717090</t>
  </si>
  <si>
    <t>659</t>
  </si>
  <si>
    <t>766660002</t>
  </si>
  <si>
    <t>Montáž dveřních křídel otvíravých jednokřídlových š přes 0,8 m do ocelové zárubně</t>
  </si>
  <si>
    <t>615151594</t>
  </si>
  <si>
    <t>660</t>
  </si>
  <si>
    <t>61162025</t>
  </si>
  <si>
    <t>dveře jednokřídlé dřevotřískové povrch fóliový plné 700x1970/2100mm</t>
  </si>
  <si>
    <t>1466985057</t>
  </si>
  <si>
    <t>661</t>
  </si>
  <si>
    <t>61162027</t>
  </si>
  <si>
    <t>dveře jednokřídlé dřevotřískové povrch fóliový plné 900x1970/2100mm</t>
  </si>
  <si>
    <t>-1514274050</t>
  </si>
  <si>
    <t>662</t>
  </si>
  <si>
    <t>766660012</t>
  </si>
  <si>
    <t>Montáž dveřních křídel otvíravých dvoukřídlových š přes 1,45 m do ocelové zárubně</t>
  </si>
  <si>
    <t>1369030912</t>
  </si>
  <si>
    <t>663</t>
  </si>
  <si>
    <t>61162113</t>
  </si>
  <si>
    <t>dveře dvoukřídlé dřevěné částečně prosklené 2000x1970/2100mm</t>
  </si>
  <si>
    <t>687019350</t>
  </si>
  <si>
    <t>664</t>
  </si>
  <si>
    <t>766660021</t>
  </si>
  <si>
    <t>Montáž dveřních křídel otvíravých jednokřídlových š do 0,8 m požárních do ocelové zárubně</t>
  </si>
  <si>
    <t>-1124052427</t>
  </si>
  <si>
    <t>665</t>
  </si>
  <si>
    <t>61162038</t>
  </si>
  <si>
    <t>dveře jednokřídlé dřevotřískové protipožární EI (EW) 30 D3 S povrch fóliový plné 800x1970/2100mm</t>
  </si>
  <si>
    <t>-1523111126</t>
  </si>
  <si>
    <t>666</t>
  </si>
  <si>
    <t>766660022</t>
  </si>
  <si>
    <t>Montáž dveřních křídel otvíravých jednokřídlových š přes 0,8 m požárních do ocelové zárubně</t>
  </si>
  <si>
    <t>888323267</t>
  </si>
  <si>
    <t>667</t>
  </si>
  <si>
    <t>61162039</t>
  </si>
  <si>
    <t>dveře jednokřídlé protipožární EI 30 DP3 S povrch fóliový plné 900x1970/2100mm</t>
  </si>
  <si>
    <t>628969644</t>
  </si>
  <si>
    <t>668</t>
  </si>
  <si>
    <t>61162040</t>
  </si>
  <si>
    <t>dveře jednokřídlé dřevotřískové protipožární EI (EW) 30 D3 S povrch fóliový plné 1000x1970/2100mm</t>
  </si>
  <si>
    <t>-1087773976</t>
  </si>
  <si>
    <t>669</t>
  </si>
  <si>
    <t>766660311</t>
  </si>
  <si>
    <t>Montáž posuvných dveří jednokřídlových průchozí šířky do 800 mm do pouzdra s jednou kapsou</t>
  </si>
  <si>
    <t>-1416153154</t>
  </si>
  <si>
    <t>670</t>
  </si>
  <si>
    <t>61162086</t>
  </si>
  <si>
    <t>dveře jednokřídlé dřevotřískové povrch foliový plné 800x1970/2100mm</t>
  </si>
  <si>
    <t>-1950001684</t>
  </si>
  <si>
    <t>671</t>
  </si>
  <si>
    <t>766660421</t>
  </si>
  <si>
    <t>Montáž vchodových dveří jednokřídlových s nadsvětlíkem do zdiva</t>
  </si>
  <si>
    <t>-1714859174</t>
  </si>
  <si>
    <t>672</t>
  </si>
  <si>
    <t>766660411</t>
  </si>
  <si>
    <t>Montáž vchodových dveří jednokřídlových bez nadsvětlíku do zdiva</t>
  </si>
  <si>
    <t>-502334833</t>
  </si>
  <si>
    <t>673</t>
  </si>
  <si>
    <t>55341246.R</t>
  </si>
  <si>
    <t>dveře dřevěné vchodové dvoukřídlové prosklené 2000x2200+700mm</t>
  </si>
  <si>
    <t>-998162253</t>
  </si>
  <si>
    <t>674</t>
  </si>
  <si>
    <t>55341247.R</t>
  </si>
  <si>
    <t>dveře dřevěné vchodové dvoukřídlové prosklené 2000x2200mm</t>
  </si>
  <si>
    <t>598290101</t>
  </si>
  <si>
    <t>675</t>
  </si>
  <si>
    <t>766660717</t>
  </si>
  <si>
    <t>Montáž dveřních křídel samozavírače na ocelovou zárubeň</t>
  </si>
  <si>
    <t>-125361402</t>
  </si>
  <si>
    <t>676</t>
  </si>
  <si>
    <t>54917265</t>
  </si>
  <si>
    <t>samozavírač dveří hydraulický K214 č.14 zlatá bronz</t>
  </si>
  <si>
    <t>-1703876305</t>
  </si>
  <si>
    <t>677</t>
  </si>
  <si>
    <t>766660728</t>
  </si>
  <si>
    <t>Montáž dveřního interiérového kování - zámku</t>
  </si>
  <si>
    <t>1878980506</t>
  </si>
  <si>
    <t>678</t>
  </si>
  <si>
    <t>54914622</t>
  </si>
  <si>
    <t>kování dveřní vrchní klika včetně štítu a montážního materiálu BB 72 matný nikl</t>
  </si>
  <si>
    <t>-1095056441</t>
  </si>
  <si>
    <t>679</t>
  </si>
  <si>
    <t>54924001</t>
  </si>
  <si>
    <t>zámek zadlabací 5140/22N 1/2</t>
  </si>
  <si>
    <t>-1401862749</t>
  </si>
  <si>
    <t>680</t>
  </si>
  <si>
    <t>766660729</t>
  </si>
  <si>
    <t>Montáž dveřního interiérového kování - štítku s klikou</t>
  </si>
  <si>
    <t>-1133028816</t>
  </si>
  <si>
    <t>681</t>
  </si>
  <si>
    <t>766660734</t>
  </si>
  <si>
    <t>Montáž dveřního bezpečnostního kování - panikového</t>
  </si>
  <si>
    <t>1620645160</t>
  </si>
  <si>
    <t>682</t>
  </si>
  <si>
    <t>ADI.0035102.URS</t>
  </si>
  <si>
    <t>Mechanický úzký samozamykací panikový zámek</t>
  </si>
  <si>
    <t>931289975</t>
  </si>
  <si>
    <t>683</t>
  </si>
  <si>
    <t>766671025</t>
  </si>
  <si>
    <t>Montáž střešního okna do krytiny tvarované 78 x 140 cm</t>
  </si>
  <si>
    <t>368764182</t>
  </si>
  <si>
    <t>684</t>
  </si>
  <si>
    <t>61124536</t>
  </si>
  <si>
    <t>okno střešní dřevěné výklopně-kyvné, izolační trojsklo 78x140cm, Uw=1,0W/m2K Al oplechování</t>
  </si>
  <si>
    <t>-506153186</t>
  </si>
  <si>
    <t>685</t>
  </si>
  <si>
    <t>766694122</t>
  </si>
  <si>
    <t>Montáž parapetních dřevěných nebo plastových šířky přes 30 cm délky do 1,6 m</t>
  </si>
  <si>
    <t>917652315</t>
  </si>
  <si>
    <t>686</t>
  </si>
  <si>
    <t>61144401</t>
  </si>
  <si>
    <t>parapet plastový vnitřní komůrkový 250x20x1000mm</t>
  </si>
  <si>
    <t>-1524820185</t>
  </si>
  <si>
    <t>687</t>
  </si>
  <si>
    <t>766694123</t>
  </si>
  <si>
    <t>Montáž parapetních dřevěných nebo plastových šířky přes 30 cm délky do 2,6 m</t>
  </si>
  <si>
    <t>-2028411639</t>
  </si>
  <si>
    <t>688</t>
  </si>
  <si>
    <t>61140081</t>
  </si>
  <si>
    <t>parapet plastový vnitřní – š 350mm, barva bílá</t>
  </si>
  <si>
    <t>2122951213</t>
  </si>
  <si>
    <t>689</t>
  </si>
  <si>
    <t>766699751</t>
  </si>
  <si>
    <t>Montáž překrytí podlahových spár lištou plochou</t>
  </si>
  <si>
    <t>-798052245</t>
  </si>
  <si>
    <t>690</t>
  </si>
  <si>
    <t>55343119</t>
  </si>
  <si>
    <t>profil přechodový Al narážecí 40mm dub, buk, javor, třešeň</t>
  </si>
  <si>
    <t>-1495319127</t>
  </si>
  <si>
    <t>691</t>
  </si>
  <si>
    <t>998766102</t>
  </si>
  <si>
    <t>Přesun hmot tonážní pro konstrukce truhlářské v objektech v do 12 m</t>
  </si>
  <si>
    <t>2004782062</t>
  </si>
  <si>
    <t>692</t>
  </si>
  <si>
    <t>998766181</t>
  </si>
  <si>
    <t>Příplatek k přesunu hmot tonážní 766 prováděný bez použití mechanizace</t>
  </si>
  <si>
    <t>-246358109</t>
  </si>
  <si>
    <t>767</t>
  </si>
  <si>
    <t>Konstrukce zámečnické</t>
  </si>
  <si>
    <t>693</t>
  </si>
  <si>
    <t>767163211</t>
  </si>
  <si>
    <t xml:space="preserve">Montáž přímého kovového zábradlí z dílců do ocelové konstrukce  na schodišti</t>
  </si>
  <si>
    <t>-1271672221</t>
  </si>
  <si>
    <t>694</t>
  </si>
  <si>
    <t>55342284</t>
  </si>
  <si>
    <t>zábradlí s hranatým sloupkem a hranatými pruty s horním kotvením</t>
  </si>
  <si>
    <t>1039379440</t>
  </si>
  <si>
    <t>695</t>
  </si>
  <si>
    <t>-245337469</t>
  </si>
  <si>
    <t>696</t>
  </si>
  <si>
    <t>-658344991</t>
  </si>
  <si>
    <t>697</t>
  </si>
  <si>
    <t>767165111</t>
  </si>
  <si>
    <t>Montáž zábradlí rovného madla z trubek nebo tenkostěnných profilů šroubovaného</t>
  </si>
  <si>
    <t>1428118239</t>
  </si>
  <si>
    <t>698</t>
  </si>
  <si>
    <t>55342035</t>
  </si>
  <si>
    <t xml:space="preserve">madlo zábradlí  Pz pr. 42,4mm</t>
  </si>
  <si>
    <t>-113541636</t>
  </si>
  <si>
    <t>699</t>
  </si>
  <si>
    <t>55342030</t>
  </si>
  <si>
    <t>zábradlí Pz, sloupky 40x40mm, výplň 6 vodorovných prutů, madlo kruhové pr. 42,4mm</t>
  </si>
  <si>
    <t>-374692900</t>
  </si>
  <si>
    <t>700</t>
  </si>
  <si>
    <t>767190116</t>
  </si>
  <si>
    <t>Montáž oplechování a lemování ocelových kcí stěn a střech ocelovým plechem rš do 400 mm</t>
  </si>
  <si>
    <t>-1979105336</t>
  </si>
  <si>
    <t>701</t>
  </si>
  <si>
    <t>13756510</t>
  </si>
  <si>
    <t>plech ocelový hladký jakost 11321.21 tl 0,5mm tabule</t>
  </si>
  <si>
    <t>-2005544349</t>
  </si>
  <si>
    <t>702</t>
  </si>
  <si>
    <t>767210114</t>
  </si>
  <si>
    <t>Montáž schodnic ocelových rovných na ocelovou konstrukci svařováním</t>
  </si>
  <si>
    <t>-531226426</t>
  </si>
  <si>
    <t>703</t>
  </si>
  <si>
    <t>-1144654227</t>
  </si>
  <si>
    <t>27*1,1*21,9/1000</t>
  </si>
  <si>
    <t>704</t>
  </si>
  <si>
    <t>767210153</t>
  </si>
  <si>
    <t>Montáž schodišťových stupňů ocelových rovných nebo vřetenových svařováním</t>
  </si>
  <si>
    <t>416958852</t>
  </si>
  <si>
    <t>705</t>
  </si>
  <si>
    <t>553470801.R</t>
  </si>
  <si>
    <t>stupnice z plechu tl. 8 mm 1,5 m+2x plotna</t>
  </si>
  <si>
    <t>-1769587935</t>
  </si>
  <si>
    <t>706</t>
  </si>
  <si>
    <t>767211312</t>
  </si>
  <si>
    <t>Montáž venkovního kovového schodiště rovného kotveného na ocelovou konstrukci</t>
  </si>
  <si>
    <t>-1765182808</t>
  </si>
  <si>
    <t>707</t>
  </si>
  <si>
    <t>55342002</t>
  </si>
  <si>
    <t>schodiště venkovní přímé, schodnice protiskluzový PZ plech tl 2mm, bez zábradlí, do výšky 4765mm 19 stupňů</t>
  </si>
  <si>
    <t>1816439505</t>
  </si>
  <si>
    <t>708</t>
  </si>
  <si>
    <t>767211312.R</t>
  </si>
  <si>
    <t>Montáž vnitřního kovového schodiště rovného kotveného do zdiva</t>
  </si>
  <si>
    <t>-779277002</t>
  </si>
  <si>
    <t>22*1,5</t>
  </si>
  <si>
    <t>709</t>
  </si>
  <si>
    <t>55342004</t>
  </si>
  <si>
    <t>schodiště vnitřní přímé, schodnice protiskluzový PZ plech tl 2mm, bez zábradlí, do výšky 4265mm 24 stupňů</t>
  </si>
  <si>
    <t>609380412</t>
  </si>
  <si>
    <t>710</t>
  </si>
  <si>
    <t>767531111</t>
  </si>
  <si>
    <t>Montáž vstupních kovových nebo plastových rohoží čistících zón</t>
  </si>
  <si>
    <t>1879678415</t>
  </si>
  <si>
    <t>69752065</t>
  </si>
  <si>
    <t>rohož vstupní provedení rýhované hliníkové profily,vanička</t>
  </si>
  <si>
    <t>-835491765</t>
  </si>
  <si>
    <t>767661506.R</t>
  </si>
  <si>
    <t>Montáž roletového uzávěru umístěného ve stěně plochy do 6 m2</t>
  </si>
  <si>
    <t>-189653602</t>
  </si>
  <si>
    <t>61140709</t>
  </si>
  <si>
    <t>roleta vnitřní ručně ovládaná (Al lamely) 1200x1600- jídelna</t>
  </si>
  <si>
    <t>213851837</t>
  </si>
  <si>
    <t>714</t>
  </si>
  <si>
    <t>763793111</t>
  </si>
  <si>
    <t>Montáž dřevostaveb kotevních želez, příložek, patek, táhel</t>
  </si>
  <si>
    <t>805600024</t>
  </si>
  <si>
    <t>715</t>
  </si>
  <si>
    <t>31197005</t>
  </si>
  <si>
    <t>tyč závitová Pz 4.6 M14</t>
  </si>
  <si>
    <t>1638722004</t>
  </si>
  <si>
    <t>716</t>
  </si>
  <si>
    <t>998767102</t>
  </si>
  <si>
    <t>Přesun hmot tonážní pro zámečnické konstrukce v objektech v do 12 m</t>
  </si>
  <si>
    <t>1670092448</t>
  </si>
  <si>
    <t>717</t>
  </si>
  <si>
    <t>998767181</t>
  </si>
  <si>
    <t>Příplatek k přesunu hmot tonážní 767 prováděný bez použití mechanizace</t>
  </si>
  <si>
    <t>1977163075</t>
  </si>
  <si>
    <t>771</t>
  </si>
  <si>
    <t>Podlahy z dlaždic</t>
  </si>
  <si>
    <t>718</t>
  </si>
  <si>
    <t>771111011</t>
  </si>
  <si>
    <t>Vysátí podkladu před pokládkou dlažby</t>
  </si>
  <si>
    <t>-1163890248</t>
  </si>
  <si>
    <t>719</t>
  </si>
  <si>
    <t>771111012</t>
  </si>
  <si>
    <t>Vysátí schodiště před pokládkou dlažby</t>
  </si>
  <si>
    <t>-8514917</t>
  </si>
  <si>
    <t>720</t>
  </si>
  <si>
    <t>771121011</t>
  </si>
  <si>
    <t>Nátěr penetrační na podlahu</t>
  </si>
  <si>
    <t>-1872260924</t>
  </si>
  <si>
    <t>256+458</t>
  </si>
  <si>
    <t>771151012</t>
  </si>
  <si>
    <t>Samonivelační stěrka podlah pevnosti 20 MPa tl 5 mm</t>
  </si>
  <si>
    <t>-690774858</t>
  </si>
  <si>
    <t>771161022</t>
  </si>
  <si>
    <t>Montáž profilu pro schodové hrany nebo ukončení dlažby</t>
  </si>
  <si>
    <t>926579334</t>
  </si>
  <si>
    <t>59054142</t>
  </si>
  <si>
    <t>profil schodový protiskluzový ušlechtilá ocel V2A R10 V6 5x1000mm</t>
  </si>
  <si>
    <t>1086943434</t>
  </si>
  <si>
    <t>724</t>
  </si>
  <si>
    <t>771274113</t>
  </si>
  <si>
    <t>Montáž obkladů stupnic z dlaždic keramických flexibilní lepidlo š do 300 mm</t>
  </si>
  <si>
    <t>-997923377</t>
  </si>
  <si>
    <t>24*1,5</t>
  </si>
  <si>
    <t>59761432</t>
  </si>
  <si>
    <t>dlažba keramická slinutá hladká do interiéru i exteriéru pro vysoké mechanické namáhání přes 22 do 25ks/m2 (575 kč/m2)</t>
  </si>
  <si>
    <t>-1470287786</t>
  </si>
  <si>
    <t>771471830</t>
  </si>
  <si>
    <t>Demontáž soklíků z dlaždic keramických kladených do malty schodišťových</t>
  </si>
  <si>
    <t>260234420</t>
  </si>
  <si>
    <t>727</t>
  </si>
  <si>
    <t>771474112</t>
  </si>
  <si>
    <t>Montáž soklů z dlaždic keramických rovných flexibilní lepidlo v do 90 mm</t>
  </si>
  <si>
    <t>2009062487</t>
  </si>
  <si>
    <t>728</t>
  </si>
  <si>
    <t>59761275</t>
  </si>
  <si>
    <t>sokl-dlažba keramická slinutá hladká do interiéru i exteriéru 330x80mm</t>
  </si>
  <si>
    <t>1712601639</t>
  </si>
  <si>
    <t>240*3,33 'Přepočtené koeficientem množství</t>
  </si>
  <si>
    <t>729</t>
  </si>
  <si>
    <t>771574115</t>
  </si>
  <si>
    <t>Montáž podlah keramických hladkých lepených flexibilním lepidlem do 25 ks/m2</t>
  </si>
  <si>
    <t>-2753172</t>
  </si>
  <si>
    <t>91+115+50</t>
  </si>
  <si>
    <t>730</t>
  </si>
  <si>
    <t>137850303</t>
  </si>
  <si>
    <t>256*1,1 'Přepočtené koeficientem množství</t>
  </si>
  <si>
    <t>771591112</t>
  </si>
  <si>
    <t>Izolace pod dlažbu nátěrem nebo stěrkou ve dvou vrstvách</t>
  </si>
  <si>
    <t>1159517434</t>
  </si>
  <si>
    <t>732</t>
  </si>
  <si>
    <t>771591191</t>
  </si>
  <si>
    <t>Příplatek k podlahám za diagonální kladení dlažby</t>
  </si>
  <si>
    <t>569772875</t>
  </si>
  <si>
    <t>771591264</t>
  </si>
  <si>
    <t>Izolace těsnícími pásy mezi podlahou a stěnou</t>
  </si>
  <si>
    <t>368041590</t>
  </si>
  <si>
    <t>771592011</t>
  </si>
  <si>
    <t>Čištění vnitřních ploch podlah nebo schodišť po položení dlažby chemickými prostředky</t>
  </si>
  <si>
    <t>-1102315139</t>
  </si>
  <si>
    <t>998771102</t>
  </si>
  <si>
    <t>Přesun hmot tonážní pro podlahy z dlaždic v objektech v do 12 m</t>
  </si>
  <si>
    <t>-93866033</t>
  </si>
  <si>
    <t>736</t>
  </si>
  <si>
    <t>998771181</t>
  </si>
  <si>
    <t>Příplatek k přesunu hmot tonážní 771 prováděný bez použití mechanizace</t>
  </si>
  <si>
    <t>257550918</t>
  </si>
  <si>
    <t>776</t>
  </si>
  <si>
    <t>Podlahy povlakové</t>
  </si>
  <si>
    <t>737</t>
  </si>
  <si>
    <t>776111111</t>
  </si>
  <si>
    <t>Broušení anhydritového podkladu povlakových podlah</t>
  </si>
  <si>
    <t>887412352</t>
  </si>
  <si>
    <t>738</t>
  </si>
  <si>
    <t>776141111</t>
  </si>
  <si>
    <t>Vyrovnání podkladu povlakových podlah stěrkou pevnosti 20 MPa tl 3 mm</t>
  </si>
  <si>
    <t>481133852</t>
  </si>
  <si>
    <t>739</t>
  </si>
  <si>
    <t>776141113</t>
  </si>
  <si>
    <t>Vyrovnání podkladu povlakových podlah stěrkou pevnosti 20 MPa tl 8 mm</t>
  </si>
  <si>
    <t>-316387430</t>
  </si>
  <si>
    <t>740</t>
  </si>
  <si>
    <t>776201811</t>
  </si>
  <si>
    <t>Demontáž lepených povlakových podlah bez podložky ručně</t>
  </si>
  <si>
    <t>-1624713246</t>
  </si>
  <si>
    <t>776251311</t>
  </si>
  <si>
    <t>Lepení pásů z přírodního linolea (marmolea) 2-složkovým lepidlem</t>
  </si>
  <si>
    <t>1944464017</t>
  </si>
  <si>
    <t>126+139+193</t>
  </si>
  <si>
    <t>28411069</t>
  </si>
  <si>
    <t>linoleum přírodní ze 100% dřevité moučky tl 2,5mm, zátěž 34/43, R9, hořlavost Cfl S1</t>
  </si>
  <si>
    <t>-1558128410</t>
  </si>
  <si>
    <t>458*1,05 'Přepočtené koeficientem množství</t>
  </si>
  <si>
    <t>743</t>
  </si>
  <si>
    <t>776410811</t>
  </si>
  <si>
    <t>Odstranění soklíků a lišt pryžových nebo plastových</t>
  </si>
  <si>
    <t>926117731</t>
  </si>
  <si>
    <t>744</t>
  </si>
  <si>
    <t>776411111</t>
  </si>
  <si>
    <t>Montáž obvodových soklíků výšky do 80 mm</t>
  </si>
  <si>
    <t>-709479851</t>
  </si>
  <si>
    <t>100+82+73</t>
  </si>
  <si>
    <t>745</t>
  </si>
  <si>
    <t>28411009</t>
  </si>
  <si>
    <t>lišta soklová PVC 18x80mm</t>
  </si>
  <si>
    <t>1321430349</t>
  </si>
  <si>
    <t>255*1,05 'Přepočtené koeficientem množství</t>
  </si>
  <si>
    <t>746</t>
  </si>
  <si>
    <t>776991121</t>
  </si>
  <si>
    <t>Základní čištění nově položených podlahovin vysátím a setřením vlhkým mopem</t>
  </si>
  <si>
    <t>273212081</t>
  </si>
  <si>
    <t>747</t>
  </si>
  <si>
    <t>998776102</t>
  </si>
  <si>
    <t>Přesun hmot tonážní pro podlahy povlakové v objektech v do 12 m</t>
  </si>
  <si>
    <t>-1468595712</t>
  </si>
  <si>
    <t>748</t>
  </si>
  <si>
    <t>998776181</t>
  </si>
  <si>
    <t>Příplatek k přesunu hmot tonážní 776 prováděný bez použití mechanizace</t>
  </si>
  <si>
    <t>-1580267040</t>
  </si>
  <si>
    <t>781</t>
  </si>
  <si>
    <t>Dokončovací práce - obklady</t>
  </si>
  <si>
    <t>749</t>
  </si>
  <si>
    <t>781111011</t>
  </si>
  <si>
    <t>Ometení (oprášení) stěny při přípravě podkladu</t>
  </si>
  <si>
    <t>401709637</t>
  </si>
  <si>
    <t>750</t>
  </si>
  <si>
    <t>781121011</t>
  </si>
  <si>
    <t>Nátěr penetrační na stěnu</t>
  </si>
  <si>
    <t>298661515</t>
  </si>
  <si>
    <t>781151031</t>
  </si>
  <si>
    <t>Celoplošné vyrovnání podkladu stěrkou tl 3 mm</t>
  </si>
  <si>
    <t>1774957284</t>
  </si>
  <si>
    <t>752</t>
  </si>
  <si>
    <t>781161021</t>
  </si>
  <si>
    <t>Montáž profilu ukončujícího rohového nebo vanového</t>
  </si>
  <si>
    <t>-1745492270</t>
  </si>
  <si>
    <t>753</t>
  </si>
  <si>
    <t>781471810</t>
  </si>
  <si>
    <t>Demontáž obkladů z obkladaček keramických kladených do malty</t>
  </si>
  <si>
    <t>1484407158</t>
  </si>
  <si>
    <t>754</t>
  </si>
  <si>
    <t>59054125</t>
  </si>
  <si>
    <t>profil ukončovací pro vnější hrany obkladů hliník matně eloxovaný 12,5x2500mm</t>
  </si>
  <si>
    <t>-1927722875</t>
  </si>
  <si>
    <t>755</t>
  </si>
  <si>
    <t>781474115</t>
  </si>
  <si>
    <t>Montáž obkladů vnitřních keramických hladkých do 25 ks/m2 lepených flexibilním lepidlem</t>
  </si>
  <si>
    <t>-1326577021</t>
  </si>
  <si>
    <t>2,2*(34,8+64+44,3)</t>
  </si>
  <si>
    <t>756</t>
  </si>
  <si>
    <t>59761039</t>
  </si>
  <si>
    <t>obklad keramický hladký přes 22 do 25ks/m2 (400 kč/m2)</t>
  </si>
  <si>
    <t>1031172700</t>
  </si>
  <si>
    <t>314,82*1,1 'Přepočtené koeficientem množství</t>
  </si>
  <si>
    <t>757</t>
  </si>
  <si>
    <t>998781102</t>
  </si>
  <si>
    <t>Přesun hmot tonážní pro obklady keramické v objektech v do 12 m</t>
  </si>
  <si>
    <t>161405725</t>
  </si>
  <si>
    <t>758</t>
  </si>
  <si>
    <t>998781181</t>
  </si>
  <si>
    <t>Příplatek k přesunu hmot tonážní 781 prováděný bez použití mechanizace</t>
  </si>
  <si>
    <t>454761527</t>
  </si>
  <si>
    <t>783</t>
  </si>
  <si>
    <t>Dokončovací práce - nátěry</t>
  </si>
  <si>
    <t>759</t>
  </si>
  <si>
    <t>783213011</t>
  </si>
  <si>
    <t>Napouštěcí jednonásobný syntetický biocidní nátěr tesařských prvků nezabudovaných do konstrukce</t>
  </si>
  <si>
    <t>1215359116</t>
  </si>
  <si>
    <t>(24*0,6*45)</t>
  </si>
  <si>
    <t>(12*0,65*4*2)</t>
  </si>
  <si>
    <t>760</t>
  </si>
  <si>
    <t>783301313</t>
  </si>
  <si>
    <t>Odmaštění zámečnických konstrukcí ředidlovým odmašťovačem</t>
  </si>
  <si>
    <t>446427821</t>
  </si>
  <si>
    <t>783314101</t>
  </si>
  <si>
    <t>Základní jednonásobný syntetický nátěr zámečnických konstrukcí</t>
  </si>
  <si>
    <t>-1420769641</t>
  </si>
  <si>
    <t>783315101</t>
  </si>
  <si>
    <t>Mezinátěr jednonásobný syntetický standardní zámečnických konstrukcí</t>
  </si>
  <si>
    <t>882823008</t>
  </si>
  <si>
    <t>783317101</t>
  </si>
  <si>
    <t>Krycí jednonásobný syntetický standardní nátěr zámečnických konstrukcí</t>
  </si>
  <si>
    <t>-558911745</t>
  </si>
  <si>
    <t>783334101</t>
  </si>
  <si>
    <t>Základní jednonásobný epoxidový nátěr zámečnických konstrukcí</t>
  </si>
  <si>
    <t>-1926201315</t>
  </si>
  <si>
    <t>783337101</t>
  </si>
  <si>
    <t>Krycí jednonásobný epoxidový nátěr zámečnických konstrukcí</t>
  </si>
  <si>
    <t>-1205332404</t>
  </si>
  <si>
    <t>784</t>
  </si>
  <si>
    <t>Dokončovací práce - malby a tapety</t>
  </si>
  <si>
    <t>784121001</t>
  </si>
  <si>
    <t>Oškrabání malby v mísnostech výšky do 3,80 m</t>
  </si>
  <si>
    <t>-1751434268</t>
  </si>
  <si>
    <t>(242*3,3)</t>
  </si>
  <si>
    <t>(206*3,3)</t>
  </si>
  <si>
    <t>784161413</t>
  </si>
  <si>
    <t>Celoplošné vyrovnání podkladu sádrovou stěrkou v místnostech v přes 3,80 do 5,00 m</t>
  </si>
  <si>
    <t>1180122325</t>
  </si>
  <si>
    <t>768</t>
  </si>
  <si>
    <t>784181111</t>
  </si>
  <si>
    <t>Základní silikátová jednonásobná penetrace podkladu v místnostech výšky do 3,80 m</t>
  </si>
  <si>
    <t>412725708</t>
  </si>
  <si>
    <t>(166*3,3)+(76*1,3)-(40,0*2,2)</t>
  </si>
  <si>
    <t>368+62+59+310+ (241*1,2)</t>
  </si>
  <si>
    <t>(56*1,2)+(236*3,3)</t>
  </si>
  <si>
    <t>(185*3,3)+(64*1,2)</t>
  </si>
  <si>
    <t>769</t>
  </si>
  <si>
    <t>784181113</t>
  </si>
  <si>
    <t>Základní silikátová jednonásobná bezbarvá penetrace podkladu v místnostech v přes 3,80 do 5,00 m</t>
  </si>
  <si>
    <t>104681983</t>
  </si>
  <si>
    <t>770</t>
  </si>
  <si>
    <t>784191007</t>
  </si>
  <si>
    <t>Čištění vnitřních ploch podlah po provedení malířských prací</t>
  </si>
  <si>
    <t>1619061267</t>
  </si>
  <si>
    <t>784211101</t>
  </si>
  <si>
    <t>Dvojnásobné bílé malby ze směsí za mokra výborně otěruvzdorných v místnostech výšky do 3,80 m</t>
  </si>
  <si>
    <t>-755930524</t>
  </si>
  <si>
    <t>Vedlejší rozpočtové náklady</t>
  </si>
  <si>
    <t>VRN1</t>
  </si>
  <si>
    <t>Průzkumné, geodetické a projektové práce</t>
  </si>
  <si>
    <t>772</t>
  </si>
  <si>
    <t>012103000</t>
  </si>
  <si>
    <t>Geodetické práce před výstavbou</t>
  </si>
  <si>
    <t>1024</t>
  </si>
  <si>
    <t>-1535373814</t>
  </si>
  <si>
    <t>773</t>
  </si>
  <si>
    <t>012303000</t>
  </si>
  <si>
    <t>Geodetické práce po výstavbě</t>
  </si>
  <si>
    <t>-1590471433</t>
  </si>
  <si>
    <t>774</t>
  </si>
  <si>
    <t>012403000</t>
  </si>
  <si>
    <t>Kartografické práce</t>
  </si>
  <si>
    <t>-1965560552</t>
  </si>
  <si>
    <t>775</t>
  </si>
  <si>
    <t>013124000</t>
  </si>
  <si>
    <t>Hluková studie,měření dozvuku, měření osvětlení</t>
  </si>
  <si>
    <t>1468075001</t>
  </si>
  <si>
    <t>013244000</t>
  </si>
  <si>
    <t>Dokumentace pro provádění stavby-doplnění,detaily,dílenské v.</t>
  </si>
  <si>
    <t>1853386954</t>
  </si>
  <si>
    <t>777</t>
  </si>
  <si>
    <t>013254000</t>
  </si>
  <si>
    <t>Dokumentace skutečného provedení stavby</t>
  </si>
  <si>
    <t>-538660289</t>
  </si>
  <si>
    <t>778</t>
  </si>
  <si>
    <t>013294000</t>
  </si>
  <si>
    <t>Ostatní dokumentace-příprava a zajištění souhlasu TIČR</t>
  </si>
  <si>
    <t>-1952567294</t>
  </si>
  <si>
    <t>VRN3</t>
  </si>
  <si>
    <t>779</t>
  </si>
  <si>
    <t>030001000</t>
  </si>
  <si>
    <t>-1984935926</t>
  </si>
  <si>
    <t>VRN6</t>
  </si>
  <si>
    <t>780</t>
  </si>
  <si>
    <t>065002000</t>
  </si>
  <si>
    <t>Mimostaveništní doprava materiálů</t>
  </si>
  <si>
    <t>…</t>
  </si>
  <si>
    <t>1558811997</t>
  </si>
  <si>
    <t>02 - Venkovní úpravy</t>
  </si>
  <si>
    <t>720252411</t>
  </si>
  <si>
    <t>1149465878</t>
  </si>
  <si>
    <t>121151103</t>
  </si>
  <si>
    <t>Sejmutí ornice plochy do 100 m2 tl vrstvy do 200 mm strojně</t>
  </si>
  <si>
    <t>-289885197</t>
  </si>
  <si>
    <t>-1076120236</t>
  </si>
  <si>
    <t>568976561</t>
  </si>
  <si>
    <t>0,5*1*3*2</t>
  </si>
  <si>
    <t>2112404223</t>
  </si>
  <si>
    <t>-1454590469</t>
  </si>
  <si>
    <t>-1353955466</t>
  </si>
  <si>
    <t>25*1,6</t>
  </si>
  <si>
    <t>180405111</t>
  </si>
  <si>
    <t>Založení trávníku ve vegetačních prefabrikátech výsevem semene v rovině a ve svahu do 1:5</t>
  </si>
  <si>
    <t>-1887113049</t>
  </si>
  <si>
    <t>00572410</t>
  </si>
  <si>
    <t>osivo směs travní parková</t>
  </si>
  <si>
    <t>-51248005</t>
  </si>
  <si>
    <t>50*0,015 'Přepočtené koeficientem množství</t>
  </si>
  <si>
    <t>185802113</t>
  </si>
  <si>
    <t>Hnojení půdy umělým hnojivem na široko v rovině a svahu do 1:5</t>
  </si>
  <si>
    <t>964413429</t>
  </si>
  <si>
    <t>25191155</t>
  </si>
  <si>
    <t>hnojivo průmyslové</t>
  </si>
  <si>
    <t>-710097060</t>
  </si>
  <si>
    <t>185803111</t>
  </si>
  <si>
    <t>Ošetření trávníku shrabáním v rovině a svahu do 1:5</t>
  </si>
  <si>
    <t>-1441263928</t>
  </si>
  <si>
    <t>-667254424</t>
  </si>
  <si>
    <t>279351121</t>
  </si>
  <si>
    <t>Zřízení oboustranného bednění základových zdí</t>
  </si>
  <si>
    <t>1769099269</t>
  </si>
  <si>
    <t>6*2</t>
  </si>
  <si>
    <t>279351122</t>
  </si>
  <si>
    <t>Odstranění oboustranného bednění základových zdí</t>
  </si>
  <si>
    <t>-1030349509</t>
  </si>
  <si>
    <t>430321515</t>
  </si>
  <si>
    <t>Schodišťová konstrukce a rampa ze ŽB tř. C 20/25</t>
  </si>
  <si>
    <t>770495785</t>
  </si>
  <si>
    <t>10*0,2</t>
  </si>
  <si>
    <t>17,3*0,15</t>
  </si>
  <si>
    <t>0,5*2,3</t>
  </si>
  <si>
    <t>430361821</t>
  </si>
  <si>
    <t>Výztuž schodišťové konstrukce a rampy betonářskou ocelí 10 505</t>
  </si>
  <si>
    <t>-1470573133</t>
  </si>
  <si>
    <t>431351121</t>
  </si>
  <si>
    <t>Zřízení bednění podest schodišť a ramp přímočarých v do 4 m</t>
  </si>
  <si>
    <t>-20828654</t>
  </si>
  <si>
    <t>31*0,4</t>
  </si>
  <si>
    <t>5*1,2*2</t>
  </si>
  <si>
    <t>433351132</t>
  </si>
  <si>
    <t>Odstranění bednění schodnic přímočarých schodišť v do 4 m</t>
  </si>
  <si>
    <t>1485807594</t>
  </si>
  <si>
    <t>1306229467</t>
  </si>
  <si>
    <t>12+50</t>
  </si>
  <si>
    <t>1077915609</t>
  </si>
  <si>
    <t>596211110</t>
  </si>
  <si>
    <t>Kladení zámkové dlažby komunikací pro pěší tl 60 mm skupiny A pl do 50 m2</t>
  </si>
  <si>
    <t>1924916881</t>
  </si>
  <si>
    <t>59245032</t>
  </si>
  <si>
    <t>dlažba zámková profilová 230x140x60mm přírodní</t>
  </si>
  <si>
    <t>-1026353140</t>
  </si>
  <si>
    <t>62*1,03 'Přepočtené koeficientem množství</t>
  </si>
  <si>
    <t>-1545941733</t>
  </si>
  <si>
    <t>10+50</t>
  </si>
  <si>
    <t>-1693973280</t>
  </si>
  <si>
    <t>60*1,03 'Přepočtené koeficientem množství</t>
  </si>
  <si>
    <t>767163121</t>
  </si>
  <si>
    <t>Montáž přímého kovového zábradlí z dílců do betonu v rovině</t>
  </si>
  <si>
    <t>682510645</t>
  </si>
  <si>
    <t>2119789464</t>
  </si>
  <si>
    <t>683778331</t>
  </si>
  <si>
    <t>14011018</t>
  </si>
  <si>
    <t>trubka ocelová bezešvá hladká jakost 11 353 38x2,6mm</t>
  </si>
  <si>
    <t>1449947909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</si>
</sst>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2" borderId="23" xfId="0" applyNumberFormat="1" applyFont="1" applyFill="1" applyBorder="1" applyAlignment="1" applyProtection="1">
      <alignment vertical="center"/>
      <protection locked="0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4" fontId="17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1" customFormat="1" ht="14.4" customHeight="1">
      <c r="B26" s="20"/>
      <c r="C26" s="21"/>
      <c r="D26" s="37" t="s">
        <v>33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G26" s="30"/>
    </row>
    <row r="27">
      <c r="B27" s="20"/>
      <c r="C27" s="21"/>
      <c r="D27" s="21"/>
      <c r="E27" s="39" t="s">
        <v>34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40">
        <f>ROUND(AS94,2)</f>
        <v>0</v>
      </c>
      <c r="AL27" s="40"/>
      <c r="AM27" s="40"/>
      <c r="AN27" s="40"/>
      <c r="AO27" s="40"/>
      <c r="AP27" s="21"/>
      <c r="AQ27" s="21"/>
      <c r="AR27" s="19"/>
      <c r="BG27" s="30"/>
    </row>
    <row r="28" s="2" customFormat="1">
      <c r="A28" s="41"/>
      <c r="B28" s="42"/>
      <c r="C28" s="43"/>
      <c r="D28" s="43"/>
      <c r="E28" s="39" t="s">
        <v>35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0">
        <f>ROUND(AT94,2)</f>
        <v>0</v>
      </c>
      <c r="AL28" s="40"/>
      <c r="AM28" s="40"/>
      <c r="AN28" s="40"/>
      <c r="AO28" s="40"/>
      <c r="AP28" s="43"/>
      <c r="AQ28" s="43"/>
      <c r="AR28" s="44"/>
      <c r="BG28" s="30"/>
    </row>
    <row r="29" s="2" customFormat="1" ht="14.4" customHeight="1">
      <c r="A29" s="41"/>
      <c r="B29" s="42"/>
      <c r="C29" s="43"/>
      <c r="D29" s="37" t="s">
        <v>36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38">
        <f>ROUND(AG98, 2)</f>
        <v>0</v>
      </c>
      <c r="AL29" s="38"/>
      <c r="AM29" s="38"/>
      <c r="AN29" s="38"/>
      <c r="AO29" s="38"/>
      <c r="AP29" s="43"/>
      <c r="AQ29" s="43"/>
      <c r="AR29" s="44"/>
      <c r="BG29" s="30"/>
    </row>
    <row r="30" s="2" customFormat="1" ht="6.96" customHeight="1">
      <c r="A30" s="41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4"/>
      <c r="BG30" s="30"/>
    </row>
    <row r="31" s="2" customFormat="1" ht="25.92" customHeight="1">
      <c r="A31" s="41"/>
      <c r="B31" s="42"/>
      <c r="C31" s="43"/>
      <c r="D31" s="45" t="s">
        <v>37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7">
        <f>ROUND(AK26 + AK29, 2)</f>
        <v>0</v>
      </c>
      <c r="AL31" s="46"/>
      <c r="AM31" s="46"/>
      <c r="AN31" s="46"/>
      <c r="AO31" s="46"/>
      <c r="AP31" s="43"/>
      <c r="AQ31" s="43"/>
      <c r="AR31" s="44"/>
      <c r="BG31" s="30"/>
    </row>
    <row r="32" s="2" customFormat="1" ht="6.96" customHeight="1">
      <c r="A32" s="41"/>
      <c r="B32" s="42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4"/>
      <c r="BG32" s="30"/>
    </row>
    <row r="33" s="2" customFormat="1">
      <c r="A33" s="41"/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8" t="s">
        <v>38</v>
      </c>
      <c r="M33" s="48"/>
      <c r="N33" s="48"/>
      <c r="O33" s="48"/>
      <c r="P33" s="48"/>
      <c r="Q33" s="43"/>
      <c r="R33" s="43"/>
      <c r="S33" s="43"/>
      <c r="T33" s="43"/>
      <c r="U33" s="43"/>
      <c r="V33" s="43"/>
      <c r="W33" s="48" t="s">
        <v>39</v>
      </c>
      <c r="X33" s="48"/>
      <c r="Y33" s="48"/>
      <c r="Z33" s="48"/>
      <c r="AA33" s="48"/>
      <c r="AB33" s="48"/>
      <c r="AC33" s="48"/>
      <c r="AD33" s="48"/>
      <c r="AE33" s="48"/>
      <c r="AF33" s="43"/>
      <c r="AG33" s="43"/>
      <c r="AH33" s="43"/>
      <c r="AI33" s="43"/>
      <c r="AJ33" s="43"/>
      <c r="AK33" s="48" t="s">
        <v>40</v>
      </c>
      <c r="AL33" s="48"/>
      <c r="AM33" s="48"/>
      <c r="AN33" s="48"/>
      <c r="AO33" s="48"/>
      <c r="AP33" s="43"/>
      <c r="AQ33" s="43"/>
      <c r="AR33" s="44"/>
      <c r="BG33" s="30"/>
    </row>
    <row r="34" s="3" customFormat="1" ht="14.4" customHeight="1">
      <c r="A34" s="3"/>
      <c r="B34" s="49"/>
      <c r="C34" s="50"/>
      <c r="D34" s="31" t="s">
        <v>41</v>
      </c>
      <c r="E34" s="50"/>
      <c r="F34" s="31" t="s">
        <v>42</v>
      </c>
      <c r="G34" s="50"/>
      <c r="H34" s="50"/>
      <c r="I34" s="50"/>
      <c r="J34" s="50"/>
      <c r="K34" s="50"/>
      <c r="L34" s="51">
        <v>0.20999999999999999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2">
        <f>ROUND(BB94 + SUM(CD98:CD102), 2)</f>
        <v>0</v>
      </c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2">
        <f>ROUND(AX94 + SUM(BY98:BY102), 2)</f>
        <v>0</v>
      </c>
      <c r="AL34" s="50"/>
      <c r="AM34" s="50"/>
      <c r="AN34" s="50"/>
      <c r="AO34" s="50"/>
      <c r="AP34" s="50"/>
      <c r="AQ34" s="50"/>
      <c r="AR34" s="53"/>
      <c r="BG34" s="54"/>
    </row>
    <row r="35" s="3" customFormat="1" ht="14.4" customHeight="1">
      <c r="A35" s="3"/>
      <c r="B35" s="49"/>
      <c r="C35" s="50"/>
      <c r="D35" s="50"/>
      <c r="E35" s="50"/>
      <c r="F35" s="31" t="s">
        <v>43</v>
      </c>
      <c r="G35" s="50"/>
      <c r="H35" s="50"/>
      <c r="I35" s="50"/>
      <c r="J35" s="50"/>
      <c r="K35" s="50"/>
      <c r="L35" s="51">
        <v>0.14999999999999999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2">
        <f>ROUND(BC94 + SUM(CE98:CE102), 2)</f>
        <v>0</v>
      </c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2">
        <f>ROUND(AY94 + SUM(BZ98:BZ102), 2)</f>
        <v>0</v>
      </c>
      <c r="AL35" s="50"/>
      <c r="AM35" s="50"/>
      <c r="AN35" s="50"/>
      <c r="AO35" s="50"/>
      <c r="AP35" s="50"/>
      <c r="AQ35" s="50"/>
      <c r="AR35" s="53"/>
      <c r="BG35" s="3"/>
    </row>
    <row r="36" hidden="1" s="3" customFormat="1" ht="14.4" customHeight="1">
      <c r="A36" s="3"/>
      <c r="B36" s="49"/>
      <c r="C36" s="50"/>
      <c r="D36" s="50"/>
      <c r="E36" s="50"/>
      <c r="F36" s="31" t="s">
        <v>44</v>
      </c>
      <c r="G36" s="50"/>
      <c r="H36" s="50"/>
      <c r="I36" s="50"/>
      <c r="J36" s="50"/>
      <c r="K36" s="50"/>
      <c r="L36" s="51">
        <v>0.20999999999999999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2">
        <f>ROUND(BD94 + SUM(CF98:CF102), 2)</f>
        <v>0</v>
      </c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2">
        <v>0</v>
      </c>
      <c r="AL36" s="50"/>
      <c r="AM36" s="50"/>
      <c r="AN36" s="50"/>
      <c r="AO36" s="50"/>
      <c r="AP36" s="50"/>
      <c r="AQ36" s="50"/>
      <c r="AR36" s="53"/>
      <c r="BG36" s="3"/>
    </row>
    <row r="37" hidden="1" s="3" customFormat="1" ht="14.4" customHeight="1">
      <c r="A37" s="3"/>
      <c r="B37" s="49"/>
      <c r="C37" s="50"/>
      <c r="D37" s="50"/>
      <c r="E37" s="50"/>
      <c r="F37" s="31" t="s">
        <v>45</v>
      </c>
      <c r="G37" s="50"/>
      <c r="H37" s="50"/>
      <c r="I37" s="50"/>
      <c r="J37" s="50"/>
      <c r="K37" s="50"/>
      <c r="L37" s="51">
        <v>0.14999999999999999</v>
      </c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2">
        <f>ROUND(BE94 + SUM(CG98:CG102), 2)</f>
        <v>0</v>
      </c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2">
        <v>0</v>
      </c>
      <c r="AL37" s="50"/>
      <c r="AM37" s="50"/>
      <c r="AN37" s="50"/>
      <c r="AO37" s="50"/>
      <c r="AP37" s="50"/>
      <c r="AQ37" s="50"/>
      <c r="AR37" s="53"/>
      <c r="BG37" s="3"/>
    </row>
    <row r="38" hidden="1" s="3" customFormat="1" ht="14.4" customHeight="1">
      <c r="A38" s="3"/>
      <c r="B38" s="49"/>
      <c r="C38" s="50"/>
      <c r="D38" s="50"/>
      <c r="E38" s="50"/>
      <c r="F38" s="31" t="s">
        <v>46</v>
      </c>
      <c r="G38" s="50"/>
      <c r="H38" s="50"/>
      <c r="I38" s="50"/>
      <c r="J38" s="50"/>
      <c r="K38" s="50"/>
      <c r="L38" s="51">
        <v>0</v>
      </c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2">
        <f>ROUND(BF94 + SUM(CH98:CH102), 2)</f>
        <v>0</v>
      </c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2">
        <v>0</v>
      </c>
      <c r="AL38" s="50"/>
      <c r="AM38" s="50"/>
      <c r="AN38" s="50"/>
      <c r="AO38" s="50"/>
      <c r="AP38" s="50"/>
      <c r="AQ38" s="50"/>
      <c r="AR38" s="53"/>
      <c r="BG38" s="3"/>
    </row>
    <row r="39" s="2" customFormat="1" ht="6.96" customHeight="1">
      <c r="A39" s="41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4"/>
      <c r="BG39" s="41"/>
    </row>
    <row r="40" s="2" customFormat="1" ht="25.92" customHeight="1">
      <c r="A40" s="41"/>
      <c r="B40" s="42"/>
      <c r="C40" s="55"/>
      <c r="D40" s="56" t="s">
        <v>47</v>
      </c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8" t="s">
        <v>48</v>
      </c>
      <c r="U40" s="57"/>
      <c r="V40" s="57"/>
      <c r="W40" s="57"/>
      <c r="X40" s="59" t="s">
        <v>49</v>
      </c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60">
        <f>SUM(AK31:AK38)</f>
        <v>0</v>
      </c>
      <c r="AL40" s="57"/>
      <c r="AM40" s="57"/>
      <c r="AN40" s="57"/>
      <c r="AO40" s="61"/>
      <c r="AP40" s="55"/>
      <c r="AQ40" s="55"/>
      <c r="AR40" s="44"/>
      <c r="BG40" s="41"/>
    </row>
    <row r="41" s="2" customFormat="1" ht="6.96" customHeight="1">
      <c r="A41" s="41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4"/>
      <c r="BG41" s="41"/>
    </row>
    <row r="42" s="2" customFormat="1" ht="14.4" customHeight="1">
      <c r="A42" s="41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4"/>
      <c r="BG42" s="41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2"/>
      <c r="C49" s="63"/>
      <c r="D49" s="64" t="s">
        <v>50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51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41"/>
      <c r="B60" s="42"/>
      <c r="C60" s="43"/>
      <c r="D60" s="67" t="s">
        <v>52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67" t="s">
        <v>53</v>
      </c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67" t="s">
        <v>52</v>
      </c>
      <c r="AI60" s="46"/>
      <c r="AJ60" s="46"/>
      <c r="AK60" s="46"/>
      <c r="AL60" s="46"/>
      <c r="AM60" s="67" t="s">
        <v>53</v>
      </c>
      <c r="AN60" s="46"/>
      <c r="AO60" s="46"/>
      <c r="AP60" s="43"/>
      <c r="AQ60" s="43"/>
      <c r="AR60" s="44"/>
      <c r="BG60" s="41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41"/>
      <c r="B64" s="42"/>
      <c r="C64" s="43"/>
      <c r="D64" s="64" t="s">
        <v>54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55</v>
      </c>
      <c r="AI64" s="68"/>
      <c r="AJ64" s="68"/>
      <c r="AK64" s="68"/>
      <c r="AL64" s="68"/>
      <c r="AM64" s="68"/>
      <c r="AN64" s="68"/>
      <c r="AO64" s="68"/>
      <c r="AP64" s="43"/>
      <c r="AQ64" s="43"/>
      <c r="AR64" s="44"/>
      <c r="BG64" s="41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41"/>
      <c r="B75" s="42"/>
      <c r="C75" s="43"/>
      <c r="D75" s="67" t="s">
        <v>52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67" t="s">
        <v>53</v>
      </c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67" t="s">
        <v>52</v>
      </c>
      <c r="AI75" s="46"/>
      <c r="AJ75" s="46"/>
      <c r="AK75" s="46"/>
      <c r="AL75" s="46"/>
      <c r="AM75" s="67" t="s">
        <v>53</v>
      </c>
      <c r="AN75" s="46"/>
      <c r="AO75" s="46"/>
      <c r="AP75" s="43"/>
      <c r="AQ75" s="43"/>
      <c r="AR75" s="44"/>
      <c r="BG75" s="41"/>
    </row>
    <row r="76" s="2" customForma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4"/>
      <c r="BG76" s="41"/>
    </row>
    <row r="77" s="2" customFormat="1" ht="6.96" customHeight="1">
      <c r="A77" s="41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4"/>
      <c r="BG77" s="41"/>
    </row>
    <row r="81" s="2" customFormat="1" ht="6.96" customHeight="1">
      <c r="A81" s="41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4"/>
      <c r="BG81" s="41"/>
    </row>
    <row r="82" s="2" customFormat="1" ht="24.96" customHeight="1">
      <c r="A82" s="41"/>
      <c r="B82" s="42"/>
      <c r="C82" s="22" t="s">
        <v>56</v>
      </c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4"/>
      <c r="BG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4"/>
      <c r="BG83" s="41"/>
    </row>
    <row r="84" s="4" customFormat="1" ht="12" customHeight="1">
      <c r="A84" s="4"/>
      <c r="B84" s="73"/>
      <c r="C84" s="31" t="s">
        <v>14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01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G84" s="4"/>
    </row>
    <row r="85" s="5" customFormat="1" ht="36.96" customHeight="1">
      <c r="A85" s="5"/>
      <c r="B85" s="76"/>
      <c r="C85" s="77" t="s">
        <v>17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Stavební úpravy ZŠ Hořín č.p. 3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G85" s="5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4"/>
      <c r="BG86" s="41"/>
    </row>
    <row r="87" s="2" customFormat="1" ht="12" customHeight="1">
      <c r="A87" s="41"/>
      <c r="B87" s="42"/>
      <c r="C87" s="31" t="s">
        <v>21</v>
      </c>
      <c r="D87" s="43"/>
      <c r="E87" s="43"/>
      <c r="F87" s="43"/>
      <c r="G87" s="43"/>
      <c r="H87" s="43"/>
      <c r="I87" s="43"/>
      <c r="J87" s="43"/>
      <c r="K87" s="43"/>
      <c r="L87" s="81" t="str">
        <f>IF(K8="","",K8)</f>
        <v xml:space="preserve"> </v>
      </c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31" t="s">
        <v>23</v>
      </c>
      <c r="AJ87" s="43"/>
      <c r="AK87" s="43"/>
      <c r="AL87" s="43"/>
      <c r="AM87" s="82" t="str">
        <f>IF(AN8= "","",AN8)</f>
        <v>15. 4. 2021</v>
      </c>
      <c r="AN87" s="82"/>
      <c r="AO87" s="43"/>
      <c r="AP87" s="43"/>
      <c r="AQ87" s="43"/>
      <c r="AR87" s="44"/>
      <c r="BG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4"/>
      <c r="BG88" s="41"/>
    </row>
    <row r="89" s="2" customFormat="1" ht="15.15" customHeight="1">
      <c r="A89" s="41"/>
      <c r="B89" s="42"/>
      <c r="C89" s="31" t="s">
        <v>25</v>
      </c>
      <c r="D89" s="43"/>
      <c r="E89" s="43"/>
      <c r="F89" s="43"/>
      <c r="G89" s="43"/>
      <c r="H89" s="43"/>
      <c r="I89" s="43"/>
      <c r="J89" s="43"/>
      <c r="K89" s="43"/>
      <c r="L89" s="74" t="str">
        <f>IF(E11= "","",E11)</f>
        <v xml:space="preserve"> 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31" t="s">
        <v>30</v>
      </c>
      <c r="AJ89" s="43"/>
      <c r="AK89" s="43"/>
      <c r="AL89" s="43"/>
      <c r="AM89" s="83" t="str">
        <f>IF(E17="","",E17)</f>
        <v xml:space="preserve"> </v>
      </c>
      <c r="AN89" s="74"/>
      <c r="AO89" s="74"/>
      <c r="AP89" s="74"/>
      <c r="AQ89" s="43"/>
      <c r="AR89" s="44"/>
      <c r="AS89" s="84" t="s">
        <v>57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7"/>
      <c r="BG89" s="41"/>
    </row>
    <row r="90" s="2" customFormat="1" ht="15.15" customHeight="1">
      <c r="A90" s="41"/>
      <c r="B90" s="42"/>
      <c r="C90" s="31" t="s">
        <v>28</v>
      </c>
      <c r="D90" s="43"/>
      <c r="E90" s="43"/>
      <c r="F90" s="43"/>
      <c r="G90" s="43"/>
      <c r="H90" s="43"/>
      <c r="I90" s="43"/>
      <c r="J90" s="43"/>
      <c r="K90" s="43"/>
      <c r="L90" s="74" t="str">
        <f>IF(E14= "Vyplň údaj","",E14)</f>
        <v/>
      </c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31" t="s">
        <v>31</v>
      </c>
      <c r="AJ90" s="43"/>
      <c r="AK90" s="43"/>
      <c r="AL90" s="43"/>
      <c r="AM90" s="83" t="str">
        <f>IF(E20="","",E20)</f>
        <v xml:space="preserve"> </v>
      </c>
      <c r="AN90" s="74"/>
      <c r="AO90" s="74"/>
      <c r="AP90" s="74"/>
      <c r="AQ90" s="43"/>
      <c r="AR90" s="44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1"/>
      <c r="BG90" s="41"/>
    </row>
    <row r="91" s="2" customFormat="1" ht="10.8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4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5"/>
      <c r="BG91" s="41"/>
    </row>
    <row r="92" s="2" customFormat="1" ht="29.28" customHeight="1">
      <c r="A92" s="41"/>
      <c r="B92" s="42"/>
      <c r="C92" s="96" t="s">
        <v>58</v>
      </c>
      <c r="D92" s="97"/>
      <c r="E92" s="97"/>
      <c r="F92" s="97"/>
      <c r="G92" s="97"/>
      <c r="H92" s="98"/>
      <c r="I92" s="99" t="s">
        <v>59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60</v>
      </c>
      <c r="AH92" s="97"/>
      <c r="AI92" s="97"/>
      <c r="AJ92" s="97"/>
      <c r="AK92" s="97"/>
      <c r="AL92" s="97"/>
      <c r="AM92" s="97"/>
      <c r="AN92" s="99" t="s">
        <v>61</v>
      </c>
      <c r="AO92" s="97"/>
      <c r="AP92" s="101"/>
      <c r="AQ92" s="102" t="s">
        <v>62</v>
      </c>
      <c r="AR92" s="44"/>
      <c r="AS92" s="103" t="s">
        <v>63</v>
      </c>
      <c r="AT92" s="104" t="s">
        <v>64</v>
      </c>
      <c r="AU92" s="104" t="s">
        <v>65</v>
      </c>
      <c r="AV92" s="104" t="s">
        <v>66</v>
      </c>
      <c r="AW92" s="104" t="s">
        <v>67</v>
      </c>
      <c r="AX92" s="104" t="s">
        <v>68</v>
      </c>
      <c r="AY92" s="104" t="s">
        <v>69</v>
      </c>
      <c r="AZ92" s="104" t="s">
        <v>70</v>
      </c>
      <c r="BA92" s="104" t="s">
        <v>71</v>
      </c>
      <c r="BB92" s="104" t="s">
        <v>72</v>
      </c>
      <c r="BC92" s="104" t="s">
        <v>73</v>
      </c>
      <c r="BD92" s="104" t="s">
        <v>74</v>
      </c>
      <c r="BE92" s="104" t="s">
        <v>75</v>
      </c>
      <c r="BF92" s="105" t="s">
        <v>76</v>
      </c>
      <c r="BG92" s="41"/>
    </row>
    <row r="93" s="2" customFormat="1" ht="10.8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4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8"/>
      <c r="BG93" s="41"/>
    </row>
    <row r="94" s="6" customFormat="1" ht="32.4" customHeight="1">
      <c r="A94" s="6"/>
      <c r="B94" s="109"/>
      <c r="C94" s="110" t="s">
        <v>77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ROUND(SUM(AG95:AG96),2)</f>
        <v>0</v>
      </c>
      <c r="AH94" s="112"/>
      <c r="AI94" s="112"/>
      <c r="AJ94" s="112"/>
      <c r="AK94" s="112"/>
      <c r="AL94" s="112"/>
      <c r="AM94" s="112"/>
      <c r="AN94" s="113">
        <f>SUM(AG94,AV94)</f>
        <v>0</v>
      </c>
      <c r="AO94" s="113"/>
      <c r="AP94" s="113"/>
      <c r="AQ94" s="114" t="s">
        <v>1</v>
      </c>
      <c r="AR94" s="115"/>
      <c r="AS94" s="116">
        <f>ROUND(SUM(AS95:AS96),2)</f>
        <v>0</v>
      </c>
      <c r="AT94" s="117">
        <f>ROUND(SUM(AT95:AT96),2)</f>
        <v>0</v>
      </c>
      <c r="AU94" s="118">
        <f>ROUND(SUM(AU95:AU96),2)</f>
        <v>0</v>
      </c>
      <c r="AV94" s="118">
        <f>ROUND(SUM(AX94:AY94),2)</f>
        <v>0</v>
      </c>
      <c r="AW94" s="119">
        <f>ROUND(SUM(AW95:AW96),5)</f>
        <v>0</v>
      </c>
      <c r="AX94" s="118">
        <f>ROUND(BB94*L34,2)</f>
        <v>0</v>
      </c>
      <c r="AY94" s="118">
        <f>ROUND(BC94*L35,2)</f>
        <v>0</v>
      </c>
      <c r="AZ94" s="118">
        <f>ROUND(BD94*L34,2)</f>
        <v>0</v>
      </c>
      <c r="BA94" s="118">
        <f>ROUND(BE94*L35,2)</f>
        <v>0</v>
      </c>
      <c r="BB94" s="118">
        <f>ROUND(SUM(BB95:BB96),2)</f>
        <v>0</v>
      </c>
      <c r="BC94" s="118">
        <f>ROUND(SUM(BC95:BC96),2)</f>
        <v>0</v>
      </c>
      <c r="BD94" s="118">
        <f>ROUND(SUM(BD95:BD96),2)</f>
        <v>0</v>
      </c>
      <c r="BE94" s="118">
        <f>ROUND(SUM(BE95:BE96),2)</f>
        <v>0</v>
      </c>
      <c r="BF94" s="120">
        <f>ROUND(SUM(BF95:BF96),2)</f>
        <v>0</v>
      </c>
      <c r="BG94" s="6"/>
      <c r="BS94" s="121" t="s">
        <v>78</v>
      </c>
      <c r="BT94" s="121" t="s">
        <v>79</v>
      </c>
      <c r="BU94" s="122" t="s">
        <v>80</v>
      </c>
      <c r="BV94" s="121" t="s">
        <v>81</v>
      </c>
      <c r="BW94" s="121" t="s">
        <v>6</v>
      </c>
      <c r="BX94" s="121" t="s">
        <v>82</v>
      </c>
      <c r="CL94" s="121" t="s">
        <v>1</v>
      </c>
    </row>
    <row r="95" s="7" customFormat="1" ht="16.5" customHeight="1">
      <c r="A95" s="123" t="s">
        <v>83</v>
      </c>
      <c r="B95" s="124"/>
      <c r="C95" s="125"/>
      <c r="D95" s="126" t="s">
        <v>15</v>
      </c>
      <c r="E95" s="126"/>
      <c r="F95" s="126"/>
      <c r="G95" s="126"/>
      <c r="H95" s="126"/>
      <c r="I95" s="127"/>
      <c r="J95" s="126" t="s">
        <v>84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8">
        <f>'01 - Hlavní objekt'!K34</f>
        <v>0</v>
      </c>
      <c r="AH95" s="127"/>
      <c r="AI95" s="127"/>
      <c r="AJ95" s="127"/>
      <c r="AK95" s="127"/>
      <c r="AL95" s="127"/>
      <c r="AM95" s="127"/>
      <c r="AN95" s="128">
        <f>SUM(AG95,AV95)</f>
        <v>0</v>
      </c>
      <c r="AO95" s="127"/>
      <c r="AP95" s="127"/>
      <c r="AQ95" s="129" t="s">
        <v>85</v>
      </c>
      <c r="AR95" s="130"/>
      <c r="AS95" s="131">
        <f>'01 - Hlavní objekt'!K31</f>
        <v>0</v>
      </c>
      <c r="AT95" s="132">
        <f>'01 - Hlavní objekt'!K32</f>
        <v>0</v>
      </c>
      <c r="AU95" s="132">
        <v>0</v>
      </c>
      <c r="AV95" s="132">
        <f>ROUND(SUM(AX95:AY95),2)</f>
        <v>0</v>
      </c>
      <c r="AW95" s="133">
        <f>'01 - Hlavní objekt'!T169</f>
        <v>0</v>
      </c>
      <c r="AX95" s="132">
        <f>'01 - Hlavní objekt'!K37</f>
        <v>0</v>
      </c>
      <c r="AY95" s="132">
        <f>'01 - Hlavní objekt'!K38</f>
        <v>0</v>
      </c>
      <c r="AZ95" s="132">
        <f>'01 - Hlavní objekt'!K39</f>
        <v>0</v>
      </c>
      <c r="BA95" s="132">
        <f>'01 - Hlavní objekt'!K40</f>
        <v>0</v>
      </c>
      <c r="BB95" s="132">
        <f>'01 - Hlavní objekt'!F37</f>
        <v>0</v>
      </c>
      <c r="BC95" s="132">
        <f>'01 - Hlavní objekt'!F38</f>
        <v>0</v>
      </c>
      <c r="BD95" s="132">
        <f>'01 - Hlavní objekt'!F39</f>
        <v>0</v>
      </c>
      <c r="BE95" s="132">
        <f>'01 - Hlavní objekt'!F40</f>
        <v>0</v>
      </c>
      <c r="BF95" s="134">
        <f>'01 - Hlavní objekt'!F41</f>
        <v>0</v>
      </c>
      <c r="BG95" s="7"/>
      <c r="BT95" s="135" t="s">
        <v>86</v>
      </c>
      <c r="BV95" s="135" t="s">
        <v>81</v>
      </c>
      <c r="BW95" s="135" t="s">
        <v>87</v>
      </c>
      <c r="BX95" s="135" t="s">
        <v>6</v>
      </c>
      <c r="CL95" s="135" t="s">
        <v>1</v>
      </c>
      <c r="CM95" s="135" t="s">
        <v>88</v>
      </c>
    </row>
    <row r="96" s="7" customFormat="1" ht="16.5" customHeight="1">
      <c r="A96" s="123" t="s">
        <v>83</v>
      </c>
      <c r="B96" s="124"/>
      <c r="C96" s="125"/>
      <c r="D96" s="126" t="s">
        <v>89</v>
      </c>
      <c r="E96" s="126"/>
      <c r="F96" s="126"/>
      <c r="G96" s="126"/>
      <c r="H96" s="126"/>
      <c r="I96" s="127"/>
      <c r="J96" s="126" t="s">
        <v>90</v>
      </c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8">
        <f>'02 - Venkovní úpravy'!K34</f>
        <v>0</v>
      </c>
      <c r="AH96" s="127"/>
      <c r="AI96" s="127"/>
      <c r="AJ96" s="127"/>
      <c r="AK96" s="127"/>
      <c r="AL96" s="127"/>
      <c r="AM96" s="127"/>
      <c r="AN96" s="128">
        <f>SUM(AG96,AV96)</f>
        <v>0</v>
      </c>
      <c r="AO96" s="127"/>
      <c r="AP96" s="127"/>
      <c r="AQ96" s="129" t="s">
        <v>85</v>
      </c>
      <c r="AR96" s="130"/>
      <c r="AS96" s="136">
        <f>'02 - Venkovní úpravy'!K31</f>
        <v>0</v>
      </c>
      <c r="AT96" s="137">
        <f>'02 - Venkovní úpravy'!K32</f>
        <v>0</v>
      </c>
      <c r="AU96" s="137">
        <v>0</v>
      </c>
      <c r="AV96" s="137">
        <f>ROUND(SUM(AX96:AY96),2)</f>
        <v>0</v>
      </c>
      <c r="AW96" s="138">
        <f>'02 - Venkovní úpravy'!T134</f>
        <v>0</v>
      </c>
      <c r="AX96" s="137">
        <f>'02 - Venkovní úpravy'!K37</f>
        <v>0</v>
      </c>
      <c r="AY96" s="137">
        <f>'02 - Venkovní úpravy'!K38</f>
        <v>0</v>
      </c>
      <c r="AZ96" s="137">
        <f>'02 - Venkovní úpravy'!K39</f>
        <v>0</v>
      </c>
      <c r="BA96" s="137">
        <f>'02 - Venkovní úpravy'!K40</f>
        <v>0</v>
      </c>
      <c r="BB96" s="137">
        <f>'02 - Venkovní úpravy'!F37</f>
        <v>0</v>
      </c>
      <c r="BC96" s="137">
        <f>'02 - Venkovní úpravy'!F38</f>
        <v>0</v>
      </c>
      <c r="BD96" s="137">
        <f>'02 - Venkovní úpravy'!F39</f>
        <v>0</v>
      </c>
      <c r="BE96" s="137">
        <f>'02 - Venkovní úpravy'!F40</f>
        <v>0</v>
      </c>
      <c r="BF96" s="139">
        <f>'02 - Venkovní úpravy'!F41</f>
        <v>0</v>
      </c>
      <c r="BG96" s="7"/>
      <c r="BT96" s="135" t="s">
        <v>86</v>
      </c>
      <c r="BV96" s="135" t="s">
        <v>81</v>
      </c>
      <c r="BW96" s="135" t="s">
        <v>91</v>
      </c>
      <c r="BX96" s="135" t="s">
        <v>6</v>
      </c>
      <c r="CL96" s="135" t="s">
        <v>1</v>
      </c>
      <c r="CM96" s="135" t="s">
        <v>88</v>
      </c>
    </row>
    <row r="97">
      <c r="B97" s="20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19"/>
    </row>
    <row r="98" s="2" customFormat="1" ht="30" customHeight="1">
      <c r="A98" s="41"/>
      <c r="B98" s="42"/>
      <c r="C98" s="110" t="s">
        <v>92</v>
      </c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113">
        <f>ROUND(SUM(AG99:AG102), 2)</f>
        <v>0</v>
      </c>
      <c r="AH98" s="113"/>
      <c r="AI98" s="113"/>
      <c r="AJ98" s="113"/>
      <c r="AK98" s="113"/>
      <c r="AL98" s="113"/>
      <c r="AM98" s="113"/>
      <c r="AN98" s="113">
        <f>ROUND(SUM(AN99:AN102), 2)</f>
        <v>0</v>
      </c>
      <c r="AO98" s="113"/>
      <c r="AP98" s="113"/>
      <c r="AQ98" s="140"/>
      <c r="AR98" s="44"/>
      <c r="AS98" s="103" t="s">
        <v>93</v>
      </c>
      <c r="AT98" s="104" t="s">
        <v>94</v>
      </c>
      <c r="AU98" s="104" t="s">
        <v>41</v>
      </c>
      <c r="AV98" s="105" t="s">
        <v>66</v>
      </c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</row>
    <row r="99" s="2" customFormat="1" ht="19.92" customHeight="1">
      <c r="A99" s="41"/>
      <c r="B99" s="42"/>
      <c r="C99" s="43"/>
      <c r="D99" s="141" t="s">
        <v>95</v>
      </c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43"/>
      <c r="AD99" s="43"/>
      <c r="AE99" s="43"/>
      <c r="AF99" s="43"/>
      <c r="AG99" s="142">
        <f>ROUND(AG94 * AS99, 2)</f>
        <v>0</v>
      </c>
      <c r="AH99" s="143"/>
      <c r="AI99" s="143"/>
      <c r="AJ99" s="143"/>
      <c r="AK99" s="143"/>
      <c r="AL99" s="143"/>
      <c r="AM99" s="143"/>
      <c r="AN99" s="143">
        <f>ROUND(AG99 + AV99, 2)</f>
        <v>0</v>
      </c>
      <c r="AO99" s="143"/>
      <c r="AP99" s="143"/>
      <c r="AQ99" s="43"/>
      <c r="AR99" s="44"/>
      <c r="AS99" s="144">
        <v>0</v>
      </c>
      <c r="AT99" s="145" t="s">
        <v>96</v>
      </c>
      <c r="AU99" s="145" t="s">
        <v>42</v>
      </c>
      <c r="AV99" s="146">
        <f>ROUND(IF(AU99="základní",AG99*L34,IF(AU99="snížená",AG99*L35,0)), 2)</f>
        <v>0</v>
      </c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V99" s="16" t="s">
        <v>97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6">
        <f>IF(AU99="základní",1,IF(AU99="snížená",2,IF(AU99="zákl. přenesená",4,IF(AU99="sníž. přenesená",5,3))))</f>
        <v>1</v>
      </c>
      <c r="CJ99" s="16">
        <f>IF(AT99="stavební čast",1,IF(AT99="investiční čast",2,3))</f>
        <v>1</v>
      </c>
      <c r="CK99" s="16" t="str">
        <f>IF(D99="Vyplň vlastní","","x")</f>
        <v>x</v>
      </c>
    </row>
    <row r="100" s="2" customFormat="1" ht="19.92" customHeight="1">
      <c r="A100" s="41"/>
      <c r="B100" s="42"/>
      <c r="C100" s="43"/>
      <c r="D100" s="148" t="s">
        <v>98</v>
      </c>
      <c r="E100" s="141"/>
      <c r="F100" s="141"/>
      <c r="G100" s="141"/>
      <c r="H100" s="141"/>
      <c r="I100" s="141"/>
      <c r="J100" s="141"/>
      <c r="K100" s="141"/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43"/>
      <c r="AD100" s="43"/>
      <c r="AE100" s="43"/>
      <c r="AF100" s="43"/>
      <c r="AG100" s="142">
        <f>ROUND(AG94 * AS100, 2)</f>
        <v>0</v>
      </c>
      <c r="AH100" s="143"/>
      <c r="AI100" s="143"/>
      <c r="AJ100" s="143"/>
      <c r="AK100" s="143"/>
      <c r="AL100" s="143"/>
      <c r="AM100" s="143"/>
      <c r="AN100" s="143">
        <f>ROUND(AG100 + AV100, 2)</f>
        <v>0</v>
      </c>
      <c r="AO100" s="143"/>
      <c r="AP100" s="143"/>
      <c r="AQ100" s="43"/>
      <c r="AR100" s="44"/>
      <c r="AS100" s="144">
        <v>0</v>
      </c>
      <c r="AT100" s="145" t="s">
        <v>96</v>
      </c>
      <c r="AU100" s="145" t="s">
        <v>42</v>
      </c>
      <c r="AV100" s="146">
        <f>ROUND(IF(AU100="základní",AG100*L34,IF(AU100="snížená",AG100*L35,0)), 2)</f>
        <v>0</v>
      </c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  <c r="BV100" s="16" t="s">
        <v>99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/>
      </c>
    </row>
    <row r="101" s="2" customFormat="1" ht="19.92" customHeight="1">
      <c r="A101" s="41"/>
      <c r="B101" s="42"/>
      <c r="C101" s="43"/>
      <c r="D101" s="148" t="s">
        <v>98</v>
      </c>
      <c r="E101" s="141"/>
      <c r="F101" s="141"/>
      <c r="G101" s="141"/>
      <c r="H101" s="141"/>
      <c r="I101" s="141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43"/>
      <c r="AD101" s="43"/>
      <c r="AE101" s="43"/>
      <c r="AF101" s="43"/>
      <c r="AG101" s="142">
        <f>ROUND(AG94 * AS101, 2)</f>
        <v>0</v>
      </c>
      <c r="AH101" s="143"/>
      <c r="AI101" s="143"/>
      <c r="AJ101" s="143"/>
      <c r="AK101" s="143"/>
      <c r="AL101" s="143"/>
      <c r="AM101" s="143"/>
      <c r="AN101" s="143">
        <f>ROUND(AG101 + AV101, 2)</f>
        <v>0</v>
      </c>
      <c r="AO101" s="143"/>
      <c r="AP101" s="143"/>
      <c r="AQ101" s="43"/>
      <c r="AR101" s="44"/>
      <c r="AS101" s="144">
        <v>0</v>
      </c>
      <c r="AT101" s="145" t="s">
        <v>96</v>
      </c>
      <c r="AU101" s="145" t="s">
        <v>42</v>
      </c>
      <c r="AV101" s="146">
        <f>ROUND(IF(AU101="základní",AG101*L34,IF(AU101="snížená",AG101*L35,0)), 2)</f>
        <v>0</v>
      </c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V101" s="16" t="s">
        <v>99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9.92" customHeight="1">
      <c r="A102" s="41"/>
      <c r="B102" s="42"/>
      <c r="C102" s="43"/>
      <c r="D102" s="148" t="s">
        <v>98</v>
      </c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43"/>
      <c r="AD102" s="43"/>
      <c r="AE102" s="43"/>
      <c r="AF102" s="43"/>
      <c r="AG102" s="142">
        <f>ROUND(AG94 * AS102, 2)</f>
        <v>0</v>
      </c>
      <c r="AH102" s="143"/>
      <c r="AI102" s="143"/>
      <c r="AJ102" s="143"/>
      <c r="AK102" s="143"/>
      <c r="AL102" s="143"/>
      <c r="AM102" s="143"/>
      <c r="AN102" s="143">
        <f>ROUND(AG102 + AV102, 2)</f>
        <v>0</v>
      </c>
      <c r="AO102" s="143"/>
      <c r="AP102" s="143"/>
      <c r="AQ102" s="43"/>
      <c r="AR102" s="44"/>
      <c r="AS102" s="149">
        <v>0</v>
      </c>
      <c r="AT102" s="150" t="s">
        <v>96</v>
      </c>
      <c r="AU102" s="150" t="s">
        <v>42</v>
      </c>
      <c r="AV102" s="151">
        <f>ROUND(IF(AU102="základní",AG102*L34,IF(AU102="snížená",AG102*L35,0)), 2)</f>
        <v>0</v>
      </c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V102" s="16" t="s">
        <v>99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0.8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4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</row>
    <row r="104" s="2" customFormat="1" ht="30" customHeight="1">
      <c r="A104" s="41"/>
      <c r="B104" s="42"/>
      <c r="C104" s="152" t="s">
        <v>100</v>
      </c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4">
        <f>ROUND(AG94 + AG98, 2)</f>
        <v>0</v>
      </c>
      <c r="AH104" s="154"/>
      <c r="AI104" s="154"/>
      <c r="AJ104" s="154"/>
      <c r="AK104" s="154"/>
      <c r="AL104" s="154"/>
      <c r="AM104" s="154"/>
      <c r="AN104" s="154">
        <f>ROUND(AN94 + AN98, 2)</f>
        <v>0</v>
      </c>
      <c r="AO104" s="154"/>
      <c r="AP104" s="154"/>
      <c r="AQ104" s="153"/>
      <c r="AR104" s="44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</row>
    <row r="105" s="2" customFormat="1" ht="6.96" customHeight="1">
      <c r="A105" s="41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44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</row>
  </sheetData>
  <sheetProtection sheet="1" formatColumns="0" formatRows="0" objects="1" scenarios="1" spinCount="100000" saltValue="/p+VGztL9oQtoM1s8wT8C6zfVcxaptOZT84RtzV2da9G5fPWtIO8gmccQIy7B4p+BVh5UPrhEoB8KVV1zS5HJQ==" hashValue="2K9qn8qI/BUhP9AyIeb8xsJFC3lU2WepFR8xUEFZGI+DOFKHWvU54Vwmb/oUw2ptFlH1KQCb0qBqZmSrAYY1sw==" algorithmName="SHA-512" password="CC35"/>
  <mergeCells count="66">
    <mergeCell ref="L85:AJ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J96:AF96"/>
    <mergeCell ref="D96:H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J5"/>
    <mergeCell ref="K6:AJ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01 - Hlavní objekt'!C2" display="/"/>
    <hyperlink ref="A96" location="'02 - Venkovní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87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9"/>
      <c r="AT3" s="16" t="s">
        <v>88</v>
      </c>
    </row>
    <row r="4" s="1" customFormat="1" ht="24.96" customHeight="1">
      <c r="B4" s="19"/>
      <c r="D4" s="157" t="s">
        <v>101</v>
      </c>
      <c r="M4" s="19"/>
      <c r="N4" s="158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59" t="s">
        <v>17</v>
      </c>
      <c r="M6" s="19"/>
    </row>
    <row r="7" s="1" customFormat="1" ht="16.5" customHeight="1">
      <c r="B7" s="19"/>
      <c r="E7" s="160" t="str">
        <f>'Rekapitulace stavby'!K6</f>
        <v>Stavební úpravy ZŠ Hořín č.p. 3</v>
      </c>
      <c r="F7" s="159"/>
      <c r="G7" s="159"/>
      <c r="H7" s="159"/>
      <c r="M7" s="19"/>
    </row>
    <row r="8" s="2" customFormat="1" ht="12" customHeight="1">
      <c r="A8" s="41"/>
      <c r="B8" s="44"/>
      <c r="C8" s="41"/>
      <c r="D8" s="159" t="s">
        <v>102</v>
      </c>
      <c r="E8" s="41"/>
      <c r="F8" s="41"/>
      <c r="G8" s="41"/>
      <c r="H8" s="41"/>
      <c r="I8" s="41"/>
      <c r="J8" s="41"/>
      <c r="K8" s="41"/>
      <c r="L8" s="41"/>
      <c r="M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1" t="s">
        <v>103</v>
      </c>
      <c r="F9" s="41"/>
      <c r="G9" s="41"/>
      <c r="H9" s="41"/>
      <c r="I9" s="41"/>
      <c r="J9" s="41"/>
      <c r="K9" s="41"/>
      <c r="L9" s="41"/>
      <c r="M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9" t="s">
        <v>19</v>
      </c>
      <c r="E11" s="41"/>
      <c r="F11" s="162" t="s">
        <v>1</v>
      </c>
      <c r="G11" s="41"/>
      <c r="H11" s="41"/>
      <c r="I11" s="159" t="s">
        <v>20</v>
      </c>
      <c r="J11" s="162" t="s">
        <v>1</v>
      </c>
      <c r="K11" s="41"/>
      <c r="L11" s="41"/>
      <c r="M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9" t="s">
        <v>21</v>
      </c>
      <c r="E12" s="41"/>
      <c r="F12" s="162" t="s">
        <v>104</v>
      </c>
      <c r="G12" s="41"/>
      <c r="H12" s="41"/>
      <c r="I12" s="159" t="s">
        <v>23</v>
      </c>
      <c r="J12" s="163" t="str">
        <f>'Rekapitulace stavby'!AN8</f>
        <v>15. 4. 2021</v>
      </c>
      <c r="K12" s="41"/>
      <c r="L12" s="41"/>
      <c r="M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9" t="s">
        <v>25</v>
      </c>
      <c r="E14" s="41"/>
      <c r="F14" s="41"/>
      <c r="G14" s="41"/>
      <c r="H14" s="41"/>
      <c r="I14" s="159" t="s">
        <v>26</v>
      </c>
      <c r="J14" s="162" t="str">
        <f>IF('Rekapitulace stavby'!AN10="","",'Rekapitulace stavby'!AN10)</f>
        <v/>
      </c>
      <c r="K14" s="41"/>
      <c r="L14" s="41"/>
      <c r="M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2" t="str">
        <f>IF('Rekapitulace stavby'!E11="","",'Rekapitulace stavby'!E11)</f>
        <v xml:space="preserve"> </v>
      </c>
      <c r="F15" s="41"/>
      <c r="G15" s="41"/>
      <c r="H15" s="41"/>
      <c r="I15" s="159" t="s">
        <v>27</v>
      </c>
      <c r="J15" s="162" t="str">
        <f>IF('Rekapitulace stavby'!AN11="","",'Rekapitulace stavby'!AN11)</f>
        <v/>
      </c>
      <c r="K15" s="41"/>
      <c r="L15" s="41"/>
      <c r="M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9" t="s">
        <v>28</v>
      </c>
      <c r="E17" s="41"/>
      <c r="F17" s="41"/>
      <c r="G17" s="41"/>
      <c r="H17" s="41"/>
      <c r="I17" s="159" t="s">
        <v>26</v>
      </c>
      <c r="J17" s="32" t="str">
        <f>'Rekapitulace stavby'!AN13</f>
        <v>Vyplň údaj</v>
      </c>
      <c r="K17" s="41"/>
      <c r="L17" s="41"/>
      <c r="M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2" t="str">
        <f>'Rekapitulace stavby'!E14</f>
        <v>Vyplň údaj</v>
      </c>
      <c r="F18" s="162"/>
      <c r="G18" s="162"/>
      <c r="H18" s="162"/>
      <c r="I18" s="159" t="s">
        <v>27</v>
      </c>
      <c r="J18" s="32" t="str">
        <f>'Rekapitulace stavby'!AN14</f>
        <v>Vyplň údaj</v>
      </c>
      <c r="K18" s="41"/>
      <c r="L18" s="41"/>
      <c r="M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9" t="s">
        <v>30</v>
      </c>
      <c r="E20" s="41"/>
      <c r="F20" s="41"/>
      <c r="G20" s="41"/>
      <c r="H20" s="41"/>
      <c r="I20" s="159" t="s">
        <v>26</v>
      </c>
      <c r="J20" s="162" t="str">
        <f>IF('Rekapitulace stavby'!AN16="","",'Rekapitulace stavby'!AN16)</f>
        <v/>
      </c>
      <c r="K20" s="41"/>
      <c r="L20" s="41"/>
      <c r="M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2" t="str">
        <f>IF('Rekapitulace stavby'!E17="","",'Rekapitulace stavby'!E17)</f>
        <v xml:space="preserve"> </v>
      </c>
      <c r="F21" s="41"/>
      <c r="G21" s="41"/>
      <c r="H21" s="41"/>
      <c r="I21" s="159" t="s">
        <v>27</v>
      </c>
      <c r="J21" s="162" t="str">
        <f>IF('Rekapitulace stavby'!AN17="","",'Rekapitulace stavby'!AN17)</f>
        <v/>
      </c>
      <c r="K21" s="41"/>
      <c r="L21" s="41"/>
      <c r="M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9" t="s">
        <v>31</v>
      </c>
      <c r="E23" s="41"/>
      <c r="F23" s="41"/>
      <c r="G23" s="41"/>
      <c r="H23" s="41"/>
      <c r="I23" s="159" t="s">
        <v>26</v>
      </c>
      <c r="J23" s="162" t="str">
        <f>IF('Rekapitulace stavby'!AN19="","",'Rekapitulace stavby'!AN19)</f>
        <v/>
      </c>
      <c r="K23" s="41"/>
      <c r="L23" s="41"/>
      <c r="M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2" t="str">
        <f>IF('Rekapitulace stavby'!E20="","",'Rekapitulace stavby'!E20)</f>
        <v xml:space="preserve"> </v>
      </c>
      <c r="F24" s="41"/>
      <c r="G24" s="41"/>
      <c r="H24" s="41"/>
      <c r="I24" s="159" t="s">
        <v>27</v>
      </c>
      <c r="J24" s="162" t="str">
        <f>IF('Rekapitulace stavby'!AN20="","",'Rekapitulace stavby'!AN20)</f>
        <v/>
      </c>
      <c r="K24" s="41"/>
      <c r="L24" s="41"/>
      <c r="M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9" t="s">
        <v>32</v>
      </c>
      <c r="E26" s="41"/>
      <c r="F26" s="41"/>
      <c r="G26" s="41"/>
      <c r="H26" s="41"/>
      <c r="I26" s="41"/>
      <c r="J26" s="41"/>
      <c r="K26" s="41"/>
      <c r="L26" s="41"/>
      <c r="M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4"/>
      <c r="J27" s="164"/>
      <c r="K27" s="164"/>
      <c r="L27" s="164"/>
      <c r="M27" s="167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8"/>
      <c r="E29" s="168"/>
      <c r="F29" s="168"/>
      <c r="G29" s="168"/>
      <c r="H29" s="168"/>
      <c r="I29" s="168"/>
      <c r="J29" s="168"/>
      <c r="K29" s="168"/>
      <c r="L29" s="168"/>
      <c r="M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2" t="s">
        <v>105</v>
      </c>
      <c r="E30" s="41"/>
      <c r="F30" s="41"/>
      <c r="G30" s="41"/>
      <c r="H30" s="41"/>
      <c r="I30" s="41"/>
      <c r="J30" s="41"/>
      <c r="K30" s="169">
        <f>K96</f>
        <v>0</v>
      </c>
      <c r="L30" s="41"/>
      <c r="M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4"/>
      <c r="C31" s="41"/>
      <c r="D31" s="41"/>
      <c r="E31" s="159" t="s">
        <v>34</v>
      </c>
      <c r="F31" s="41"/>
      <c r="G31" s="41"/>
      <c r="H31" s="41"/>
      <c r="I31" s="41"/>
      <c r="J31" s="41"/>
      <c r="K31" s="170">
        <f>I96</f>
        <v>0</v>
      </c>
      <c r="L31" s="41"/>
      <c r="M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>
      <c r="A32" s="41"/>
      <c r="B32" s="44"/>
      <c r="C32" s="41"/>
      <c r="D32" s="41"/>
      <c r="E32" s="159" t="s">
        <v>35</v>
      </c>
      <c r="F32" s="41"/>
      <c r="G32" s="41"/>
      <c r="H32" s="41"/>
      <c r="I32" s="41"/>
      <c r="J32" s="41"/>
      <c r="K32" s="170">
        <f>J96</f>
        <v>0</v>
      </c>
      <c r="L32" s="41"/>
      <c r="M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71" t="s">
        <v>95</v>
      </c>
      <c r="E33" s="41"/>
      <c r="F33" s="41"/>
      <c r="G33" s="41"/>
      <c r="H33" s="41"/>
      <c r="I33" s="41"/>
      <c r="J33" s="41"/>
      <c r="K33" s="169">
        <f>K142</f>
        <v>0</v>
      </c>
      <c r="L33" s="41"/>
      <c r="M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72" t="s">
        <v>37</v>
      </c>
      <c r="E34" s="41"/>
      <c r="F34" s="41"/>
      <c r="G34" s="41"/>
      <c r="H34" s="41"/>
      <c r="I34" s="41"/>
      <c r="J34" s="41"/>
      <c r="K34" s="173">
        <f>ROUND(K30 + K33, 2)</f>
        <v>0</v>
      </c>
      <c r="L34" s="41"/>
      <c r="M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68"/>
      <c r="E35" s="168"/>
      <c r="F35" s="168"/>
      <c r="G35" s="168"/>
      <c r="H35" s="168"/>
      <c r="I35" s="168"/>
      <c r="J35" s="168"/>
      <c r="K35" s="168"/>
      <c r="L35" s="168"/>
      <c r="M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74" t="s">
        <v>39</v>
      </c>
      <c r="G36" s="41"/>
      <c r="H36" s="41"/>
      <c r="I36" s="174" t="s">
        <v>38</v>
      </c>
      <c r="J36" s="41"/>
      <c r="K36" s="174" t="s">
        <v>40</v>
      </c>
      <c r="L36" s="41"/>
      <c r="M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5" t="s">
        <v>41</v>
      </c>
      <c r="E37" s="159" t="s">
        <v>42</v>
      </c>
      <c r="F37" s="170">
        <f>ROUND((SUM(BE142:BE149) + SUM(BE169:BE1207)),  2)</f>
        <v>0</v>
      </c>
      <c r="G37" s="41"/>
      <c r="H37" s="41"/>
      <c r="I37" s="176">
        <v>0.20999999999999999</v>
      </c>
      <c r="J37" s="41"/>
      <c r="K37" s="170">
        <f>ROUND(((SUM(BE142:BE149) + SUM(BE169:BE1207))*I37),  2)</f>
        <v>0</v>
      </c>
      <c r="L37" s="41"/>
      <c r="M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59" t="s">
        <v>43</v>
      </c>
      <c r="F38" s="170">
        <f>ROUND((SUM(BF142:BF149) + SUM(BF169:BF1207)),  2)</f>
        <v>0</v>
      </c>
      <c r="G38" s="41"/>
      <c r="H38" s="41"/>
      <c r="I38" s="176">
        <v>0.14999999999999999</v>
      </c>
      <c r="J38" s="41"/>
      <c r="K38" s="170">
        <f>ROUND(((SUM(BF142:BF149) + SUM(BF169:BF1207))*I38),  2)</f>
        <v>0</v>
      </c>
      <c r="L38" s="41"/>
      <c r="M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9" t="s">
        <v>44</v>
      </c>
      <c r="F39" s="170">
        <f>ROUND((SUM(BG142:BG149) + SUM(BG169:BG1207)),  2)</f>
        <v>0</v>
      </c>
      <c r="G39" s="41"/>
      <c r="H39" s="41"/>
      <c r="I39" s="176">
        <v>0.20999999999999999</v>
      </c>
      <c r="J39" s="41"/>
      <c r="K39" s="170">
        <f>0</f>
        <v>0</v>
      </c>
      <c r="L39" s="41"/>
      <c r="M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59" t="s">
        <v>45</v>
      </c>
      <c r="F40" s="170">
        <f>ROUND((SUM(BH142:BH149) + SUM(BH169:BH1207)),  2)</f>
        <v>0</v>
      </c>
      <c r="G40" s="41"/>
      <c r="H40" s="41"/>
      <c r="I40" s="176">
        <v>0.14999999999999999</v>
      </c>
      <c r="J40" s="41"/>
      <c r="K40" s="170">
        <f>0</f>
        <v>0</v>
      </c>
      <c r="L40" s="41"/>
      <c r="M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59" t="s">
        <v>46</v>
      </c>
      <c r="F41" s="170">
        <f>ROUND((SUM(BI142:BI149) + SUM(BI169:BI1207)),  2)</f>
        <v>0</v>
      </c>
      <c r="G41" s="41"/>
      <c r="H41" s="41"/>
      <c r="I41" s="176">
        <v>0</v>
      </c>
      <c r="J41" s="41"/>
      <c r="K41" s="170">
        <f>0</f>
        <v>0</v>
      </c>
      <c r="L41" s="41"/>
      <c r="M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77"/>
      <c r="D43" s="178" t="s">
        <v>47</v>
      </c>
      <c r="E43" s="179"/>
      <c r="F43" s="179"/>
      <c r="G43" s="180" t="s">
        <v>48</v>
      </c>
      <c r="H43" s="181" t="s">
        <v>49</v>
      </c>
      <c r="I43" s="179"/>
      <c r="J43" s="179"/>
      <c r="K43" s="182">
        <f>SUM(K34:K41)</f>
        <v>0</v>
      </c>
      <c r="L43" s="183"/>
      <c r="M43" s="66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66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6"/>
      <c r="D50" s="184" t="s">
        <v>50</v>
      </c>
      <c r="E50" s="185"/>
      <c r="F50" s="185"/>
      <c r="G50" s="184" t="s">
        <v>51</v>
      </c>
      <c r="H50" s="185"/>
      <c r="I50" s="185"/>
      <c r="J50" s="185"/>
      <c r="K50" s="185"/>
      <c r="L50" s="185"/>
      <c r="M50" s="66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41"/>
      <c r="B61" s="44"/>
      <c r="C61" s="41"/>
      <c r="D61" s="186" t="s">
        <v>52</v>
      </c>
      <c r="E61" s="187"/>
      <c r="F61" s="188" t="s">
        <v>53</v>
      </c>
      <c r="G61" s="186" t="s">
        <v>52</v>
      </c>
      <c r="H61" s="187"/>
      <c r="I61" s="187"/>
      <c r="J61" s="189" t="s">
        <v>53</v>
      </c>
      <c r="K61" s="187"/>
      <c r="L61" s="187"/>
      <c r="M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41"/>
      <c r="B65" s="44"/>
      <c r="C65" s="41"/>
      <c r="D65" s="184" t="s">
        <v>54</v>
      </c>
      <c r="E65" s="190"/>
      <c r="F65" s="190"/>
      <c r="G65" s="184" t="s">
        <v>55</v>
      </c>
      <c r="H65" s="190"/>
      <c r="I65" s="190"/>
      <c r="J65" s="190"/>
      <c r="K65" s="190"/>
      <c r="L65" s="190"/>
      <c r="M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41"/>
      <c r="B76" s="44"/>
      <c r="C76" s="41"/>
      <c r="D76" s="186" t="s">
        <v>52</v>
      </c>
      <c r="E76" s="187"/>
      <c r="F76" s="188" t="s">
        <v>53</v>
      </c>
      <c r="G76" s="186" t="s">
        <v>52</v>
      </c>
      <c r="H76" s="187"/>
      <c r="I76" s="187"/>
      <c r="J76" s="189" t="s">
        <v>53</v>
      </c>
      <c r="K76" s="187"/>
      <c r="L76" s="187"/>
      <c r="M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2" t="s">
        <v>106</v>
      </c>
      <c r="D82" s="43"/>
      <c r="E82" s="43"/>
      <c r="F82" s="43"/>
      <c r="G82" s="43"/>
      <c r="H82" s="43"/>
      <c r="I82" s="43"/>
      <c r="J82" s="43"/>
      <c r="K82" s="43"/>
      <c r="L82" s="43"/>
      <c r="M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1" t="s">
        <v>17</v>
      </c>
      <c r="D84" s="43"/>
      <c r="E84" s="43"/>
      <c r="F84" s="43"/>
      <c r="G84" s="43"/>
      <c r="H84" s="43"/>
      <c r="I84" s="43"/>
      <c r="J84" s="43"/>
      <c r="K84" s="43"/>
      <c r="L84" s="43"/>
      <c r="M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95" t="str">
        <f>E7</f>
        <v>Stavební úpravy ZŠ Hořín č.p. 3</v>
      </c>
      <c r="F85" s="31"/>
      <c r="G85" s="31"/>
      <c r="H85" s="31"/>
      <c r="I85" s="43"/>
      <c r="J85" s="43"/>
      <c r="K85" s="43"/>
      <c r="L85" s="43"/>
      <c r="M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1" t="s">
        <v>102</v>
      </c>
      <c r="D86" s="43"/>
      <c r="E86" s="43"/>
      <c r="F86" s="43"/>
      <c r="G86" s="43"/>
      <c r="H86" s="43"/>
      <c r="I86" s="43"/>
      <c r="J86" s="43"/>
      <c r="K86" s="43"/>
      <c r="L86" s="43"/>
      <c r="M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01 - Hlavní objekt</v>
      </c>
      <c r="F87" s="43"/>
      <c r="G87" s="43"/>
      <c r="H87" s="43"/>
      <c r="I87" s="43"/>
      <c r="J87" s="43"/>
      <c r="K87" s="43"/>
      <c r="L87" s="43"/>
      <c r="M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1" t="s">
        <v>21</v>
      </c>
      <c r="D89" s="43"/>
      <c r="E89" s="43"/>
      <c r="F89" s="26" t="str">
        <f>F12</f>
        <v>Hořín</v>
      </c>
      <c r="G89" s="43"/>
      <c r="H89" s="43"/>
      <c r="I89" s="31" t="s">
        <v>23</v>
      </c>
      <c r="J89" s="82" t="str">
        <f>IF(J12="","",J12)</f>
        <v>15. 4. 2021</v>
      </c>
      <c r="K89" s="43"/>
      <c r="L89" s="43"/>
      <c r="M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1" t="s">
        <v>25</v>
      </c>
      <c r="D91" s="43"/>
      <c r="E91" s="43"/>
      <c r="F91" s="26" t="str">
        <f>E15</f>
        <v xml:space="preserve"> </v>
      </c>
      <c r="G91" s="43"/>
      <c r="H91" s="43"/>
      <c r="I91" s="31" t="s">
        <v>30</v>
      </c>
      <c r="J91" s="35" t="str">
        <f>E21</f>
        <v xml:space="preserve"> </v>
      </c>
      <c r="K91" s="43"/>
      <c r="L91" s="43"/>
      <c r="M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1" t="s">
        <v>28</v>
      </c>
      <c r="D92" s="43"/>
      <c r="E92" s="43"/>
      <c r="F92" s="26" t="str">
        <f>IF(E18="","",E18)</f>
        <v>Vyplň údaj</v>
      </c>
      <c r="G92" s="43"/>
      <c r="H92" s="43"/>
      <c r="I92" s="31" t="s">
        <v>31</v>
      </c>
      <c r="J92" s="35" t="str">
        <f>E24</f>
        <v xml:space="preserve"> </v>
      </c>
      <c r="K92" s="43"/>
      <c r="L92" s="43"/>
      <c r="M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6" t="s">
        <v>107</v>
      </c>
      <c r="D94" s="153"/>
      <c r="E94" s="153"/>
      <c r="F94" s="153"/>
      <c r="G94" s="153"/>
      <c r="H94" s="153"/>
      <c r="I94" s="197" t="s">
        <v>108</v>
      </c>
      <c r="J94" s="197" t="s">
        <v>109</v>
      </c>
      <c r="K94" s="197" t="s">
        <v>110</v>
      </c>
      <c r="L94" s="153"/>
      <c r="M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8" t="s">
        <v>111</v>
      </c>
      <c r="D96" s="43"/>
      <c r="E96" s="43"/>
      <c r="F96" s="43"/>
      <c r="G96" s="43"/>
      <c r="H96" s="43"/>
      <c r="I96" s="113">
        <f>Q169</f>
        <v>0</v>
      </c>
      <c r="J96" s="113">
        <f>R169</f>
        <v>0</v>
      </c>
      <c r="K96" s="113">
        <f>K169</f>
        <v>0</v>
      </c>
      <c r="L96" s="43"/>
      <c r="M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6" t="s">
        <v>112</v>
      </c>
    </row>
    <row r="97" s="9" customFormat="1" ht="24.96" customHeight="1">
      <c r="A97" s="9"/>
      <c r="B97" s="199"/>
      <c r="C97" s="200"/>
      <c r="D97" s="201" t="s">
        <v>113</v>
      </c>
      <c r="E97" s="202"/>
      <c r="F97" s="202"/>
      <c r="G97" s="202"/>
      <c r="H97" s="202"/>
      <c r="I97" s="203">
        <f>Q170</f>
        <v>0</v>
      </c>
      <c r="J97" s="203">
        <f>R170</f>
        <v>0</v>
      </c>
      <c r="K97" s="203">
        <f>K170</f>
        <v>0</v>
      </c>
      <c r="L97" s="200"/>
      <c r="M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206"/>
      <c r="D98" s="207" t="s">
        <v>114</v>
      </c>
      <c r="E98" s="208"/>
      <c r="F98" s="208"/>
      <c r="G98" s="208"/>
      <c r="H98" s="208"/>
      <c r="I98" s="209">
        <f>Q171</f>
        <v>0</v>
      </c>
      <c r="J98" s="209">
        <f>R171</f>
        <v>0</v>
      </c>
      <c r="K98" s="209">
        <f>K171</f>
        <v>0</v>
      </c>
      <c r="L98" s="206"/>
      <c r="M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206"/>
      <c r="D99" s="207" t="s">
        <v>115</v>
      </c>
      <c r="E99" s="208"/>
      <c r="F99" s="208"/>
      <c r="G99" s="208"/>
      <c r="H99" s="208"/>
      <c r="I99" s="209">
        <f>Q198</f>
        <v>0</v>
      </c>
      <c r="J99" s="209">
        <f>R198</f>
        <v>0</v>
      </c>
      <c r="K99" s="209">
        <f>K198</f>
        <v>0</v>
      </c>
      <c r="L99" s="206"/>
      <c r="M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206"/>
      <c r="D100" s="207" t="s">
        <v>116</v>
      </c>
      <c r="E100" s="208"/>
      <c r="F100" s="208"/>
      <c r="G100" s="208"/>
      <c r="H100" s="208"/>
      <c r="I100" s="209">
        <f>Q220</f>
        <v>0</v>
      </c>
      <c r="J100" s="209">
        <f>R220</f>
        <v>0</v>
      </c>
      <c r="K100" s="209">
        <f>K220</f>
        <v>0</v>
      </c>
      <c r="L100" s="206"/>
      <c r="M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206"/>
      <c r="D101" s="207" t="s">
        <v>117</v>
      </c>
      <c r="E101" s="208"/>
      <c r="F101" s="208"/>
      <c r="G101" s="208"/>
      <c r="H101" s="208"/>
      <c r="I101" s="209">
        <f>Q249</f>
        <v>0</v>
      </c>
      <c r="J101" s="209">
        <f>R249</f>
        <v>0</v>
      </c>
      <c r="K101" s="209">
        <f>K249</f>
        <v>0</v>
      </c>
      <c r="L101" s="206"/>
      <c r="M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206"/>
      <c r="D102" s="207" t="s">
        <v>118</v>
      </c>
      <c r="E102" s="208"/>
      <c r="F102" s="208"/>
      <c r="G102" s="208"/>
      <c r="H102" s="208"/>
      <c r="I102" s="209">
        <f>Q286</f>
        <v>0</v>
      </c>
      <c r="J102" s="209">
        <f>R286</f>
        <v>0</v>
      </c>
      <c r="K102" s="209">
        <f>K286</f>
        <v>0</v>
      </c>
      <c r="L102" s="206"/>
      <c r="M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5"/>
      <c r="C103" s="206"/>
      <c r="D103" s="207" t="s">
        <v>119</v>
      </c>
      <c r="E103" s="208"/>
      <c r="F103" s="208"/>
      <c r="G103" s="208"/>
      <c r="H103" s="208"/>
      <c r="I103" s="209">
        <f>Q291</f>
        <v>0</v>
      </c>
      <c r="J103" s="209">
        <f>R291</f>
        <v>0</v>
      </c>
      <c r="K103" s="209">
        <f>K291</f>
        <v>0</v>
      </c>
      <c r="L103" s="206"/>
      <c r="M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5"/>
      <c r="C104" s="206"/>
      <c r="D104" s="207" t="s">
        <v>120</v>
      </c>
      <c r="E104" s="208"/>
      <c r="F104" s="208"/>
      <c r="G104" s="208"/>
      <c r="H104" s="208"/>
      <c r="I104" s="209">
        <f>Q333</f>
        <v>0</v>
      </c>
      <c r="J104" s="209">
        <f>R333</f>
        <v>0</v>
      </c>
      <c r="K104" s="209">
        <f>K333</f>
        <v>0</v>
      </c>
      <c r="L104" s="206"/>
      <c r="M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5"/>
      <c r="C105" s="206"/>
      <c r="D105" s="207" t="s">
        <v>121</v>
      </c>
      <c r="E105" s="208"/>
      <c r="F105" s="208"/>
      <c r="G105" s="208"/>
      <c r="H105" s="208"/>
      <c r="I105" s="209">
        <f>Q340</f>
        <v>0</v>
      </c>
      <c r="J105" s="209">
        <f>R340</f>
        <v>0</v>
      </c>
      <c r="K105" s="209">
        <f>K340</f>
        <v>0</v>
      </c>
      <c r="L105" s="206"/>
      <c r="M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5"/>
      <c r="C106" s="206"/>
      <c r="D106" s="207" t="s">
        <v>122</v>
      </c>
      <c r="E106" s="208"/>
      <c r="F106" s="208"/>
      <c r="G106" s="208"/>
      <c r="H106" s="208"/>
      <c r="I106" s="209">
        <f>Q376</f>
        <v>0</v>
      </c>
      <c r="J106" s="209">
        <f>R376</f>
        <v>0</v>
      </c>
      <c r="K106" s="209">
        <f>K376</f>
        <v>0</v>
      </c>
      <c r="L106" s="206"/>
      <c r="M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5"/>
      <c r="C107" s="206"/>
      <c r="D107" s="207" t="s">
        <v>123</v>
      </c>
      <c r="E107" s="208"/>
      <c r="F107" s="208"/>
      <c r="G107" s="208"/>
      <c r="H107" s="208"/>
      <c r="I107" s="209">
        <f>Q389</f>
        <v>0</v>
      </c>
      <c r="J107" s="209">
        <f>R389</f>
        <v>0</v>
      </c>
      <c r="K107" s="209">
        <f>K389</f>
        <v>0</v>
      </c>
      <c r="L107" s="206"/>
      <c r="M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9"/>
      <c r="C108" s="200"/>
      <c r="D108" s="201" t="s">
        <v>124</v>
      </c>
      <c r="E108" s="202"/>
      <c r="F108" s="202"/>
      <c r="G108" s="202"/>
      <c r="H108" s="202"/>
      <c r="I108" s="203">
        <f>Q391</f>
        <v>0</v>
      </c>
      <c r="J108" s="203">
        <f>R391</f>
        <v>0</v>
      </c>
      <c r="K108" s="203">
        <f>K391</f>
        <v>0</v>
      </c>
      <c r="L108" s="200"/>
      <c r="M108" s="20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5"/>
      <c r="C109" s="206"/>
      <c r="D109" s="207" t="s">
        <v>125</v>
      </c>
      <c r="E109" s="208"/>
      <c r="F109" s="208"/>
      <c r="G109" s="208"/>
      <c r="H109" s="208"/>
      <c r="I109" s="209">
        <f>Q392</f>
        <v>0</v>
      </c>
      <c r="J109" s="209">
        <f>R392</f>
        <v>0</v>
      </c>
      <c r="K109" s="209">
        <f>K392</f>
        <v>0</v>
      </c>
      <c r="L109" s="206"/>
      <c r="M109" s="2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5"/>
      <c r="C110" s="206"/>
      <c r="D110" s="207" t="s">
        <v>126</v>
      </c>
      <c r="E110" s="208"/>
      <c r="F110" s="208"/>
      <c r="G110" s="208"/>
      <c r="H110" s="208"/>
      <c r="I110" s="209">
        <f>Q416</f>
        <v>0</v>
      </c>
      <c r="J110" s="209">
        <f>R416</f>
        <v>0</v>
      </c>
      <c r="K110" s="209">
        <f>K416</f>
        <v>0</v>
      </c>
      <c r="L110" s="206"/>
      <c r="M110" s="2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5"/>
      <c r="C111" s="206"/>
      <c r="D111" s="207" t="s">
        <v>127</v>
      </c>
      <c r="E111" s="208"/>
      <c r="F111" s="208"/>
      <c r="G111" s="208"/>
      <c r="H111" s="208"/>
      <c r="I111" s="209">
        <f>Q444</f>
        <v>0</v>
      </c>
      <c r="J111" s="209">
        <f>R444</f>
        <v>0</v>
      </c>
      <c r="K111" s="209">
        <f>K444</f>
        <v>0</v>
      </c>
      <c r="L111" s="206"/>
      <c r="M111" s="2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5"/>
      <c r="C112" s="206"/>
      <c r="D112" s="207" t="s">
        <v>128</v>
      </c>
      <c r="E112" s="208"/>
      <c r="F112" s="208"/>
      <c r="G112" s="208"/>
      <c r="H112" s="208"/>
      <c r="I112" s="209">
        <f>Q495</f>
        <v>0</v>
      </c>
      <c r="J112" s="209">
        <f>R495</f>
        <v>0</v>
      </c>
      <c r="K112" s="209">
        <f>K495</f>
        <v>0</v>
      </c>
      <c r="L112" s="206"/>
      <c r="M112" s="2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5"/>
      <c r="C113" s="206"/>
      <c r="D113" s="207" t="s">
        <v>129</v>
      </c>
      <c r="E113" s="208"/>
      <c r="F113" s="208"/>
      <c r="G113" s="208"/>
      <c r="H113" s="208"/>
      <c r="I113" s="209">
        <f>Q533</f>
        <v>0</v>
      </c>
      <c r="J113" s="209">
        <f>R533</f>
        <v>0</v>
      </c>
      <c r="K113" s="209">
        <f>K533</f>
        <v>0</v>
      </c>
      <c r="L113" s="206"/>
      <c r="M113" s="2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5"/>
      <c r="C114" s="206"/>
      <c r="D114" s="207" t="s">
        <v>130</v>
      </c>
      <c r="E114" s="208"/>
      <c r="F114" s="208"/>
      <c r="G114" s="208"/>
      <c r="H114" s="208"/>
      <c r="I114" s="209">
        <f>Q569</f>
        <v>0</v>
      </c>
      <c r="J114" s="209">
        <f>R569</f>
        <v>0</v>
      </c>
      <c r="K114" s="209">
        <f>K569</f>
        <v>0</v>
      </c>
      <c r="L114" s="206"/>
      <c r="M114" s="2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5"/>
      <c r="C115" s="206"/>
      <c r="D115" s="207" t="s">
        <v>131</v>
      </c>
      <c r="E115" s="208"/>
      <c r="F115" s="208"/>
      <c r="G115" s="208"/>
      <c r="H115" s="208"/>
      <c r="I115" s="209">
        <f>Q581</f>
        <v>0</v>
      </c>
      <c r="J115" s="209">
        <f>R581</f>
        <v>0</v>
      </c>
      <c r="K115" s="209">
        <f>K581</f>
        <v>0</v>
      </c>
      <c r="L115" s="206"/>
      <c r="M115" s="2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5"/>
      <c r="C116" s="206"/>
      <c r="D116" s="207" t="s">
        <v>132</v>
      </c>
      <c r="E116" s="208"/>
      <c r="F116" s="208"/>
      <c r="G116" s="208"/>
      <c r="H116" s="208"/>
      <c r="I116" s="209">
        <f>Q618</f>
        <v>0</v>
      </c>
      <c r="J116" s="209">
        <f>R618</f>
        <v>0</v>
      </c>
      <c r="K116" s="209">
        <f>K618</f>
        <v>0</v>
      </c>
      <c r="L116" s="206"/>
      <c r="M116" s="2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5"/>
      <c r="C117" s="206"/>
      <c r="D117" s="207" t="s">
        <v>133</v>
      </c>
      <c r="E117" s="208"/>
      <c r="F117" s="208"/>
      <c r="G117" s="208"/>
      <c r="H117" s="208"/>
      <c r="I117" s="209">
        <f>Q624</f>
        <v>0</v>
      </c>
      <c r="J117" s="209">
        <f>R624</f>
        <v>0</v>
      </c>
      <c r="K117" s="209">
        <f>K624</f>
        <v>0</v>
      </c>
      <c r="L117" s="206"/>
      <c r="M117" s="2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5"/>
      <c r="C118" s="206"/>
      <c r="D118" s="207" t="s">
        <v>134</v>
      </c>
      <c r="E118" s="208"/>
      <c r="F118" s="208"/>
      <c r="G118" s="208"/>
      <c r="H118" s="208"/>
      <c r="I118" s="209">
        <f>Q629</f>
        <v>0</v>
      </c>
      <c r="J118" s="209">
        <f>R629</f>
        <v>0</v>
      </c>
      <c r="K118" s="209">
        <f>K629</f>
        <v>0</v>
      </c>
      <c r="L118" s="206"/>
      <c r="M118" s="2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5"/>
      <c r="C119" s="206"/>
      <c r="D119" s="207" t="s">
        <v>135</v>
      </c>
      <c r="E119" s="208"/>
      <c r="F119" s="208"/>
      <c r="G119" s="208"/>
      <c r="H119" s="208"/>
      <c r="I119" s="209">
        <f>Q648</f>
        <v>0</v>
      </c>
      <c r="J119" s="209">
        <f>R648</f>
        <v>0</v>
      </c>
      <c r="K119" s="209">
        <f>K648</f>
        <v>0</v>
      </c>
      <c r="L119" s="206"/>
      <c r="M119" s="2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5"/>
      <c r="C120" s="206"/>
      <c r="D120" s="207" t="s">
        <v>136</v>
      </c>
      <c r="E120" s="208"/>
      <c r="F120" s="208"/>
      <c r="G120" s="208"/>
      <c r="H120" s="208"/>
      <c r="I120" s="209">
        <f>Q659</f>
        <v>0</v>
      </c>
      <c r="J120" s="209">
        <f>R659</f>
        <v>0</v>
      </c>
      <c r="K120" s="209">
        <f>K659</f>
        <v>0</v>
      </c>
      <c r="L120" s="206"/>
      <c r="M120" s="2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5"/>
      <c r="C121" s="206"/>
      <c r="D121" s="207" t="s">
        <v>137</v>
      </c>
      <c r="E121" s="208"/>
      <c r="F121" s="208"/>
      <c r="G121" s="208"/>
      <c r="H121" s="208"/>
      <c r="I121" s="209">
        <f>Q674</f>
        <v>0</v>
      </c>
      <c r="J121" s="209">
        <f>R674</f>
        <v>0</v>
      </c>
      <c r="K121" s="209">
        <f>K674</f>
        <v>0</v>
      </c>
      <c r="L121" s="206"/>
      <c r="M121" s="2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5"/>
      <c r="C122" s="206"/>
      <c r="D122" s="207" t="s">
        <v>138</v>
      </c>
      <c r="E122" s="208"/>
      <c r="F122" s="208"/>
      <c r="G122" s="208"/>
      <c r="H122" s="208"/>
      <c r="I122" s="209">
        <f>Q795</f>
        <v>0</v>
      </c>
      <c r="J122" s="209">
        <f>R795</f>
        <v>0</v>
      </c>
      <c r="K122" s="209">
        <f>K795</f>
        <v>0</v>
      </c>
      <c r="L122" s="206"/>
      <c r="M122" s="2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5"/>
      <c r="C123" s="206"/>
      <c r="D123" s="207" t="s">
        <v>139</v>
      </c>
      <c r="E123" s="208"/>
      <c r="F123" s="208"/>
      <c r="G123" s="208"/>
      <c r="H123" s="208"/>
      <c r="I123" s="209">
        <f>Q854</f>
        <v>0</v>
      </c>
      <c r="J123" s="209">
        <f>R854</f>
        <v>0</v>
      </c>
      <c r="K123" s="209">
        <f>K854</f>
        <v>0</v>
      </c>
      <c r="L123" s="206"/>
      <c r="M123" s="2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5"/>
      <c r="C124" s="206"/>
      <c r="D124" s="207" t="s">
        <v>140</v>
      </c>
      <c r="E124" s="208"/>
      <c r="F124" s="208"/>
      <c r="G124" s="208"/>
      <c r="H124" s="208"/>
      <c r="I124" s="209">
        <f>Q873</f>
        <v>0</v>
      </c>
      <c r="J124" s="209">
        <f>R873</f>
        <v>0</v>
      </c>
      <c r="K124" s="209">
        <f>K873</f>
        <v>0</v>
      </c>
      <c r="L124" s="206"/>
      <c r="M124" s="2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05"/>
      <c r="C125" s="206"/>
      <c r="D125" s="207" t="s">
        <v>141</v>
      </c>
      <c r="E125" s="208"/>
      <c r="F125" s="208"/>
      <c r="G125" s="208"/>
      <c r="H125" s="208"/>
      <c r="I125" s="209">
        <f>Q876</f>
        <v>0</v>
      </c>
      <c r="J125" s="209">
        <f>R876</f>
        <v>0</v>
      </c>
      <c r="K125" s="209">
        <f>K876</f>
        <v>0</v>
      </c>
      <c r="L125" s="206"/>
      <c r="M125" s="2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05"/>
      <c r="C126" s="206"/>
      <c r="D126" s="207" t="s">
        <v>142</v>
      </c>
      <c r="E126" s="208"/>
      <c r="F126" s="208"/>
      <c r="G126" s="208"/>
      <c r="H126" s="208"/>
      <c r="I126" s="209">
        <f>Q928</f>
        <v>0</v>
      </c>
      <c r="J126" s="209">
        <f>R928</f>
        <v>0</v>
      </c>
      <c r="K126" s="209">
        <f>K928</f>
        <v>0</v>
      </c>
      <c r="L126" s="206"/>
      <c r="M126" s="2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205"/>
      <c r="C127" s="206"/>
      <c r="D127" s="207" t="s">
        <v>143</v>
      </c>
      <c r="E127" s="208"/>
      <c r="F127" s="208"/>
      <c r="G127" s="208"/>
      <c r="H127" s="208"/>
      <c r="I127" s="209">
        <f>Q957</f>
        <v>0</v>
      </c>
      <c r="J127" s="209">
        <f>R957</f>
        <v>0</v>
      </c>
      <c r="K127" s="209">
        <f>K957</f>
        <v>0</v>
      </c>
      <c r="L127" s="206"/>
      <c r="M127" s="2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205"/>
      <c r="C128" s="206"/>
      <c r="D128" s="207" t="s">
        <v>144</v>
      </c>
      <c r="E128" s="208"/>
      <c r="F128" s="208"/>
      <c r="G128" s="208"/>
      <c r="H128" s="208"/>
      <c r="I128" s="209">
        <f>Q992</f>
        <v>0</v>
      </c>
      <c r="J128" s="209">
        <f>R992</f>
        <v>0</v>
      </c>
      <c r="K128" s="209">
        <f>K992</f>
        <v>0</v>
      </c>
      <c r="L128" s="206"/>
      <c r="M128" s="2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05"/>
      <c r="C129" s="206"/>
      <c r="D129" s="207" t="s">
        <v>145</v>
      </c>
      <c r="E129" s="208"/>
      <c r="F129" s="208"/>
      <c r="G129" s="208"/>
      <c r="H129" s="208"/>
      <c r="I129" s="209">
        <f>Q1036</f>
        <v>0</v>
      </c>
      <c r="J129" s="209">
        <f>R1036</f>
        <v>0</v>
      </c>
      <c r="K129" s="209">
        <f>K1036</f>
        <v>0</v>
      </c>
      <c r="L129" s="206"/>
      <c r="M129" s="2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205"/>
      <c r="C130" s="206"/>
      <c r="D130" s="207" t="s">
        <v>146</v>
      </c>
      <c r="E130" s="208"/>
      <c r="F130" s="208"/>
      <c r="G130" s="208"/>
      <c r="H130" s="208"/>
      <c r="I130" s="209">
        <f>Q1085</f>
        <v>0</v>
      </c>
      <c r="J130" s="209">
        <f>R1085</f>
        <v>0</v>
      </c>
      <c r="K130" s="209">
        <f>K1085</f>
        <v>0</v>
      </c>
      <c r="L130" s="206"/>
      <c r="M130" s="2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205"/>
      <c r="C131" s="206"/>
      <c r="D131" s="207" t="s">
        <v>147</v>
      </c>
      <c r="E131" s="208"/>
      <c r="F131" s="208"/>
      <c r="G131" s="208"/>
      <c r="H131" s="208"/>
      <c r="I131" s="209">
        <f>Q1113</f>
        <v>0</v>
      </c>
      <c r="J131" s="209">
        <f>R1113</f>
        <v>0</v>
      </c>
      <c r="K131" s="209">
        <f>K1113</f>
        <v>0</v>
      </c>
      <c r="L131" s="206"/>
      <c r="M131" s="2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205"/>
      <c r="C132" s="206"/>
      <c r="D132" s="207" t="s">
        <v>148</v>
      </c>
      <c r="E132" s="208"/>
      <c r="F132" s="208"/>
      <c r="G132" s="208"/>
      <c r="H132" s="208"/>
      <c r="I132" s="209">
        <f>Q1138</f>
        <v>0</v>
      </c>
      <c r="J132" s="209">
        <f>R1138</f>
        <v>0</v>
      </c>
      <c r="K132" s="209">
        <f>K1138</f>
        <v>0</v>
      </c>
      <c r="L132" s="206"/>
      <c r="M132" s="2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205"/>
      <c r="C133" s="206"/>
      <c r="D133" s="207" t="s">
        <v>149</v>
      </c>
      <c r="E133" s="208"/>
      <c r="F133" s="208"/>
      <c r="G133" s="208"/>
      <c r="H133" s="208"/>
      <c r="I133" s="209">
        <f>Q1156</f>
        <v>0</v>
      </c>
      <c r="J133" s="209">
        <f>R1156</f>
        <v>0</v>
      </c>
      <c r="K133" s="209">
        <f>K1156</f>
        <v>0</v>
      </c>
      <c r="L133" s="206"/>
      <c r="M133" s="2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205"/>
      <c r="C134" s="206"/>
      <c r="D134" s="207" t="s">
        <v>150</v>
      </c>
      <c r="E134" s="208"/>
      <c r="F134" s="208"/>
      <c r="G134" s="208"/>
      <c r="H134" s="208"/>
      <c r="I134" s="209">
        <f>Q1169</f>
        <v>0</v>
      </c>
      <c r="J134" s="209">
        <f>R1169</f>
        <v>0</v>
      </c>
      <c r="K134" s="209">
        <f>K1169</f>
        <v>0</v>
      </c>
      <c r="L134" s="206"/>
      <c r="M134" s="2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205"/>
      <c r="C135" s="206"/>
      <c r="D135" s="207" t="s">
        <v>151</v>
      </c>
      <c r="E135" s="208"/>
      <c r="F135" s="208"/>
      <c r="G135" s="208"/>
      <c r="H135" s="208"/>
      <c r="I135" s="209">
        <f>Q1180</f>
        <v>0</v>
      </c>
      <c r="J135" s="209">
        <f>R1180</f>
        <v>0</v>
      </c>
      <c r="K135" s="209">
        <f>K1180</f>
        <v>0</v>
      </c>
      <c r="L135" s="206"/>
      <c r="M135" s="2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9" customFormat="1" ht="24.96" customHeight="1">
      <c r="A136" s="9"/>
      <c r="B136" s="199"/>
      <c r="C136" s="200"/>
      <c r="D136" s="201" t="s">
        <v>152</v>
      </c>
      <c r="E136" s="202"/>
      <c r="F136" s="202"/>
      <c r="G136" s="202"/>
      <c r="H136" s="202"/>
      <c r="I136" s="203">
        <f>Q1195</f>
        <v>0</v>
      </c>
      <c r="J136" s="203">
        <f>R1195</f>
        <v>0</v>
      </c>
      <c r="K136" s="203">
        <f>K1195</f>
        <v>0</v>
      </c>
      <c r="L136" s="200"/>
      <c r="M136" s="204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</row>
    <row r="137" s="10" customFormat="1" ht="19.92" customHeight="1">
      <c r="A137" s="10"/>
      <c r="B137" s="205"/>
      <c r="C137" s="206"/>
      <c r="D137" s="207" t="s">
        <v>153</v>
      </c>
      <c r="E137" s="208"/>
      <c r="F137" s="208"/>
      <c r="G137" s="208"/>
      <c r="H137" s="208"/>
      <c r="I137" s="209">
        <f>Q1196</f>
        <v>0</v>
      </c>
      <c r="J137" s="209">
        <f>R1196</f>
        <v>0</v>
      </c>
      <c r="K137" s="209">
        <f>K1196</f>
        <v>0</v>
      </c>
      <c r="L137" s="206"/>
      <c r="M137" s="2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9.92" customHeight="1">
      <c r="A138" s="10"/>
      <c r="B138" s="205"/>
      <c r="C138" s="206"/>
      <c r="D138" s="207" t="s">
        <v>154</v>
      </c>
      <c r="E138" s="208"/>
      <c r="F138" s="208"/>
      <c r="G138" s="208"/>
      <c r="H138" s="208"/>
      <c r="I138" s="209">
        <f>Q1204</f>
        <v>0</v>
      </c>
      <c r="J138" s="209">
        <f>R1204</f>
        <v>0</v>
      </c>
      <c r="K138" s="209">
        <f>K1204</f>
        <v>0</v>
      </c>
      <c r="L138" s="206"/>
      <c r="M138" s="2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205"/>
      <c r="C139" s="206"/>
      <c r="D139" s="207" t="s">
        <v>155</v>
      </c>
      <c r="E139" s="208"/>
      <c r="F139" s="208"/>
      <c r="G139" s="208"/>
      <c r="H139" s="208"/>
      <c r="I139" s="209">
        <f>Q1206</f>
        <v>0</v>
      </c>
      <c r="J139" s="209">
        <f>R1206</f>
        <v>0</v>
      </c>
      <c r="K139" s="209">
        <f>K1206</f>
        <v>0</v>
      </c>
      <c r="L139" s="206"/>
      <c r="M139" s="2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2" customFormat="1" ht="21.84" customHeight="1">
      <c r="A140" s="41"/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66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6.96" customHeight="1">
      <c r="A141" s="41"/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66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29.28" customHeight="1">
      <c r="A142" s="41"/>
      <c r="B142" s="42"/>
      <c r="C142" s="198" t="s">
        <v>156</v>
      </c>
      <c r="D142" s="43"/>
      <c r="E142" s="43"/>
      <c r="F142" s="43"/>
      <c r="G142" s="43"/>
      <c r="H142" s="43"/>
      <c r="I142" s="43"/>
      <c r="J142" s="43"/>
      <c r="K142" s="211">
        <f>ROUND(K143 + K144 + K145 + K146 + K147 + K148,2)</f>
        <v>0</v>
      </c>
      <c r="L142" s="43"/>
      <c r="M142" s="66"/>
      <c r="O142" s="212" t="s">
        <v>41</v>
      </c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18" customHeight="1">
      <c r="A143" s="41"/>
      <c r="B143" s="42"/>
      <c r="C143" s="43"/>
      <c r="D143" s="148" t="s">
        <v>157</v>
      </c>
      <c r="E143" s="141"/>
      <c r="F143" s="141"/>
      <c r="G143" s="43"/>
      <c r="H143" s="43"/>
      <c r="I143" s="43"/>
      <c r="J143" s="43"/>
      <c r="K143" s="142">
        <v>0</v>
      </c>
      <c r="L143" s="43"/>
      <c r="M143" s="213"/>
      <c r="N143" s="214"/>
      <c r="O143" s="215" t="s">
        <v>42</v>
      </c>
      <c r="P143" s="214"/>
      <c r="Q143" s="214"/>
      <c r="R143" s="214"/>
      <c r="S143" s="216"/>
      <c r="T143" s="216"/>
      <c r="U143" s="216"/>
      <c r="V143" s="216"/>
      <c r="W143" s="216"/>
      <c r="X143" s="216"/>
      <c r="Y143" s="216"/>
      <c r="Z143" s="216"/>
      <c r="AA143" s="216"/>
      <c r="AB143" s="216"/>
      <c r="AC143" s="216"/>
      <c r="AD143" s="216"/>
      <c r="AE143" s="216"/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7" t="s">
        <v>158</v>
      </c>
      <c r="AZ143" s="214"/>
      <c r="BA143" s="214"/>
      <c r="BB143" s="214"/>
      <c r="BC143" s="214"/>
      <c r="BD143" s="214"/>
      <c r="BE143" s="218">
        <f>IF(O143="základní",K143,0)</f>
        <v>0</v>
      </c>
      <c r="BF143" s="218">
        <f>IF(O143="snížená",K143,0)</f>
        <v>0</v>
      </c>
      <c r="BG143" s="218">
        <f>IF(O143="zákl. přenesená",K143,0)</f>
        <v>0</v>
      </c>
      <c r="BH143" s="218">
        <f>IF(O143="sníž. přenesená",K143,0)</f>
        <v>0</v>
      </c>
      <c r="BI143" s="218">
        <f>IF(O143="nulová",K143,0)</f>
        <v>0</v>
      </c>
      <c r="BJ143" s="217" t="s">
        <v>86</v>
      </c>
      <c r="BK143" s="214"/>
      <c r="BL143" s="214"/>
      <c r="BM143" s="214"/>
    </row>
    <row r="144" s="2" customFormat="1" ht="18" customHeight="1">
      <c r="A144" s="41"/>
      <c r="B144" s="42"/>
      <c r="C144" s="43"/>
      <c r="D144" s="148" t="s">
        <v>159</v>
      </c>
      <c r="E144" s="141"/>
      <c r="F144" s="141"/>
      <c r="G144" s="43"/>
      <c r="H144" s="43"/>
      <c r="I144" s="43"/>
      <c r="J144" s="43"/>
      <c r="K144" s="142">
        <v>0</v>
      </c>
      <c r="L144" s="43"/>
      <c r="M144" s="213"/>
      <c r="N144" s="214"/>
      <c r="O144" s="215" t="s">
        <v>42</v>
      </c>
      <c r="P144" s="214"/>
      <c r="Q144" s="214"/>
      <c r="R144" s="214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7" t="s">
        <v>158</v>
      </c>
      <c r="AZ144" s="214"/>
      <c r="BA144" s="214"/>
      <c r="BB144" s="214"/>
      <c r="BC144" s="214"/>
      <c r="BD144" s="214"/>
      <c r="BE144" s="218">
        <f>IF(O144="základní",K144,0)</f>
        <v>0</v>
      </c>
      <c r="BF144" s="218">
        <f>IF(O144="snížená",K144,0)</f>
        <v>0</v>
      </c>
      <c r="BG144" s="218">
        <f>IF(O144="zákl. přenesená",K144,0)</f>
        <v>0</v>
      </c>
      <c r="BH144" s="218">
        <f>IF(O144="sníž. přenesená",K144,0)</f>
        <v>0</v>
      </c>
      <c r="BI144" s="218">
        <f>IF(O144="nulová",K144,0)</f>
        <v>0</v>
      </c>
      <c r="BJ144" s="217" t="s">
        <v>86</v>
      </c>
      <c r="BK144" s="214"/>
      <c r="BL144" s="214"/>
      <c r="BM144" s="214"/>
    </row>
    <row r="145" s="2" customFormat="1" ht="18" customHeight="1">
      <c r="A145" s="41"/>
      <c r="B145" s="42"/>
      <c r="C145" s="43"/>
      <c r="D145" s="148" t="s">
        <v>160</v>
      </c>
      <c r="E145" s="141"/>
      <c r="F145" s="141"/>
      <c r="G145" s="43"/>
      <c r="H145" s="43"/>
      <c r="I145" s="43"/>
      <c r="J145" s="43"/>
      <c r="K145" s="142">
        <v>0</v>
      </c>
      <c r="L145" s="43"/>
      <c r="M145" s="213"/>
      <c r="N145" s="214"/>
      <c r="O145" s="215" t="s">
        <v>42</v>
      </c>
      <c r="P145" s="214"/>
      <c r="Q145" s="214"/>
      <c r="R145" s="214"/>
      <c r="S145" s="216"/>
      <c r="T145" s="216"/>
      <c r="U145" s="216"/>
      <c r="V145" s="216"/>
      <c r="W145" s="216"/>
      <c r="X145" s="216"/>
      <c r="Y145" s="216"/>
      <c r="Z145" s="216"/>
      <c r="AA145" s="216"/>
      <c r="AB145" s="216"/>
      <c r="AC145" s="216"/>
      <c r="AD145" s="216"/>
      <c r="AE145" s="216"/>
      <c r="AF145" s="214"/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7" t="s">
        <v>158</v>
      </c>
      <c r="AZ145" s="214"/>
      <c r="BA145" s="214"/>
      <c r="BB145" s="214"/>
      <c r="BC145" s="214"/>
      <c r="BD145" s="214"/>
      <c r="BE145" s="218">
        <f>IF(O145="základní",K145,0)</f>
        <v>0</v>
      </c>
      <c r="BF145" s="218">
        <f>IF(O145="snížená",K145,0)</f>
        <v>0</v>
      </c>
      <c r="BG145" s="218">
        <f>IF(O145="zákl. přenesená",K145,0)</f>
        <v>0</v>
      </c>
      <c r="BH145" s="218">
        <f>IF(O145="sníž. přenesená",K145,0)</f>
        <v>0</v>
      </c>
      <c r="BI145" s="218">
        <f>IF(O145="nulová",K145,0)</f>
        <v>0</v>
      </c>
      <c r="BJ145" s="217" t="s">
        <v>86</v>
      </c>
      <c r="BK145" s="214"/>
      <c r="BL145" s="214"/>
      <c r="BM145" s="214"/>
    </row>
    <row r="146" s="2" customFormat="1" ht="18" customHeight="1">
      <c r="A146" s="41"/>
      <c r="B146" s="42"/>
      <c r="C146" s="43"/>
      <c r="D146" s="148" t="s">
        <v>161</v>
      </c>
      <c r="E146" s="141"/>
      <c r="F146" s="141"/>
      <c r="G146" s="43"/>
      <c r="H146" s="43"/>
      <c r="I146" s="43"/>
      <c r="J146" s="43"/>
      <c r="K146" s="142">
        <v>0</v>
      </c>
      <c r="L146" s="43"/>
      <c r="M146" s="213"/>
      <c r="N146" s="214"/>
      <c r="O146" s="215" t="s">
        <v>42</v>
      </c>
      <c r="P146" s="214"/>
      <c r="Q146" s="214"/>
      <c r="R146" s="214"/>
      <c r="S146" s="216"/>
      <c r="T146" s="216"/>
      <c r="U146" s="216"/>
      <c r="V146" s="216"/>
      <c r="W146" s="216"/>
      <c r="X146" s="216"/>
      <c r="Y146" s="216"/>
      <c r="Z146" s="216"/>
      <c r="AA146" s="216"/>
      <c r="AB146" s="216"/>
      <c r="AC146" s="216"/>
      <c r="AD146" s="216"/>
      <c r="AE146" s="216"/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7" t="s">
        <v>158</v>
      </c>
      <c r="AZ146" s="214"/>
      <c r="BA146" s="214"/>
      <c r="BB146" s="214"/>
      <c r="BC146" s="214"/>
      <c r="BD146" s="214"/>
      <c r="BE146" s="218">
        <f>IF(O146="základní",K146,0)</f>
        <v>0</v>
      </c>
      <c r="BF146" s="218">
        <f>IF(O146="snížená",K146,0)</f>
        <v>0</v>
      </c>
      <c r="BG146" s="218">
        <f>IF(O146="zákl. přenesená",K146,0)</f>
        <v>0</v>
      </c>
      <c r="BH146" s="218">
        <f>IF(O146="sníž. přenesená",K146,0)</f>
        <v>0</v>
      </c>
      <c r="BI146" s="218">
        <f>IF(O146="nulová",K146,0)</f>
        <v>0</v>
      </c>
      <c r="BJ146" s="217" t="s">
        <v>86</v>
      </c>
      <c r="BK146" s="214"/>
      <c r="BL146" s="214"/>
      <c r="BM146" s="214"/>
    </row>
    <row r="147" s="2" customFormat="1" ht="18" customHeight="1">
      <c r="A147" s="41"/>
      <c r="B147" s="42"/>
      <c r="C147" s="43"/>
      <c r="D147" s="148" t="s">
        <v>162</v>
      </c>
      <c r="E147" s="141"/>
      <c r="F147" s="141"/>
      <c r="G147" s="43"/>
      <c r="H147" s="43"/>
      <c r="I147" s="43"/>
      <c r="J147" s="43"/>
      <c r="K147" s="142">
        <v>0</v>
      </c>
      <c r="L147" s="43"/>
      <c r="M147" s="213"/>
      <c r="N147" s="214"/>
      <c r="O147" s="215" t="s">
        <v>42</v>
      </c>
      <c r="P147" s="214"/>
      <c r="Q147" s="214"/>
      <c r="R147" s="214"/>
      <c r="S147" s="216"/>
      <c r="T147" s="216"/>
      <c r="U147" s="216"/>
      <c r="V147" s="216"/>
      <c r="W147" s="216"/>
      <c r="X147" s="216"/>
      <c r="Y147" s="216"/>
      <c r="Z147" s="216"/>
      <c r="AA147" s="216"/>
      <c r="AB147" s="216"/>
      <c r="AC147" s="216"/>
      <c r="AD147" s="216"/>
      <c r="AE147" s="216"/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7" t="s">
        <v>158</v>
      </c>
      <c r="AZ147" s="214"/>
      <c r="BA147" s="214"/>
      <c r="BB147" s="214"/>
      <c r="BC147" s="214"/>
      <c r="BD147" s="214"/>
      <c r="BE147" s="218">
        <f>IF(O147="základní",K147,0)</f>
        <v>0</v>
      </c>
      <c r="BF147" s="218">
        <f>IF(O147="snížená",K147,0)</f>
        <v>0</v>
      </c>
      <c r="BG147" s="218">
        <f>IF(O147="zákl. přenesená",K147,0)</f>
        <v>0</v>
      </c>
      <c r="BH147" s="218">
        <f>IF(O147="sníž. přenesená",K147,0)</f>
        <v>0</v>
      </c>
      <c r="BI147" s="218">
        <f>IF(O147="nulová",K147,0)</f>
        <v>0</v>
      </c>
      <c r="BJ147" s="217" t="s">
        <v>86</v>
      </c>
      <c r="BK147" s="214"/>
      <c r="BL147" s="214"/>
      <c r="BM147" s="214"/>
    </row>
    <row r="148" s="2" customFormat="1" ht="18" customHeight="1">
      <c r="A148" s="41"/>
      <c r="B148" s="42"/>
      <c r="C148" s="43"/>
      <c r="D148" s="141" t="s">
        <v>163</v>
      </c>
      <c r="E148" s="43"/>
      <c r="F148" s="43"/>
      <c r="G148" s="43"/>
      <c r="H148" s="43"/>
      <c r="I148" s="43"/>
      <c r="J148" s="43"/>
      <c r="K148" s="142">
        <f>ROUND(K30*T148,2)</f>
        <v>0</v>
      </c>
      <c r="L148" s="43"/>
      <c r="M148" s="213"/>
      <c r="N148" s="214"/>
      <c r="O148" s="215" t="s">
        <v>42</v>
      </c>
      <c r="P148" s="214"/>
      <c r="Q148" s="214"/>
      <c r="R148" s="214"/>
      <c r="S148" s="216"/>
      <c r="T148" s="216"/>
      <c r="U148" s="216"/>
      <c r="V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7" t="s">
        <v>164</v>
      </c>
      <c r="AZ148" s="214"/>
      <c r="BA148" s="214"/>
      <c r="BB148" s="214"/>
      <c r="BC148" s="214"/>
      <c r="BD148" s="214"/>
      <c r="BE148" s="218">
        <f>IF(O148="základní",K148,0)</f>
        <v>0</v>
      </c>
      <c r="BF148" s="218">
        <f>IF(O148="snížená",K148,0)</f>
        <v>0</v>
      </c>
      <c r="BG148" s="218">
        <f>IF(O148="zákl. přenesená",K148,0)</f>
        <v>0</v>
      </c>
      <c r="BH148" s="218">
        <f>IF(O148="sníž. přenesená",K148,0)</f>
        <v>0</v>
      </c>
      <c r="BI148" s="218">
        <f>IF(O148="nulová",K148,0)</f>
        <v>0</v>
      </c>
      <c r="BJ148" s="217" t="s">
        <v>86</v>
      </c>
      <c r="BK148" s="214"/>
      <c r="BL148" s="214"/>
      <c r="BM148" s="214"/>
    </row>
    <row r="149" s="2" customFormat="1">
      <c r="A149" s="41"/>
      <c r="B149" s="42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66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</row>
    <row r="150" s="2" customFormat="1" ht="29.28" customHeight="1">
      <c r="A150" s="41"/>
      <c r="B150" s="42"/>
      <c r="C150" s="152" t="s">
        <v>100</v>
      </c>
      <c r="D150" s="153"/>
      <c r="E150" s="153"/>
      <c r="F150" s="153"/>
      <c r="G150" s="153"/>
      <c r="H150" s="153"/>
      <c r="I150" s="153"/>
      <c r="J150" s="153"/>
      <c r="K150" s="154">
        <f>ROUND(K96+K142,2)</f>
        <v>0</v>
      </c>
      <c r="L150" s="153"/>
      <c r="M150" s="66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</row>
    <row r="151" s="2" customFormat="1" ht="6.96" customHeight="1">
      <c r="A151" s="41"/>
      <c r="B151" s="69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66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</row>
    <row r="155" s="2" customFormat="1" ht="6.96" customHeight="1">
      <c r="A155" s="41"/>
      <c r="B155" s="71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66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</row>
    <row r="156" s="2" customFormat="1" ht="24.96" customHeight="1">
      <c r="A156" s="41"/>
      <c r="B156" s="42"/>
      <c r="C156" s="22" t="s">
        <v>165</v>
      </c>
      <c r="D156" s="43"/>
      <c r="E156" s="43"/>
      <c r="F156" s="43"/>
      <c r="G156" s="43"/>
      <c r="H156" s="43"/>
      <c r="I156" s="43"/>
      <c r="J156" s="43"/>
      <c r="K156" s="43"/>
      <c r="L156" s="43"/>
      <c r="M156" s="66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</row>
    <row r="157" s="2" customFormat="1" ht="6.96" customHeight="1">
      <c r="A157" s="41"/>
      <c r="B157" s="42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66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</row>
    <row r="158" s="2" customFormat="1" ht="12" customHeight="1">
      <c r="A158" s="41"/>
      <c r="B158" s="42"/>
      <c r="C158" s="31" t="s">
        <v>17</v>
      </c>
      <c r="D158" s="43"/>
      <c r="E158" s="43"/>
      <c r="F158" s="43"/>
      <c r="G158" s="43"/>
      <c r="H158" s="43"/>
      <c r="I158" s="43"/>
      <c r="J158" s="43"/>
      <c r="K158" s="43"/>
      <c r="L158" s="43"/>
      <c r="M158" s="66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</row>
    <row r="159" s="2" customFormat="1" ht="16.5" customHeight="1">
      <c r="A159" s="41"/>
      <c r="B159" s="42"/>
      <c r="C159" s="43"/>
      <c r="D159" s="43"/>
      <c r="E159" s="195" t="str">
        <f>E7</f>
        <v>Stavební úpravy ZŠ Hořín č.p. 3</v>
      </c>
      <c r="F159" s="31"/>
      <c r="G159" s="31"/>
      <c r="H159" s="31"/>
      <c r="I159" s="43"/>
      <c r="J159" s="43"/>
      <c r="K159" s="43"/>
      <c r="L159" s="43"/>
      <c r="M159" s="66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</row>
    <row r="160" s="2" customFormat="1" ht="12" customHeight="1">
      <c r="A160" s="41"/>
      <c r="B160" s="42"/>
      <c r="C160" s="31" t="s">
        <v>102</v>
      </c>
      <c r="D160" s="43"/>
      <c r="E160" s="43"/>
      <c r="F160" s="43"/>
      <c r="G160" s="43"/>
      <c r="H160" s="43"/>
      <c r="I160" s="43"/>
      <c r="J160" s="43"/>
      <c r="K160" s="43"/>
      <c r="L160" s="43"/>
      <c r="M160" s="66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</row>
    <row r="161" s="2" customFormat="1" ht="16.5" customHeight="1">
      <c r="A161" s="41"/>
      <c r="B161" s="42"/>
      <c r="C161" s="43"/>
      <c r="D161" s="43"/>
      <c r="E161" s="79" t="str">
        <f>E9</f>
        <v>01 - Hlavní objekt</v>
      </c>
      <c r="F161" s="43"/>
      <c r="G161" s="43"/>
      <c r="H161" s="43"/>
      <c r="I161" s="43"/>
      <c r="J161" s="43"/>
      <c r="K161" s="43"/>
      <c r="L161" s="43"/>
      <c r="M161" s="66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</row>
    <row r="162" s="2" customFormat="1" ht="6.96" customHeight="1">
      <c r="A162" s="41"/>
      <c r="B162" s="42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66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</row>
    <row r="163" s="2" customFormat="1" ht="12" customHeight="1">
      <c r="A163" s="41"/>
      <c r="B163" s="42"/>
      <c r="C163" s="31" t="s">
        <v>21</v>
      </c>
      <c r="D163" s="43"/>
      <c r="E163" s="43"/>
      <c r="F163" s="26" t="str">
        <f>F12</f>
        <v>Hořín</v>
      </c>
      <c r="G163" s="43"/>
      <c r="H163" s="43"/>
      <c r="I163" s="31" t="s">
        <v>23</v>
      </c>
      <c r="J163" s="82" t="str">
        <f>IF(J12="","",J12)</f>
        <v>15. 4. 2021</v>
      </c>
      <c r="K163" s="43"/>
      <c r="L163" s="43"/>
      <c r="M163" s="66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</row>
    <row r="164" s="2" customFormat="1" ht="6.96" customHeight="1">
      <c r="A164" s="41"/>
      <c r="B164" s="42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66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</row>
    <row r="165" s="2" customFormat="1" ht="15.15" customHeight="1">
      <c r="A165" s="41"/>
      <c r="B165" s="42"/>
      <c r="C165" s="31" t="s">
        <v>25</v>
      </c>
      <c r="D165" s="43"/>
      <c r="E165" s="43"/>
      <c r="F165" s="26" t="str">
        <f>E15</f>
        <v xml:space="preserve"> </v>
      </c>
      <c r="G165" s="43"/>
      <c r="H165" s="43"/>
      <c r="I165" s="31" t="s">
        <v>30</v>
      </c>
      <c r="J165" s="35" t="str">
        <f>E21</f>
        <v xml:space="preserve"> </v>
      </c>
      <c r="K165" s="43"/>
      <c r="L165" s="43"/>
      <c r="M165" s="66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</row>
    <row r="166" s="2" customFormat="1" ht="15.15" customHeight="1">
      <c r="A166" s="41"/>
      <c r="B166" s="42"/>
      <c r="C166" s="31" t="s">
        <v>28</v>
      </c>
      <c r="D166" s="43"/>
      <c r="E166" s="43"/>
      <c r="F166" s="26" t="str">
        <f>IF(E18="","",E18)</f>
        <v>Vyplň údaj</v>
      </c>
      <c r="G166" s="43"/>
      <c r="H166" s="43"/>
      <c r="I166" s="31" t="s">
        <v>31</v>
      </c>
      <c r="J166" s="35" t="str">
        <f>E24</f>
        <v xml:space="preserve"> </v>
      </c>
      <c r="K166" s="43"/>
      <c r="L166" s="43"/>
      <c r="M166" s="66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</row>
    <row r="167" s="2" customFormat="1" ht="10.32" customHeight="1">
      <c r="A167" s="41"/>
      <c r="B167" s="42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66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</row>
    <row r="168" s="11" customFormat="1" ht="29.28" customHeight="1">
      <c r="A168" s="219"/>
      <c r="B168" s="220"/>
      <c r="C168" s="221" t="s">
        <v>166</v>
      </c>
      <c r="D168" s="222" t="s">
        <v>62</v>
      </c>
      <c r="E168" s="222" t="s">
        <v>58</v>
      </c>
      <c r="F168" s="222" t="s">
        <v>59</v>
      </c>
      <c r="G168" s="222" t="s">
        <v>167</v>
      </c>
      <c r="H168" s="222" t="s">
        <v>168</v>
      </c>
      <c r="I168" s="222" t="s">
        <v>169</v>
      </c>
      <c r="J168" s="222" t="s">
        <v>170</v>
      </c>
      <c r="K168" s="223" t="s">
        <v>110</v>
      </c>
      <c r="L168" s="224" t="s">
        <v>171</v>
      </c>
      <c r="M168" s="225"/>
      <c r="N168" s="103" t="s">
        <v>1</v>
      </c>
      <c r="O168" s="104" t="s">
        <v>41</v>
      </c>
      <c r="P168" s="104" t="s">
        <v>172</v>
      </c>
      <c r="Q168" s="104" t="s">
        <v>173</v>
      </c>
      <c r="R168" s="104" t="s">
        <v>174</v>
      </c>
      <c r="S168" s="104" t="s">
        <v>175</v>
      </c>
      <c r="T168" s="104" t="s">
        <v>176</v>
      </c>
      <c r="U168" s="104" t="s">
        <v>177</v>
      </c>
      <c r="V168" s="104" t="s">
        <v>178</v>
      </c>
      <c r="W168" s="104" t="s">
        <v>179</v>
      </c>
      <c r="X168" s="105" t="s">
        <v>180</v>
      </c>
      <c r="Y168" s="219"/>
      <c r="Z168" s="219"/>
      <c r="AA168" s="219"/>
      <c r="AB168" s="219"/>
      <c r="AC168" s="219"/>
      <c r="AD168" s="219"/>
      <c r="AE168" s="219"/>
    </row>
    <row r="169" s="2" customFormat="1" ht="22.8" customHeight="1">
      <c r="A169" s="41"/>
      <c r="B169" s="42"/>
      <c r="C169" s="110" t="s">
        <v>181</v>
      </c>
      <c r="D169" s="43"/>
      <c r="E169" s="43"/>
      <c r="F169" s="43"/>
      <c r="G169" s="43"/>
      <c r="H169" s="43"/>
      <c r="I169" s="43"/>
      <c r="J169" s="43"/>
      <c r="K169" s="226">
        <f>BK169</f>
        <v>0</v>
      </c>
      <c r="L169" s="43"/>
      <c r="M169" s="44"/>
      <c r="N169" s="106"/>
      <c r="O169" s="227"/>
      <c r="P169" s="107"/>
      <c r="Q169" s="228">
        <f>Q170+Q391+Q1195</f>
        <v>0</v>
      </c>
      <c r="R169" s="228">
        <f>R170+R391+R1195</f>
        <v>0</v>
      </c>
      <c r="S169" s="107"/>
      <c r="T169" s="229">
        <f>T170+T391+T1195</f>
        <v>0</v>
      </c>
      <c r="U169" s="107"/>
      <c r="V169" s="229">
        <f>V170+V391+V1195</f>
        <v>1088.0813793699999</v>
      </c>
      <c r="W169" s="107"/>
      <c r="X169" s="230">
        <f>X170+X391+X1195</f>
        <v>348.52203399999996</v>
      </c>
      <c r="Y169" s="41"/>
      <c r="Z169" s="41"/>
      <c r="AA169" s="41"/>
      <c r="AB169" s="41"/>
      <c r="AC169" s="41"/>
      <c r="AD169" s="41"/>
      <c r="AE169" s="41"/>
      <c r="AT169" s="16" t="s">
        <v>78</v>
      </c>
      <c r="AU169" s="16" t="s">
        <v>112</v>
      </c>
      <c r="BK169" s="231">
        <f>BK170+BK391+BK1195</f>
        <v>0</v>
      </c>
    </row>
    <row r="170" s="12" customFormat="1" ht="25.92" customHeight="1">
      <c r="A170" s="12"/>
      <c r="B170" s="232"/>
      <c r="C170" s="233"/>
      <c r="D170" s="234" t="s">
        <v>78</v>
      </c>
      <c r="E170" s="235" t="s">
        <v>182</v>
      </c>
      <c r="F170" s="235" t="s">
        <v>183</v>
      </c>
      <c r="G170" s="233"/>
      <c r="H170" s="233"/>
      <c r="I170" s="236"/>
      <c r="J170" s="236"/>
      <c r="K170" s="237">
        <f>BK170</f>
        <v>0</v>
      </c>
      <c r="L170" s="233"/>
      <c r="M170" s="238"/>
      <c r="N170" s="239"/>
      <c r="O170" s="240"/>
      <c r="P170" s="240"/>
      <c r="Q170" s="241">
        <f>Q171+Q198+Q220+Q249+Q286+Q291+Q333+Q340+Q376+Q389</f>
        <v>0</v>
      </c>
      <c r="R170" s="241">
        <f>R171+R198+R220+R249+R286+R291+R333+R340+R376+R389</f>
        <v>0</v>
      </c>
      <c r="S170" s="240"/>
      <c r="T170" s="242">
        <f>T171+T198+T220+T249+T286+T291+T333+T340+T376+T389</f>
        <v>0</v>
      </c>
      <c r="U170" s="240"/>
      <c r="V170" s="242">
        <f>V171+V198+V220+V249+V286+V291+V333+V340+V376+V389</f>
        <v>925.78068095999993</v>
      </c>
      <c r="W170" s="240"/>
      <c r="X170" s="243">
        <f>X171+X198+X220+X249+X286+X291+X333+X340+X376+X389</f>
        <v>268.52351999999996</v>
      </c>
      <c r="Y170" s="12"/>
      <c r="Z170" s="12"/>
      <c r="AA170" s="12"/>
      <c r="AB170" s="12"/>
      <c r="AC170" s="12"/>
      <c r="AD170" s="12"/>
      <c r="AE170" s="12"/>
      <c r="AR170" s="244" t="s">
        <v>86</v>
      </c>
      <c r="AT170" s="245" t="s">
        <v>78</v>
      </c>
      <c r="AU170" s="245" t="s">
        <v>79</v>
      </c>
      <c r="AY170" s="244" t="s">
        <v>184</v>
      </c>
      <c r="BK170" s="246">
        <f>BK171+BK198+BK220+BK249+BK286+BK291+BK333+BK340+BK376+BK389</f>
        <v>0</v>
      </c>
    </row>
    <row r="171" s="12" customFormat="1" ht="22.8" customHeight="1">
      <c r="A171" s="12"/>
      <c r="B171" s="232"/>
      <c r="C171" s="233"/>
      <c r="D171" s="234" t="s">
        <v>78</v>
      </c>
      <c r="E171" s="247" t="s">
        <v>86</v>
      </c>
      <c r="F171" s="247" t="s">
        <v>185</v>
      </c>
      <c r="G171" s="233"/>
      <c r="H171" s="233"/>
      <c r="I171" s="236"/>
      <c r="J171" s="236"/>
      <c r="K171" s="248">
        <f>BK171</f>
        <v>0</v>
      </c>
      <c r="L171" s="233"/>
      <c r="M171" s="238"/>
      <c r="N171" s="239"/>
      <c r="O171" s="240"/>
      <c r="P171" s="240"/>
      <c r="Q171" s="241">
        <f>SUM(Q172:Q197)</f>
        <v>0</v>
      </c>
      <c r="R171" s="241">
        <f>SUM(R172:R197)</f>
        <v>0</v>
      </c>
      <c r="S171" s="240"/>
      <c r="T171" s="242">
        <f>SUM(T172:T197)</f>
        <v>0</v>
      </c>
      <c r="U171" s="240"/>
      <c r="V171" s="242">
        <f>SUM(V172:V197)</f>
        <v>23</v>
      </c>
      <c r="W171" s="240"/>
      <c r="X171" s="243">
        <f>SUM(X172:X197)</f>
        <v>17.850000000000001</v>
      </c>
      <c r="Y171" s="12"/>
      <c r="Z171" s="12"/>
      <c r="AA171" s="12"/>
      <c r="AB171" s="12"/>
      <c r="AC171" s="12"/>
      <c r="AD171" s="12"/>
      <c r="AE171" s="12"/>
      <c r="AR171" s="244" t="s">
        <v>86</v>
      </c>
      <c r="AT171" s="245" t="s">
        <v>78</v>
      </c>
      <c r="AU171" s="245" t="s">
        <v>86</v>
      </c>
      <c r="AY171" s="244" t="s">
        <v>184</v>
      </c>
      <c r="BK171" s="246">
        <f>SUM(BK172:BK197)</f>
        <v>0</v>
      </c>
    </row>
    <row r="172" s="2" customFormat="1" ht="24.15" customHeight="1">
      <c r="A172" s="41"/>
      <c r="B172" s="42"/>
      <c r="C172" s="249" t="s">
        <v>86</v>
      </c>
      <c r="D172" s="249" t="s">
        <v>186</v>
      </c>
      <c r="E172" s="250" t="s">
        <v>187</v>
      </c>
      <c r="F172" s="251" t="s">
        <v>188</v>
      </c>
      <c r="G172" s="252" t="s">
        <v>189</v>
      </c>
      <c r="H172" s="253">
        <v>45</v>
      </c>
      <c r="I172" s="254"/>
      <c r="J172" s="254"/>
      <c r="K172" s="255">
        <f>ROUND(P172*H172,2)</f>
        <v>0</v>
      </c>
      <c r="L172" s="256"/>
      <c r="M172" s="44"/>
      <c r="N172" s="257" t="s">
        <v>1</v>
      </c>
      <c r="O172" s="258" t="s">
        <v>42</v>
      </c>
      <c r="P172" s="259">
        <f>I172+J172</f>
        <v>0</v>
      </c>
      <c r="Q172" s="259">
        <f>ROUND(I172*H172,2)</f>
        <v>0</v>
      </c>
      <c r="R172" s="259">
        <f>ROUND(J172*H172,2)</f>
        <v>0</v>
      </c>
      <c r="S172" s="94"/>
      <c r="T172" s="260">
        <f>S172*H172</f>
        <v>0</v>
      </c>
      <c r="U172" s="260">
        <v>0</v>
      </c>
      <c r="V172" s="260">
        <f>U172*H172</f>
        <v>0</v>
      </c>
      <c r="W172" s="260">
        <v>0.26000000000000001</v>
      </c>
      <c r="X172" s="261">
        <f>W172*H172</f>
        <v>11.700000000000001</v>
      </c>
      <c r="Y172" s="41"/>
      <c r="Z172" s="41"/>
      <c r="AA172" s="41"/>
      <c r="AB172" s="41"/>
      <c r="AC172" s="41"/>
      <c r="AD172" s="41"/>
      <c r="AE172" s="41"/>
      <c r="AR172" s="262" t="s">
        <v>190</v>
      </c>
      <c r="AT172" s="262" t="s">
        <v>186</v>
      </c>
      <c r="AU172" s="262" t="s">
        <v>88</v>
      </c>
      <c r="AY172" s="16" t="s">
        <v>184</v>
      </c>
      <c r="BE172" s="147">
        <f>IF(O172="základní",K172,0)</f>
        <v>0</v>
      </c>
      <c r="BF172" s="147">
        <f>IF(O172="snížená",K172,0)</f>
        <v>0</v>
      </c>
      <c r="BG172" s="147">
        <f>IF(O172="zákl. přenesená",K172,0)</f>
        <v>0</v>
      </c>
      <c r="BH172" s="147">
        <f>IF(O172="sníž. přenesená",K172,0)</f>
        <v>0</v>
      </c>
      <c r="BI172" s="147">
        <f>IF(O172="nulová",K172,0)</f>
        <v>0</v>
      </c>
      <c r="BJ172" s="16" t="s">
        <v>86</v>
      </c>
      <c r="BK172" s="147">
        <f>ROUND(P172*H172,2)</f>
        <v>0</v>
      </c>
      <c r="BL172" s="16" t="s">
        <v>190</v>
      </c>
      <c r="BM172" s="262" t="s">
        <v>191</v>
      </c>
    </row>
    <row r="173" s="2" customFormat="1" ht="16.5" customHeight="1">
      <c r="A173" s="41"/>
      <c r="B173" s="42"/>
      <c r="C173" s="249" t="s">
        <v>88</v>
      </c>
      <c r="D173" s="249" t="s">
        <v>186</v>
      </c>
      <c r="E173" s="250" t="s">
        <v>192</v>
      </c>
      <c r="F173" s="251" t="s">
        <v>193</v>
      </c>
      <c r="G173" s="252" t="s">
        <v>194</v>
      </c>
      <c r="H173" s="253">
        <v>30</v>
      </c>
      <c r="I173" s="254"/>
      <c r="J173" s="254"/>
      <c r="K173" s="255">
        <f>ROUND(P173*H173,2)</f>
        <v>0</v>
      </c>
      <c r="L173" s="256"/>
      <c r="M173" s="44"/>
      <c r="N173" s="257" t="s">
        <v>1</v>
      </c>
      <c r="O173" s="258" t="s">
        <v>42</v>
      </c>
      <c r="P173" s="259">
        <f>I173+J173</f>
        <v>0</v>
      </c>
      <c r="Q173" s="259">
        <f>ROUND(I173*H173,2)</f>
        <v>0</v>
      </c>
      <c r="R173" s="259">
        <f>ROUND(J173*H173,2)</f>
        <v>0</v>
      </c>
      <c r="S173" s="94"/>
      <c r="T173" s="260">
        <f>S173*H173</f>
        <v>0</v>
      </c>
      <c r="U173" s="260">
        <v>0</v>
      </c>
      <c r="V173" s="260">
        <f>U173*H173</f>
        <v>0</v>
      </c>
      <c r="W173" s="260">
        <v>0.20499999999999999</v>
      </c>
      <c r="X173" s="261">
        <f>W173*H173</f>
        <v>6.1499999999999995</v>
      </c>
      <c r="Y173" s="41"/>
      <c r="Z173" s="41"/>
      <c r="AA173" s="41"/>
      <c r="AB173" s="41"/>
      <c r="AC173" s="41"/>
      <c r="AD173" s="41"/>
      <c r="AE173" s="41"/>
      <c r="AR173" s="262" t="s">
        <v>190</v>
      </c>
      <c r="AT173" s="262" t="s">
        <v>186</v>
      </c>
      <c r="AU173" s="262" t="s">
        <v>88</v>
      </c>
      <c r="AY173" s="16" t="s">
        <v>184</v>
      </c>
      <c r="BE173" s="147">
        <f>IF(O173="základní",K173,0)</f>
        <v>0</v>
      </c>
      <c r="BF173" s="147">
        <f>IF(O173="snížená",K173,0)</f>
        <v>0</v>
      </c>
      <c r="BG173" s="147">
        <f>IF(O173="zákl. přenesená",K173,0)</f>
        <v>0</v>
      </c>
      <c r="BH173" s="147">
        <f>IF(O173="sníž. přenesená",K173,0)</f>
        <v>0</v>
      </c>
      <c r="BI173" s="147">
        <f>IF(O173="nulová",K173,0)</f>
        <v>0</v>
      </c>
      <c r="BJ173" s="16" t="s">
        <v>86</v>
      </c>
      <c r="BK173" s="147">
        <f>ROUND(P173*H173,2)</f>
        <v>0</v>
      </c>
      <c r="BL173" s="16" t="s">
        <v>190</v>
      </c>
      <c r="BM173" s="262" t="s">
        <v>195</v>
      </c>
    </row>
    <row r="174" s="2" customFormat="1" ht="33" customHeight="1">
      <c r="A174" s="41"/>
      <c r="B174" s="42"/>
      <c r="C174" s="249" t="s">
        <v>196</v>
      </c>
      <c r="D174" s="249" t="s">
        <v>186</v>
      </c>
      <c r="E174" s="250" t="s">
        <v>197</v>
      </c>
      <c r="F174" s="251" t="s">
        <v>198</v>
      </c>
      <c r="G174" s="252" t="s">
        <v>199</v>
      </c>
      <c r="H174" s="253">
        <v>30</v>
      </c>
      <c r="I174" s="254"/>
      <c r="J174" s="254"/>
      <c r="K174" s="255">
        <f>ROUND(P174*H174,2)</f>
        <v>0</v>
      </c>
      <c r="L174" s="256"/>
      <c r="M174" s="44"/>
      <c r="N174" s="257" t="s">
        <v>1</v>
      </c>
      <c r="O174" s="258" t="s">
        <v>42</v>
      </c>
      <c r="P174" s="259">
        <f>I174+J174</f>
        <v>0</v>
      </c>
      <c r="Q174" s="259">
        <f>ROUND(I174*H174,2)</f>
        <v>0</v>
      </c>
      <c r="R174" s="259">
        <f>ROUND(J174*H174,2)</f>
        <v>0</v>
      </c>
      <c r="S174" s="94"/>
      <c r="T174" s="260">
        <f>S174*H174</f>
        <v>0</v>
      </c>
      <c r="U174" s="260">
        <v>0</v>
      </c>
      <c r="V174" s="260">
        <f>U174*H174</f>
        <v>0</v>
      </c>
      <c r="W174" s="260">
        <v>0</v>
      </c>
      <c r="X174" s="261">
        <f>W174*H174</f>
        <v>0</v>
      </c>
      <c r="Y174" s="41"/>
      <c r="Z174" s="41"/>
      <c r="AA174" s="41"/>
      <c r="AB174" s="41"/>
      <c r="AC174" s="41"/>
      <c r="AD174" s="41"/>
      <c r="AE174" s="41"/>
      <c r="AR174" s="262" t="s">
        <v>190</v>
      </c>
      <c r="AT174" s="262" t="s">
        <v>186</v>
      </c>
      <c r="AU174" s="262" t="s">
        <v>88</v>
      </c>
      <c r="AY174" s="16" t="s">
        <v>184</v>
      </c>
      <c r="BE174" s="147">
        <f>IF(O174="základní",K174,0)</f>
        <v>0</v>
      </c>
      <c r="BF174" s="147">
        <f>IF(O174="snížená",K174,0)</f>
        <v>0</v>
      </c>
      <c r="BG174" s="147">
        <f>IF(O174="zákl. přenesená",K174,0)</f>
        <v>0</v>
      </c>
      <c r="BH174" s="147">
        <f>IF(O174="sníž. přenesená",K174,0)</f>
        <v>0</v>
      </c>
      <c r="BI174" s="147">
        <f>IF(O174="nulová",K174,0)</f>
        <v>0</v>
      </c>
      <c r="BJ174" s="16" t="s">
        <v>86</v>
      </c>
      <c r="BK174" s="147">
        <f>ROUND(P174*H174,2)</f>
        <v>0</v>
      </c>
      <c r="BL174" s="16" t="s">
        <v>190</v>
      </c>
      <c r="BM174" s="262" t="s">
        <v>200</v>
      </c>
    </row>
    <row r="175" s="13" customFormat="1">
      <c r="A175" s="13"/>
      <c r="B175" s="263"/>
      <c r="C175" s="264"/>
      <c r="D175" s="265" t="s">
        <v>201</v>
      </c>
      <c r="E175" s="266" t="s">
        <v>1</v>
      </c>
      <c r="F175" s="267" t="s">
        <v>202</v>
      </c>
      <c r="G175" s="264"/>
      <c r="H175" s="268">
        <v>30</v>
      </c>
      <c r="I175" s="269"/>
      <c r="J175" s="269"/>
      <c r="K175" s="264"/>
      <c r="L175" s="264"/>
      <c r="M175" s="270"/>
      <c r="N175" s="271"/>
      <c r="O175" s="272"/>
      <c r="P175" s="272"/>
      <c r="Q175" s="272"/>
      <c r="R175" s="272"/>
      <c r="S175" s="272"/>
      <c r="T175" s="272"/>
      <c r="U175" s="272"/>
      <c r="V175" s="272"/>
      <c r="W175" s="272"/>
      <c r="X175" s="273"/>
      <c r="Y175" s="13"/>
      <c r="Z175" s="13"/>
      <c r="AA175" s="13"/>
      <c r="AB175" s="13"/>
      <c r="AC175" s="13"/>
      <c r="AD175" s="13"/>
      <c r="AE175" s="13"/>
      <c r="AT175" s="274" t="s">
        <v>201</v>
      </c>
      <c r="AU175" s="274" t="s">
        <v>88</v>
      </c>
      <c r="AV175" s="13" t="s">
        <v>88</v>
      </c>
      <c r="AW175" s="13" t="s">
        <v>5</v>
      </c>
      <c r="AX175" s="13" t="s">
        <v>86</v>
      </c>
      <c r="AY175" s="274" t="s">
        <v>184</v>
      </c>
    </row>
    <row r="176" s="2" customFormat="1" ht="37.8" customHeight="1">
      <c r="A176" s="41"/>
      <c r="B176" s="42"/>
      <c r="C176" s="249" t="s">
        <v>190</v>
      </c>
      <c r="D176" s="249" t="s">
        <v>186</v>
      </c>
      <c r="E176" s="250" t="s">
        <v>203</v>
      </c>
      <c r="F176" s="251" t="s">
        <v>204</v>
      </c>
      <c r="G176" s="252" t="s">
        <v>199</v>
      </c>
      <c r="H176" s="253">
        <v>27.5</v>
      </c>
      <c r="I176" s="254"/>
      <c r="J176" s="254"/>
      <c r="K176" s="255">
        <f>ROUND(P176*H176,2)</f>
        <v>0</v>
      </c>
      <c r="L176" s="256"/>
      <c r="M176" s="44"/>
      <c r="N176" s="257" t="s">
        <v>1</v>
      </c>
      <c r="O176" s="258" t="s">
        <v>42</v>
      </c>
      <c r="P176" s="259">
        <f>I176+J176</f>
        <v>0</v>
      </c>
      <c r="Q176" s="259">
        <f>ROUND(I176*H176,2)</f>
        <v>0</v>
      </c>
      <c r="R176" s="259">
        <f>ROUND(J176*H176,2)</f>
        <v>0</v>
      </c>
      <c r="S176" s="94"/>
      <c r="T176" s="260">
        <f>S176*H176</f>
        <v>0</v>
      </c>
      <c r="U176" s="260">
        <v>0</v>
      </c>
      <c r="V176" s="260">
        <f>U176*H176</f>
        <v>0</v>
      </c>
      <c r="W176" s="260">
        <v>0</v>
      </c>
      <c r="X176" s="261">
        <f>W176*H176</f>
        <v>0</v>
      </c>
      <c r="Y176" s="41"/>
      <c r="Z176" s="41"/>
      <c r="AA176" s="41"/>
      <c r="AB176" s="41"/>
      <c r="AC176" s="41"/>
      <c r="AD176" s="41"/>
      <c r="AE176" s="41"/>
      <c r="AR176" s="262" t="s">
        <v>190</v>
      </c>
      <c r="AT176" s="262" t="s">
        <v>186</v>
      </c>
      <c r="AU176" s="262" t="s">
        <v>88</v>
      </c>
      <c r="AY176" s="16" t="s">
        <v>184</v>
      </c>
      <c r="BE176" s="147">
        <f>IF(O176="základní",K176,0)</f>
        <v>0</v>
      </c>
      <c r="BF176" s="147">
        <f>IF(O176="snížená",K176,0)</f>
        <v>0</v>
      </c>
      <c r="BG176" s="147">
        <f>IF(O176="zákl. přenesená",K176,0)</f>
        <v>0</v>
      </c>
      <c r="BH176" s="147">
        <f>IF(O176="sníž. přenesená",K176,0)</f>
        <v>0</v>
      </c>
      <c r="BI176" s="147">
        <f>IF(O176="nulová",K176,0)</f>
        <v>0</v>
      </c>
      <c r="BJ176" s="16" t="s">
        <v>86</v>
      </c>
      <c r="BK176" s="147">
        <f>ROUND(P176*H176,2)</f>
        <v>0</v>
      </c>
      <c r="BL176" s="16" t="s">
        <v>190</v>
      </c>
      <c r="BM176" s="262" t="s">
        <v>205</v>
      </c>
    </row>
    <row r="177" s="13" customFormat="1">
      <c r="A177" s="13"/>
      <c r="B177" s="263"/>
      <c r="C177" s="264"/>
      <c r="D177" s="265" t="s">
        <v>201</v>
      </c>
      <c r="E177" s="266" t="s">
        <v>1</v>
      </c>
      <c r="F177" s="267" t="s">
        <v>206</v>
      </c>
      <c r="G177" s="264"/>
      <c r="H177" s="268">
        <v>27.5</v>
      </c>
      <c r="I177" s="269"/>
      <c r="J177" s="269"/>
      <c r="K177" s="264"/>
      <c r="L177" s="264"/>
      <c r="M177" s="270"/>
      <c r="N177" s="271"/>
      <c r="O177" s="272"/>
      <c r="P177" s="272"/>
      <c r="Q177" s="272"/>
      <c r="R177" s="272"/>
      <c r="S177" s="272"/>
      <c r="T177" s="272"/>
      <c r="U177" s="272"/>
      <c r="V177" s="272"/>
      <c r="W177" s="272"/>
      <c r="X177" s="273"/>
      <c r="Y177" s="13"/>
      <c r="Z177" s="13"/>
      <c r="AA177" s="13"/>
      <c r="AB177" s="13"/>
      <c r="AC177" s="13"/>
      <c r="AD177" s="13"/>
      <c r="AE177" s="13"/>
      <c r="AT177" s="274" t="s">
        <v>201</v>
      </c>
      <c r="AU177" s="274" t="s">
        <v>88</v>
      </c>
      <c r="AV177" s="13" t="s">
        <v>88</v>
      </c>
      <c r="AW177" s="13" t="s">
        <v>5</v>
      </c>
      <c r="AX177" s="13" t="s">
        <v>86</v>
      </c>
      <c r="AY177" s="274" t="s">
        <v>184</v>
      </c>
    </row>
    <row r="178" s="2" customFormat="1" ht="37.8" customHeight="1">
      <c r="A178" s="41"/>
      <c r="B178" s="42"/>
      <c r="C178" s="249" t="s">
        <v>207</v>
      </c>
      <c r="D178" s="249" t="s">
        <v>186</v>
      </c>
      <c r="E178" s="250" t="s">
        <v>208</v>
      </c>
      <c r="F178" s="251" t="s">
        <v>209</v>
      </c>
      <c r="G178" s="252" t="s">
        <v>199</v>
      </c>
      <c r="H178" s="253">
        <v>57.5</v>
      </c>
      <c r="I178" s="254"/>
      <c r="J178" s="254"/>
      <c r="K178" s="255">
        <f>ROUND(P178*H178,2)</f>
        <v>0</v>
      </c>
      <c r="L178" s="256"/>
      <c r="M178" s="44"/>
      <c r="N178" s="257" t="s">
        <v>1</v>
      </c>
      <c r="O178" s="258" t="s">
        <v>42</v>
      </c>
      <c r="P178" s="259">
        <f>I178+J178</f>
        <v>0</v>
      </c>
      <c r="Q178" s="259">
        <f>ROUND(I178*H178,2)</f>
        <v>0</v>
      </c>
      <c r="R178" s="259">
        <f>ROUND(J178*H178,2)</f>
        <v>0</v>
      </c>
      <c r="S178" s="94"/>
      <c r="T178" s="260">
        <f>S178*H178</f>
        <v>0</v>
      </c>
      <c r="U178" s="260">
        <v>0</v>
      </c>
      <c r="V178" s="260">
        <f>U178*H178</f>
        <v>0</v>
      </c>
      <c r="W178" s="260">
        <v>0</v>
      </c>
      <c r="X178" s="261">
        <f>W178*H178</f>
        <v>0</v>
      </c>
      <c r="Y178" s="41"/>
      <c r="Z178" s="41"/>
      <c r="AA178" s="41"/>
      <c r="AB178" s="41"/>
      <c r="AC178" s="41"/>
      <c r="AD178" s="41"/>
      <c r="AE178" s="41"/>
      <c r="AR178" s="262" t="s">
        <v>190</v>
      </c>
      <c r="AT178" s="262" t="s">
        <v>186</v>
      </c>
      <c r="AU178" s="262" t="s">
        <v>88</v>
      </c>
      <c r="AY178" s="16" t="s">
        <v>184</v>
      </c>
      <c r="BE178" s="147">
        <f>IF(O178="základní",K178,0)</f>
        <v>0</v>
      </c>
      <c r="BF178" s="147">
        <f>IF(O178="snížená",K178,0)</f>
        <v>0</v>
      </c>
      <c r="BG178" s="147">
        <f>IF(O178="zákl. přenesená",K178,0)</f>
        <v>0</v>
      </c>
      <c r="BH178" s="147">
        <f>IF(O178="sníž. přenesená",K178,0)</f>
        <v>0</v>
      </c>
      <c r="BI178" s="147">
        <f>IF(O178="nulová",K178,0)</f>
        <v>0</v>
      </c>
      <c r="BJ178" s="16" t="s">
        <v>86</v>
      </c>
      <c r="BK178" s="147">
        <f>ROUND(P178*H178,2)</f>
        <v>0</v>
      </c>
      <c r="BL178" s="16" t="s">
        <v>190</v>
      </c>
      <c r="BM178" s="262" t="s">
        <v>210</v>
      </c>
    </row>
    <row r="179" s="2" customFormat="1" ht="33" customHeight="1">
      <c r="A179" s="41"/>
      <c r="B179" s="42"/>
      <c r="C179" s="249" t="s">
        <v>211</v>
      </c>
      <c r="D179" s="249" t="s">
        <v>186</v>
      </c>
      <c r="E179" s="250" t="s">
        <v>212</v>
      </c>
      <c r="F179" s="251" t="s">
        <v>213</v>
      </c>
      <c r="G179" s="252" t="s">
        <v>199</v>
      </c>
      <c r="H179" s="253">
        <v>65.025000000000006</v>
      </c>
      <c r="I179" s="254"/>
      <c r="J179" s="254"/>
      <c r="K179" s="255">
        <f>ROUND(P179*H179,2)</f>
        <v>0</v>
      </c>
      <c r="L179" s="256"/>
      <c r="M179" s="44"/>
      <c r="N179" s="257" t="s">
        <v>1</v>
      </c>
      <c r="O179" s="258" t="s">
        <v>42</v>
      </c>
      <c r="P179" s="259">
        <f>I179+J179</f>
        <v>0</v>
      </c>
      <c r="Q179" s="259">
        <f>ROUND(I179*H179,2)</f>
        <v>0</v>
      </c>
      <c r="R179" s="259">
        <f>ROUND(J179*H179,2)</f>
        <v>0</v>
      </c>
      <c r="S179" s="94"/>
      <c r="T179" s="260">
        <f>S179*H179</f>
        <v>0</v>
      </c>
      <c r="U179" s="260">
        <v>0</v>
      </c>
      <c r="V179" s="260">
        <f>U179*H179</f>
        <v>0</v>
      </c>
      <c r="W179" s="260">
        <v>0</v>
      </c>
      <c r="X179" s="261">
        <f>W179*H179</f>
        <v>0</v>
      </c>
      <c r="Y179" s="41"/>
      <c r="Z179" s="41"/>
      <c r="AA179" s="41"/>
      <c r="AB179" s="41"/>
      <c r="AC179" s="41"/>
      <c r="AD179" s="41"/>
      <c r="AE179" s="41"/>
      <c r="AR179" s="262" t="s">
        <v>190</v>
      </c>
      <c r="AT179" s="262" t="s">
        <v>186</v>
      </c>
      <c r="AU179" s="262" t="s">
        <v>88</v>
      </c>
      <c r="AY179" s="16" t="s">
        <v>184</v>
      </c>
      <c r="BE179" s="147">
        <f>IF(O179="základní",K179,0)</f>
        <v>0</v>
      </c>
      <c r="BF179" s="147">
        <f>IF(O179="snížená",K179,0)</f>
        <v>0</v>
      </c>
      <c r="BG179" s="147">
        <f>IF(O179="zákl. přenesená",K179,0)</f>
        <v>0</v>
      </c>
      <c r="BH179" s="147">
        <f>IF(O179="sníž. přenesená",K179,0)</f>
        <v>0</v>
      </c>
      <c r="BI179" s="147">
        <f>IF(O179="nulová",K179,0)</f>
        <v>0</v>
      </c>
      <c r="BJ179" s="16" t="s">
        <v>86</v>
      </c>
      <c r="BK179" s="147">
        <f>ROUND(P179*H179,2)</f>
        <v>0</v>
      </c>
      <c r="BL179" s="16" t="s">
        <v>190</v>
      </c>
      <c r="BM179" s="262" t="s">
        <v>214</v>
      </c>
    </row>
    <row r="180" s="13" customFormat="1">
      <c r="A180" s="13"/>
      <c r="B180" s="263"/>
      <c r="C180" s="264"/>
      <c r="D180" s="265" t="s">
        <v>201</v>
      </c>
      <c r="E180" s="266" t="s">
        <v>1</v>
      </c>
      <c r="F180" s="267" t="s">
        <v>215</v>
      </c>
      <c r="G180" s="264"/>
      <c r="H180" s="268">
        <v>65.025000000000006</v>
      </c>
      <c r="I180" s="269"/>
      <c r="J180" s="269"/>
      <c r="K180" s="264"/>
      <c r="L180" s="264"/>
      <c r="M180" s="270"/>
      <c r="N180" s="271"/>
      <c r="O180" s="272"/>
      <c r="P180" s="272"/>
      <c r="Q180" s="272"/>
      <c r="R180" s="272"/>
      <c r="S180" s="272"/>
      <c r="T180" s="272"/>
      <c r="U180" s="272"/>
      <c r="V180" s="272"/>
      <c r="W180" s="272"/>
      <c r="X180" s="273"/>
      <c r="Y180" s="13"/>
      <c r="Z180" s="13"/>
      <c r="AA180" s="13"/>
      <c r="AB180" s="13"/>
      <c r="AC180" s="13"/>
      <c r="AD180" s="13"/>
      <c r="AE180" s="13"/>
      <c r="AT180" s="274" t="s">
        <v>201</v>
      </c>
      <c r="AU180" s="274" t="s">
        <v>88</v>
      </c>
      <c r="AV180" s="13" t="s">
        <v>88</v>
      </c>
      <c r="AW180" s="13" t="s">
        <v>5</v>
      </c>
      <c r="AX180" s="13" t="s">
        <v>86</v>
      </c>
      <c r="AY180" s="274" t="s">
        <v>184</v>
      </c>
    </row>
    <row r="181" s="2" customFormat="1" ht="24.15" customHeight="1">
      <c r="A181" s="41"/>
      <c r="B181" s="42"/>
      <c r="C181" s="249" t="s">
        <v>216</v>
      </c>
      <c r="D181" s="249" t="s">
        <v>186</v>
      </c>
      <c r="E181" s="250" t="s">
        <v>217</v>
      </c>
      <c r="F181" s="251" t="s">
        <v>218</v>
      </c>
      <c r="G181" s="252" t="s">
        <v>199</v>
      </c>
      <c r="H181" s="253">
        <v>50</v>
      </c>
      <c r="I181" s="254"/>
      <c r="J181" s="254"/>
      <c r="K181" s="255">
        <f>ROUND(P181*H181,2)</f>
        <v>0</v>
      </c>
      <c r="L181" s="256"/>
      <c r="M181" s="44"/>
      <c r="N181" s="257" t="s">
        <v>1</v>
      </c>
      <c r="O181" s="258" t="s">
        <v>42</v>
      </c>
      <c r="P181" s="259">
        <f>I181+J181</f>
        <v>0</v>
      </c>
      <c r="Q181" s="259">
        <f>ROUND(I181*H181,2)</f>
        <v>0</v>
      </c>
      <c r="R181" s="259">
        <f>ROUND(J181*H181,2)</f>
        <v>0</v>
      </c>
      <c r="S181" s="94"/>
      <c r="T181" s="260">
        <f>S181*H181</f>
        <v>0</v>
      </c>
      <c r="U181" s="260">
        <v>0</v>
      </c>
      <c r="V181" s="260">
        <f>U181*H181</f>
        <v>0</v>
      </c>
      <c r="W181" s="260">
        <v>0</v>
      </c>
      <c r="X181" s="261">
        <f>W181*H181</f>
        <v>0</v>
      </c>
      <c r="Y181" s="41"/>
      <c r="Z181" s="41"/>
      <c r="AA181" s="41"/>
      <c r="AB181" s="41"/>
      <c r="AC181" s="41"/>
      <c r="AD181" s="41"/>
      <c r="AE181" s="41"/>
      <c r="AR181" s="262" t="s">
        <v>190</v>
      </c>
      <c r="AT181" s="262" t="s">
        <v>186</v>
      </c>
      <c r="AU181" s="262" t="s">
        <v>88</v>
      </c>
      <c r="AY181" s="16" t="s">
        <v>184</v>
      </c>
      <c r="BE181" s="147">
        <f>IF(O181="základní",K181,0)</f>
        <v>0</v>
      </c>
      <c r="BF181" s="147">
        <f>IF(O181="snížená",K181,0)</f>
        <v>0</v>
      </c>
      <c r="BG181" s="147">
        <f>IF(O181="zákl. přenesená",K181,0)</f>
        <v>0</v>
      </c>
      <c r="BH181" s="147">
        <f>IF(O181="sníž. přenesená",K181,0)</f>
        <v>0</v>
      </c>
      <c r="BI181" s="147">
        <f>IF(O181="nulová",K181,0)</f>
        <v>0</v>
      </c>
      <c r="BJ181" s="16" t="s">
        <v>86</v>
      </c>
      <c r="BK181" s="147">
        <f>ROUND(P181*H181,2)</f>
        <v>0</v>
      </c>
      <c r="BL181" s="16" t="s">
        <v>190</v>
      </c>
      <c r="BM181" s="262" t="s">
        <v>219</v>
      </c>
    </row>
    <row r="182" s="13" customFormat="1">
      <c r="A182" s="13"/>
      <c r="B182" s="263"/>
      <c r="C182" s="264"/>
      <c r="D182" s="265" t="s">
        <v>201</v>
      </c>
      <c r="E182" s="266" t="s">
        <v>1</v>
      </c>
      <c r="F182" s="267" t="s">
        <v>220</v>
      </c>
      <c r="G182" s="264"/>
      <c r="H182" s="268">
        <v>50</v>
      </c>
      <c r="I182" s="269"/>
      <c r="J182" s="269"/>
      <c r="K182" s="264"/>
      <c r="L182" s="264"/>
      <c r="M182" s="270"/>
      <c r="N182" s="271"/>
      <c r="O182" s="272"/>
      <c r="P182" s="272"/>
      <c r="Q182" s="272"/>
      <c r="R182" s="272"/>
      <c r="S182" s="272"/>
      <c r="T182" s="272"/>
      <c r="U182" s="272"/>
      <c r="V182" s="272"/>
      <c r="W182" s="272"/>
      <c r="X182" s="273"/>
      <c r="Y182" s="13"/>
      <c r="Z182" s="13"/>
      <c r="AA182" s="13"/>
      <c r="AB182" s="13"/>
      <c r="AC182" s="13"/>
      <c r="AD182" s="13"/>
      <c r="AE182" s="13"/>
      <c r="AT182" s="274" t="s">
        <v>201</v>
      </c>
      <c r="AU182" s="274" t="s">
        <v>88</v>
      </c>
      <c r="AV182" s="13" t="s">
        <v>88</v>
      </c>
      <c r="AW182" s="13" t="s">
        <v>5</v>
      </c>
      <c r="AX182" s="13" t="s">
        <v>86</v>
      </c>
      <c r="AY182" s="274" t="s">
        <v>184</v>
      </c>
    </row>
    <row r="183" s="2" customFormat="1" ht="33" customHeight="1">
      <c r="A183" s="41"/>
      <c r="B183" s="42"/>
      <c r="C183" s="249" t="s">
        <v>221</v>
      </c>
      <c r="D183" s="249" t="s">
        <v>186</v>
      </c>
      <c r="E183" s="250" t="s">
        <v>222</v>
      </c>
      <c r="F183" s="251" t="s">
        <v>223</v>
      </c>
      <c r="G183" s="252" t="s">
        <v>199</v>
      </c>
      <c r="H183" s="253">
        <v>82</v>
      </c>
      <c r="I183" s="254"/>
      <c r="J183" s="254"/>
      <c r="K183" s="255">
        <f>ROUND(P183*H183,2)</f>
        <v>0</v>
      </c>
      <c r="L183" s="256"/>
      <c r="M183" s="44"/>
      <c r="N183" s="257" t="s">
        <v>1</v>
      </c>
      <c r="O183" s="258" t="s">
        <v>42</v>
      </c>
      <c r="P183" s="259">
        <f>I183+J183</f>
        <v>0</v>
      </c>
      <c r="Q183" s="259">
        <f>ROUND(I183*H183,2)</f>
        <v>0</v>
      </c>
      <c r="R183" s="259">
        <f>ROUND(J183*H183,2)</f>
        <v>0</v>
      </c>
      <c r="S183" s="94"/>
      <c r="T183" s="260">
        <f>S183*H183</f>
        <v>0</v>
      </c>
      <c r="U183" s="260">
        <v>0</v>
      </c>
      <c r="V183" s="260">
        <f>U183*H183</f>
        <v>0</v>
      </c>
      <c r="W183" s="260">
        <v>0</v>
      </c>
      <c r="X183" s="261">
        <f>W183*H183</f>
        <v>0</v>
      </c>
      <c r="Y183" s="41"/>
      <c r="Z183" s="41"/>
      <c r="AA183" s="41"/>
      <c r="AB183" s="41"/>
      <c r="AC183" s="41"/>
      <c r="AD183" s="41"/>
      <c r="AE183" s="41"/>
      <c r="AR183" s="262" t="s">
        <v>190</v>
      </c>
      <c r="AT183" s="262" t="s">
        <v>186</v>
      </c>
      <c r="AU183" s="262" t="s">
        <v>88</v>
      </c>
      <c r="AY183" s="16" t="s">
        <v>184</v>
      </c>
      <c r="BE183" s="147">
        <f>IF(O183="základní",K183,0)</f>
        <v>0</v>
      </c>
      <c r="BF183" s="147">
        <f>IF(O183="snížená",K183,0)</f>
        <v>0</v>
      </c>
      <c r="BG183" s="147">
        <f>IF(O183="zákl. přenesená",K183,0)</f>
        <v>0</v>
      </c>
      <c r="BH183" s="147">
        <f>IF(O183="sníž. přenesená",K183,0)</f>
        <v>0</v>
      </c>
      <c r="BI183" s="147">
        <f>IF(O183="nulová",K183,0)</f>
        <v>0</v>
      </c>
      <c r="BJ183" s="16" t="s">
        <v>86</v>
      </c>
      <c r="BK183" s="147">
        <f>ROUND(P183*H183,2)</f>
        <v>0</v>
      </c>
      <c r="BL183" s="16" t="s">
        <v>190</v>
      </c>
      <c r="BM183" s="262" t="s">
        <v>224</v>
      </c>
    </row>
    <row r="184" s="13" customFormat="1">
      <c r="A184" s="13"/>
      <c r="B184" s="263"/>
      <c r="C184" s="264"/>
      <c r="D184" s="265" t="s">
        <v>201</v>
      </c>
      <c r="E184" s="266" t="s">
        <v>1</v>
      </c>
      <c r="F184" s="267" t="s">
        <v>225</v>
      </c>
      <c r="G184" s="264"/>
      <c r="H184" s="268">
        <v>32</v>
      </c>
      <c r="I184" s="269"/>
      <c r="J184" s="269"/>
      <c r="K184" s="264"/>
      <c r="L184" s="264"/>
      <c r="M184" s="270"/>
      <c r="N184" s="271"/>
      <c r="O184" s="272"/>
      <c r="P184" s="272"/>
      <c r="Q184" s="272"/>
      <c r="R184" s="272"/>
      <c r="S184" s="272"/>
      <c r="T184" s="272"/>
      <c r="U184" s="272"/>
      <c r="V184" s="272"/>
      <c r="W184" s="272"/>
      <c r="X184" s="273"/>
      <c r="Y184" s="13"/>
      <c r="Z184" s="13"/>
      <c r="AA184" s="13"/>
      <c r="AB184" s="13"/>
      <c r="AC184" s="13"/>
      <c r="AD184" s="13"/>
      <c r="AE184" s="13"/>
      <c r="AT184" s="274" t="s">
        <v>201</v>
      </c>
      <c r="AU184" s="274" t="s">
        <v>88</v>
      </c>
      <c r="AV184" s="13" t="s">
        <v>88</v>
      </c>
      <c r="AW184" s="13" t="s">
        <v>5</v>
      </c>
      <c r="AX184" s="13" t="s">
        <v>79</v>
      </c>
      <c r="AY184" s="274" t="s">
        <v>184</v>
      </c>
    </row>
    <row r="185" s="13" customFormat="1">
      <c r="A185" s="13"/>
      <c r="B185" s="263"/>
      <c r="C185" s="264"/>
      <c r="D185" s="265" t="s">
        <v>201</v>
      </c>
      <c r="E185" s="266" t="s">
        <v>1</v>
      </c>
      <c r="F185" s="267" t="s">
        <v>226</v>
      </c>
      <c r="G185" s="264"/>
      <c r="H185" s="268">
        <v>50</v>
      </c>
      <c r="I185" s="269"/>
      <c r="J185" s="269"/>
      <c r="K185" s="264"/>
      <c r="L185" s="264"/>
      <c r="M185" s="270"/>
      <c r="N185" s="271"/>
      <c r="O185" s="272"/>
      <c r="P185" s="272"/>
      <c r="Q185" s="272"/>
      <c r="R185" s="272"/>
      <c r="S185" s="272"/>
      <c r="T185" s="272"/>
      <c r="U185" s="272"/>
      <c r="V185" s="272"/>
      <c r="W185" s="272"/>
      <c r="X185" s="273"/>
      <c r="Y185" s="13"/>
      <c r="Z185" s="13"/>
      <c r="AA185" s="13"/>
      <c r="AB185" s="13"/>
      <c r="AC185" s="13"/>
      <c r="AD185" s="13"/>
      <c r="AE185" s="13"/>
      <c r="AT185" s="274" t="s">
        <v>201</v>
      </c>
      <c r="AU185" s="274" t="s">
        <v>88</v>
      </c>
      <c r="AV185" s="13" t="s">
        <v>88</v>
      </c>
      <c r="AW185" s="13" t="s">
        <v>5</v>
      </c>
      <c r="AX185" s="13" t="s">
        <v>79</v>
      </c>
      <c r="AY185" s="274" t="s">
        <v>184</v>
      </c>
    </row>
    <row r="186" s="14" customFormat="1">
      <c r="A186" s="14"/>
      <c r="B186" s="275"/>
      <c r="C186" s="276"/>
      <c r="D186" s="265" t="s">
        <v>201</v>
      </c>
      <c r="E186" s="277" t="s">
        <v>1</v>
      </c>
      <c r="F186" s="278" t="s">
        <v>227</v>
      </c>
      <c r="G186" s="276"/>
      <c r="H186" s="279">
        <v>82</v>
      </c>
      <c r="I186" s="280"/>
      <c r="J186" s="280"/>
      <c r="K186" s="276"/>
      <c r="L186" s="276"/>
      <c r="M186" s="281"/>
      <c r="N186" s="282"/>
      <c r="O186" s="283"/>
      <c r="P186" s="283"/>
      <c r="Q186" s="283"/>
      <c r="R186" s="283"/>
      <c r="S186" s="283"/>
      <c r="T186" s="283"/>
      <c r="U186" s="283"/>
      <c r="V186" s="283"/>
      <c r="W186" s="283"/>
      <c r="X186" s="284"/>
      <c r="Y186" s="14"/>
      <c r="Z186" s="14"/>
      <c r="AA186" s="14"/>
      <c r="AB186" s="14"/>
      <c r="AC186" s="14"/>
      <c r="AD186" s="14"/>
      <c r="AE186" s="14"/>
      <c r="AT186" s="285" t="s">
        <v>201</v>
      </c>
      <c r="AU186" s="285" t="s">
        <v>88</v>
      </c>
      <c r="AV186" s="14" t="s">
        <v>190</v>
      </c>
      <c r="AW186" s="14" t="s">
        <v>5</v>
      </c>
      <c r="AX186" s="14" t="s">
        <v>86</v>
      </c>
      <c r="AY186" s="285" t="s">
        <v>184</v>
      </c>
    </row>
    <row r="187" s="2" customFormat="1" ht="33" customHeight="1">
      <c r="A187" s="41"/>
      <c r="B187" s="42"/>
      <c r="C187" s="249" t="s">
        <v>228</v>
      </c>
      <c r="D187" s="249" t="s">
        <v>186</v>
      </c>
      <c r="E187" s="250" t="s">
        <v>229</v>
      </c>
      <c r="F187" s="251" t="s">
        <v>230</v>
      </c>
      <c r="G187" s="252" t="s">
        <v>199</v>
      </c>
      <c r="H187" s="253">
        <v>171.5</v>
      </c>
      <c r="I187" s="254"/>
      <c r="J187" s="254"/>
      <c r="K187" s="255">
        <f>ROUND(P187*H187,2)</f>
        <v>0</v>
      </c>
      <c r="L187" s="256"/>
      <c r="M187" s="44"/>
      <c r="N187" s="257" t="s">
        <v>1</v>
      </c>
      <c r="O187" s="258" t="s">
        <v>42</v>
      </c>
      <c r="P187" s="259">
        <f>I187+J187</f>
        <v>0</v>
      </c>
      <c r="Q187" s="259">
        <f>ROUND(I187*H187,2)</f>
        <v>0</v>
      </c>
      <c r="R187" s="259">
        <f>ROUND(J187*H187,2)</f>
        <v>0</v>
      </c>
      <c r="S187" s="94"/>
      <c r="T187" s="260">
        <f>S187*H187</f>
        <v>0</v>
      </c>
      <c r="U187" s="260">
        <v>0</v>
      </c>
      <c r="V187" s="260">
        <f>U187*H187</f>
        <v>0</v>
      </c>
      <c r="W187" s="260">
        <v>0</v>
      </c>
      <c r="X187" s="261">
        <f>W187*H187</f>
        <v>0</v>
      </c>
      <c r="Y187" s="41"/>
      <c r="Z187" s="41"/>
      <c r="AA187" s="41"/>
      <c r="AB187" s="41"/>
      <c r="AC187" s="41"/>
      <c r="AD187" s="41"/>
      <c r="AE187" s="41"/>
      <c r="AR187" s="262" t="s">
        <v>190</v>
      </c>
      <c r="AT187" s="262" t="s">
        <v>186</v>
      </c>
      <c r="AU187" s="262" t="s">
        <v>88</v>
      </c>
      <c r="AY187" s="16" t="s">
        <v>184</v>
      </c>
      <c r="BE187" s="147">
        <f>IF(O187="základní",K187,0)</f>
        <v>0</v>
      </c>
      <c r="BF187" s="147">
        <f>IF(O187="snížená",K187,0)</f>
        <v>0</v>
      </c>
      <c r="BG187" s="147">
        <f>IF(O187="zákl. přenesená",K187,0)</f>
        <v>0</v>
      </c>
      <c r="BH187" s="147">
        <f>IF(O187="sníž. přenesená",K187,0)</f>
        <v>0</v>
      </c>
      <c r="BI187" s="147">
        <f>IF(O187="nulová",K187,0)</f>
        <v>0</v>
      </c>
      <c r="BJ187" s="16" t="s">
        <v>86</v>
      </c>
      <c r="BK187" s="147">
        <f>ROUND(P187*H187,2)</f>
        <v>0</v>
      </c>
      <c r="BL187" s="16" t="s">
        <v>190</v>
      </c>
      <c r="BM187" s="262" t="s">
        <v>231</v>
      </c>
    </row>
    <row r="188" s="13" customFormat="1">
      <c r="A188" s="13"/>
      <c r="B188" s="263"/>
      <c r="C188" s="264"/>
      <c r="D188" s="265" t="s">
        <v>201</v>
      </c>
      <c r="E188" s="266" t="s">
        <v>1</v>
      </c>
      <c r="F188" s="267" t="s">
        <v>232</v>
      </c>
      <c r="G188" s="264"/>
      <c r="H188" s="268">
        <v>171.5</v>
      </c>
      <c r="I188" s="269"/>
      <c r="J188" s="269"/>
      <c r="K188" s="264"/>
      <c r="L188" s="264"/>
      <c r="M188" s="270"/>
      <c r="N188" s="271"/>
      <c r="O188" s="272"/>
      <c r="P188" s="272"/>
      <c r="Q188" s="272"/>
      <c r="R188" s="272"/>
      <c r="S188" s="272"/>
      <c r="T188" s="272"/>
      <c r="U188" s="272"/>
      <c r="V188" s="272"/>
      <c r="W188" s="272"/>
      <c r="X188" s="273"/>
      <c r="Y188" s="13"/>
      <c r="Z188" s="13"/>
      <c r="AA188" s="13"/>
      <c r="AB188" s="13"/>
      <c r="AC188" s="13"/>
      <c r="AD188" s="13"/>
      <c r="AE188" s="13"/>
      <c r="AT188" s="274" t="s">
        <v>201</v>
      </c>
      <c r="AU188" s="274" t="s">
        <v>88</v>
      </c>
      <c r="AV188" s="13" t="s">
        <v>88</v>
      </c>
      <c r="AW188" s="13" t="s">
        <v>5</v>
      </c>
      <c r="AX188" s="13" t="s">
        <v>86</v>
      </c>
      <c r="AY188" s="274" t="s">
        <v>184</v>
      </c>
    </row>
    <row r="189" s="2" customFormat="1" ht="24.15" customHeight="1">
      <c r="A189" s="41"/>
      <c r="B189" s="42"/>
      <c r="C189" s="249" t="s">
        <v>233</v>
      </c>
      <c r="D189" s="249" t="s">
        <v>186</v>
      </c>
      <c r="E189" s="250" t="s">
        <v>234</v>
      </c>
      <c r="F189" s="251" t="s">
        <v>235</v>
      </c>
      <c r="G189" s="252" t="s">
        <v>199</v>
      </c>
      <c r="H189" s="253">
        <v>171.5</v>
      </c>
      <c r="I189" s="254"/>
      <c r="J189" s="254"/>
      <c r="K189" s="255">
        <f>ROUND(P189*H189,2)</f>
        <v>0</v>
      </c>
      <c r="L189" s="256"/>
      <c r="M189" s="44"/>
      <c r="N189" s="257" t="s">
        <v>1</v>
      </c>
      <c r="O189" s="258" t="s">
        <v>42</v>
      </c>
      <c r="P189" s="259">
        <f>I189+J189</f>
        <v>0</v>
      </c>
      <c r="Q189" s="259">
        <f>ROUND(I189*H189,2)</f>
        <v>0</v>
      </c>
      <c r="R189" s="259">
        <f>ROUND(J189*H189,2)</f>
        <v>0</v>
      </c>
      <c r="S189" s="94"/>
      <c r="T189" s="260">
        <f>S189*H189</f>
        <v>0</v>
      </c>
      <c r="U189" s="260">
        <v>0</v>
      </c>
      <c r="V189" s="260">
        <f>U189*H189</f>
        <v>0</v>
      </c>
      <c r="W189" s="260">
        <v>0</v>
      </c>
      <c r="X189" s="261">
        <f>W189*H189</f>
        <v>0</v>
      </c>
      <c r="Y189" s="41"/>
      <c r="Z189" s="41"/>
      <c r="AA189" s="41"/>
      <c r="AB189" s="41"/>
      <c r="AC189" s="41"/>
      <c r="AD189" s="41"/>
      <c r="AE189" s="41"/>
      <c r="AR189" s="262" t="s">
        <v>190</v>
      </c>
      <c r="AT189" s="262" t="s">
        <v>186</v>
      </c>
      <c r="AU189" s="262" t="s">
        <v>88</v>
      </c>
      <c r="AY189" s="16" t="s">
        <v>184</v>
      </c>
      <c r="BE189" s="147">
        <f>IF(O189="základní",K189,0)</f>
        <v>0</v>
      </c>
      <c r="BF189" s="147">
        <f>IF(O189="snížená",K189,0)</f>
        <v>0</v>
      </c>
      <c r="BG189" s="147">
        <f>IF(O189="zákl. přenesená",K189,0)</f>
        <v>0</v>
      </c>
      <c r="BH189" s="147">
        <f>IF(O189="sníž. přenesená",K189,0)</f>
        <v>0</v>
      </c>
      <c r="BI189" s="147">
        <f>IF(O189="nulová",K189,0)</f>
        <v>0</v>
      </c>
      <c r="BJ189" s="16" t="s">
        <v>86</v>
      </c>
      <c r="BK189" s="147">
        <f>ROUND(P189*H189,2)</f>
        <v>0</v>
      </c>
      <c r="BL189" s="16" t="s">
        <v>190</v>
      </c>
      <c r="BM189" s="262" t="s">
        <v>236</v>
      </c>
    </row>
    <row r="190" s="13" customFormat="1">
      <c r="A190" s="13"/>
      <c r="B190" s="263"/>
      <c r="C190" s="264"/>
      <c r="D190" s="265" t="s">
        <v>201</v>
      </c>
      <c r="E190" s="266" t="s">
        <v>1</v>
      </c>
      <c r="F190" s="267" t="s">
        <v>237</v>
      </c>
      <c r="G190" s="264"/>
      <c r="H190" s="268">
        <v>171.5</v>
      </c>
      <c r="I190" s="269"/>
      <c r="J190" s="269"/>
      <c r="K190" s="264"/>
      <c r="L190" s="264"/>
      <c r="M190" s="270"/>
      <c r="N190" s="271"/>
      <c r="O190" s="272"/>
      <c r="P190" s="272"/>
      <c r="Q190" s="272"/>
      <c r="R190" s="272"/>
      <c r="S190" s="272"/>
      <c r="T190" s="272"/>
      <c r="U190" s="272"/>
      <c r="V190" s="272"/>
      <c r="W190" s="272"/>
      <c r="X190" s="273"/>
      <c r="Y190" s="13"/>
      <c r="Z190" s="13"/>
      <c r="AA190" s="13"/>
      <c r="AB190" s="13"/>
      <c r="AC190" s="13"/>
      <c r="AD190" s="13"/>
      <c r="AE190" s="13"/>
      <c r="AT190" s="274" t="s">
        <v>201</v>
      </c>
      <c r="AU190" s="274" t="s">
        <v>88</v>
      </c>
      <c r="AV190" s="13" t="s">
        <v>88</v>
      </c>
      <c r="AW190" s="13" t="s">
        <v>5</v>
      </c>
      <c r="AX190" s="13" t="s">
        <v>86</v>
      </c>
      <c r="AY190" s="274" t="s">
        <v>184</v>
      </c>
    </row>
    <row r="191" s="2" customFormat="1" ht="24.15" customHeight="1">
      <c r="A191" s="41"/>
      <c r="B191" s="42"/>
      <c r="C191" s="249" t="s">
        <v>238</v>
      </c>
      <c r="D191" s="249" t="s">
        <v>186</v>
      </c>
      <c r="E191" s="250" t="s">
        <v>239</v>
      </c>
      <c r="F191" s="251" t="s">
        <v>240</v>
      </c>
      <c r="G191" s="252" t="s">
        <v>241</v>
      </c>
      <c r="H191" s="253">
        <v>274.39999999999998</v>
      </c>
      <c r="I191" s="254"/>
      <c r="J191" s="254"/>
      <c r="K191" s="255">
        <f>ROUND(P191*H191,2)</f>
        <v>0</v>
      </c>
      <c r="L191" s="256"/>
      <c r="M191" s="44"/>
      <c r="N191" s="257" t="s">
        <v>1</v>
      </c>
      <c r="O191" s="258" t="s">
        <v>42</v>
      </c>
      <c r="P191" s="259">
        <f>I191+J191</f>
        <v>0</v>
      </c>
      <c r="Q191" s="259">
        <f>ROUND(I191*H191,2)</f>
        <v>0</v>
      </c>
      <c r="R191" s="259">
        <f>ROUND(J191*H191,2)</f>
        <v>0</v>
      </c>
      <c r="S191" s="94"/>
      <c r="T191" s="260">
        <f>S191*H191</f>
        <v>0</v>
      </c>
      <c r="U191" s="260">
        <v>0</v>
      </c>
      <c r="V191" s="260">
        <f>U191*H191</f>
        <v>0</v>
      </c>
      <c r="W191" s="260">
        <v>0</v>
      </c>
      <c r="X191" s="261">
        <f>W191*H191</f>
        <v>0</v>
      </c>
      <c r="Y191" s="41"/>
      <c r="Z191" s="41"/>
      <c r="AA191" s="41"/>
      <c r="AB191" s="41"/>
      <c r="AC191" s="41"/>
      <c r="AD191" s="41"/>
      <c r="AE191" s="41"/>
      <c r="AR191" s="262" t="s">
        <v>190</v>
      </c>
      <c r="AT191" s="262" t="s">
        <v>186</v>
      </c>
      <c r="AU191" s="262" t="s">
        <v>88</v>
      </c>
      <c r="AY191" s="16" t="s">
        <v>184</v>
      </c>
      <c r="BE191" s="147">
        <f>IF(O191="základní",K191,0)</f>
        <v>0</v>
      </c>
      <c r="BF191" s="147">
        <f>IF(O191="snížená",K191,0)</f>
        <v>0</v>
      </c>
      <c r="BG191" s="147">
        <f>IF(O191="zákl. přenesená",K191,0)</f>
        <v>0</v>
      </c>
      <c r="BH191" s="147">
        <f>IF(O191="sníž. přenesená",K191,0)</f>
        <v>0</v>
      </c>
      <c r="BI191" s="147">
        <f>IF(O191="nulová",K191,0)</f>
        <v>0</v>
      </c>
      <c r="BJ191" s="16" t="s">
        <v>86</v>
      </c>
      <c r="BK191" s="147">
        <f>ROUND(P191*H191,2)</f>
        <v>0</v>
      </c>
      <c r="BL191" s="16" t="s">
        <v>190</v>
      </c>
      <c r="BM191" s="262" t="s">
        <v>242</v>
      </c>
    </row>
    <row r="192" s="13" customFormat="1">
      <c r="A192" s="13"/>
      <c r="B192" s="263"/>
      <c r="C192" s="264"/>
      <c r="D192" s="265" t="s">
        <v>201</v>
      </c>
      <c r="E192" s="266" t="s">
        <v>1</v>
      </c>
      <c r="F192" s="267" t="s">
        <v>243</v>
      </c>
      <c r="G192" s="264"/>
      <c r="H192" s="268">
        <v>274.39999999999998</v>
      </c>
      <c r="I192" s="269"/>
      <c r="J192" s="269"/>
      <c r="K192" s="264"/>
      <c r="L192" s="264"/>
      <c r="M192" s="270"/>
      <c r="N192" s="271"/>
      <c r="O192" s="272"/>
      <c r="P192" s="272"/>
      <c r="Q192" s="272"/>
      <c r="R192" s="272"/>
      <c r="S192" s="272"/>
      <c r="T192" s="272"/>
      <c r="U192" s="272"/>
      <c r="V192" s="272"/>
      <c r="W192" s="272"/>
      <c r="X192" s="273"/>
      <c r="Y192" s="13"/>
      <c r="Z192" s="13"/>
      <c r="AA192" s="13"/>
      <c r="AB192" s="13"/>
      <c r="AC192" s="13"/>
      <c r="AD192" s="13"/>
      <c r="AE192" s="13"/>
      <c r="AT192" s="274" t="s">
        <v>201</v>
      </c>
      <c r="AU192" s="274" t="s">
        <v>88</v>
      </c>
      <c r="AV192" s="13" t="s">
        <v>88</v>
      </c>
      <c r="AW192" s="13" t="s">
        <v>5</v>
      </c>
      <c r="AX192" s="13" t="s">
        <v>86</v>
      </c>
      <c r="AY192" s="274" t="s">
        <v>184</v>
      </c>
    </row>
    <row r="193" s="2" customFormat="1" ht="24.15" customHeight="1">
      <c r="A193" s="41"/>
      <c r="B193" s="42"/>
      <c r="C193" s="249" t="s">
        <v>244</v>
      </c>
      <c r="D193" s="249" t="s">
        <v>186</v>
      </c>
      <c r="E193" s="250" t="s">
        <v>245</v>
      </c>
      <c r="F193" s="251" t="s">
        <v>246</v>
      </c>
      <c r="G193" s="252" t="s">
        <v>199</v>
      </c>
      <c r="H193" s="253">
        <v>65</v>
      </c>
      <c r="I193" s="254"/>
      <c r="J193" s="254"/>
      <c r="K193" s="255">
        <f>ROUND(P193*H193,2)</f>
        <v>0</v>
      </c>
      <c r="L193" s="256"/>
      <c r="M193" s="44"/>
      <c r="N193" s="257" t="s">
        <v>1</v>
      </c>
      <c r="O193" s="258" t="s">
        <v>42</v>
      </c>
      <c r="P193" s="259">
        <f>I193+J193</f>
        <v>0</v>
      </c>
      <c r="Q193" s="259">
        <f>ROUND(I193*H193,2)</f>
        <v>0</v>
      </c>
      <c r="R193" s="259">
        <f>ROUND(J193*H193,2)</f>
        <v>0</v>
      </c>
      <c r="S193" s="94"/>
      <c r="T193" s="260">
        <f>S193*H193</f>
        <v>0</v>
      </c>
      <c r="U193" s="260">
        <v>0</v>
      </c>
      <c r="V193" s="260">
        <f>U193*H193</f>
        <v>0</v>
      </c>
      <c r="W193" s="260">
        <v>0</v>
      </c>
      <c r="X193" s="261">
        <f>W193*H193</f>
        <v>0</v>
      </c>
      <c r="Y193" s="41"/>
      <c r="Z193" s="41"/>
      <c r="AA193" s="41"/>
      <c r="AB193" s="41"/>
      <c r="AC193" s="41"/>
      <c r="AD193" s="41"/>
      <c r="AE193" s="41"/>
      <c r="AR193" s="262" t="s">
        <v>190</v>
      </c>
      <c r="AT193" s="262" t="s">
        <v>186</v>
      </c>
      <c r="AU193" s="262" t="s">
        <v>88</v>
      </c>
      <c r="AY193" s="16" t="s">
        <v>184</v>
      </c>
      <c r="BE193" s="147">
        <f>IF(O193="základní",K193,0)</f>
        <v>0</v>
      </c>
      <c r="BF193" s="147">
        <f>IF(O193="snížená",K193,0)</f>
        <v>0</v>
      </c>
      <c r="BG193" s="147">
        <f>IF(O193="zákl. přenesená",K193,0)</f>
        <v>0</v>
      </c>
      <c r="BH193" s="147">
        <f>IF(O193="sníž. přenesená",K193,0)</f>
        <v>0</v>
      </c>
      <c r="BI193" s="147">
        <f>IF(O193="nulová",K193,0)</f>
        <v>0</v>
      </c>
      <c r="BJ193" s="16" t="s">
        <v>86</v>
      </c>
      <c r="BK193" s="147">
        <f>ROUND(P193*H193,2)</f>
        <v>0</v>
      </c>
      <c r="BL193" s="16" t="s">
        <v>190</v>
      </c>
      <c r="BM193" s="262" t="s">
        <v>247</v>
      </c>
    </row>
    <row r="194" s="2" customFormat="1" ht="24.15" customHeight="1">
      <c r="A194" s="41"/>
      <c r="B194" s="42"/>
      <c r="C194" s="249" t="s">
        <v>248</v>
      </c>
      <c r="D194" s="249" t="s">
        <v>186</v>
      </c>
      <c r="E194" s="250" t="s">
        <v>249</v>
      </c>
      <c r="F194" s="251" t="s">
        <v>250</v>
      </c>
      <c r="G194" s="252" t="s">
        <v>199</v>
      </c>
      <c r="H194" s="253">
        <v>10</v>
      </c>
      <c r="I194" s="254"/>
      <c r="J194" s="254"/>
      <c r="K194" s="255">
        <f>ROUND(P194*H194,2)</f>
        <v>0</v>
      </c>
      <c r="L194" s="256"/>
      <c r="M194" s="44"/>
      <c r="N194" s="257" t="s">
        <v>1</v>
      </c>
      <c r="O194" s="258" t="s">
        <v>42</v>
      </c>
      <c r="P194" s="259">
        <f>I194+J194</f>
        <v>0</v>
      </c>
      <c r="Q194" s="259">
        <f>ROUND(I194*H194,2)</f>
        <v>0</v>
      </c>
      <c r="R194" s="259">
        <f>ROUND(J194*H194,2)</f>
        <v>0</v>
      </c>
      <c r="S194" s="94"/>
      <c r="T194" s="260">
        <f>S194*H194</f>
        <v>0</v>
      </c>
      <c r="U194" s="260">
        <v>0</v>
      </c>
      <c r="V194" s="260">
        <f>U194*H194</f>
        <v>0</v>
      </c>
      <c r="W194" s="260">
        <v>0</v>
      </c>
      <c r="X194" s="261">
        <f>W194*H194</f>
        <v>0</v>
      </c>
      <c r="Y194" s="41"/>
      <c r="Z194" s="41"/>
      <c r="AA194" s="41"/>
      <c r="AB194" s="41"/>
      <c r="AC194" s="41"/>
      <c r="AD194" s="41"/>
      <c r="AE194" s="41"/>
      <c r="AR194" s="262" t="s">
        <v>190</v>
      </c>
      <c r="AT194" s="262" t="s">
        <v>186</v>
      </c>
      <c r="AU194" s="262" t="s">
        <v>88</v>
      </c>
      <c r="AY194" s="16" t="s">
        <v>184</v>
      </c>
      <c r="BE194" s="147">
        <f>IF(O194="základní",K194,0)</f>
        <v>0</v>
      </c>
      <c r="BF194" s="147">
        <f>IF(O194="snížená",K194,0)</f>
        <v>0</v>
      </c>
      <c r="BG194" s="147">
        <f>IF(O194="zákl. přenesená",K194,0)</f>
        <v>0</v>
      </c>
      <c r="BH194" s="147">
        <f>IF(O194="sníž. přenesená",K194,0)</f>
        <v>0</v>
      </c>
      <c r="BI194" s="147">
        <f>IF(O194="nulová",K194,0)</f>
        <v>0</v>
      </c>
      <c r="BJ194" s="16" t="s">
        <v>86</v>
      </c>
      <c r="BK194" s="147">
        <f>ROUND(P194*H194,2)</f>
        <v>0</v>
      </c>
      <c r="BL194" s="16" t="s">
        <v>190</v>
      </c>
      <c r="BM194" s="262" t="s">
        <v>251</v>
      </c>
    </row>
    <row r="195" s="13" customFormat="1">
      <c r="A195" s="13"/>
      <c r="B195" s="263"/>
      <c r="C195" s="264"/>
      <c r="D195" s="265" t="s">
        <v>201</v>
      </c>
      <c r="E195" s="266" t="s">
        <v>1</v>
      </c>
      <c r="F195" s="267" t="s">
        <v>252</v>
      </c>
      <c r="G195" s="264"/>
      <c r="H195" s="268">
        <v>10</v>
      </c>
      <c r="I195" s="269"/>
      <c r="J195" s="269"/>
      <c r="K195" s="264"/>
      <c r="L195" s="264"/>
      <c r="M195" s="270"/>
      <c r="N195" s="271"/>
      <c r="O195" s="272"/>
      <c r="P195" s="272"/>
      <c r="Q195" s="272"/>
      <c r="R195" s="272"/>
      <c r="S195" s="272"/>
      <c r="T195" s="272"/>
      <c r="U195" s="272"/>
      <c r="V195" s="272"/>
      <c r="W195" s="272"/>
      <c r="X195" s="273"/>
      <c r="Y195" s="13"/>
      <c r="Z195" s="13"/>
      <c r="AA195" s="13"/>
      <c r="AB195" s="13"/>
      <c r="AC195" s="13"/>
      <c r="AD195" s="13"/>
      <c r="AE195" s="13"/>
      <c r="AT195" s="274" t="s">
        <v>201</v>
      </c>
      <c r="AU195" s="274" t="s">
        <v>88</v>
      </c>
      <c r="AV195" s="13" t="s">
        <v>88</v>
      </c>
      <c r="AW195" s="13" t="s">
        <v>5</v>
      </c>
      <c r="AX195" s="13" t="s">
        <v>86</v>
      </c>
      <c r="AY195" s="274" t="s">
        <v>184</v>
      </c>
    </row>
    <row r="196" s="2" customFormat="1" ht="16.5" customHeight="1">
      <c r="A196" s="41"/>
      <c r="B196" s="42"/>
      <c r="C196" s="286" t="s">
        <v>253</v>
      </c>
      <c r="D196" s="286" t="s">
        <v>254</v>
      </c>
      <c r="E196" s="287" t="s">
        <v>255</v>
      </c>
      <c r="F196" s="288" t="s">
        <v>256</v>
      </c>
      <c r="G196" s="289" t="s">
        <v>241</v>
      </c>
      <c r="H196" s="290">
        <v>23</v>
      </c>
      <c r="I196" s="291"/>
      <c r="J196" s="292"/>
      <c r="K196" s="293">
        <f>ROUND(P196*H196,2)</f>
        <v>0</v>
      </c>
      <c r="L196" s="292"/>
      <c r="M196" s="294"/>
      <c r="N196" s="295" t="s">
        <v>1</v>
      </c>
      <c r="O196" s="258" t="s">
        <v>42</v>
      </c>
      <c r="P196" s="259">
        <f>I196+J196</f>
        <v>0</v>
      </c>
      <c r="Q196" s="259">
        <f>ROUND(I196*H196,2)</f>
        <v>0</v>
      </c>
      <c r="R196" s="259">
        <f>ROUND(J196*H196,2)</f>
        <v>0</v>
      </c>
      <c r="S196" s="94"/>
      <c r="T196" s="260">
        <f>S196*H196</f>
        <v>0</v>
      </c>
      <c r="U196" s="260">
        <v>1</v>
      </c>
      <c r="V196" s="260">
        <f>U196*H196</f>
        <v>23</v>
      </c>
      <c r="W196" s="260">
        <v>0</v>
      </c>
      <c r="X196" s="261">
        <f>W196*H196</f>
        <v>0</v>
      </c>
      <c r="Y196" s="41"/>
      <c r="Z196" s="41"/>
      <c r="AA196" s="41"/>
      <c r="AB196" s="41"/>
      <c r="AC196" s="41"/>
      <c r="AD196" s="41"/>
      <c r="AE196" s="41"/>
      <c r="AR196" s="262" t="s">
        <v>221</v>
      </c>
      <c r="AT196" s="262" t="s">
        <v>254</v>
      </c>
      <c r="AU196" s="262" t="s">
        <v>88</v>
      </c>
      <c r="AY196" s="16" t="s">
        <v>184</v>
      </c>
      <c r="BE196" s="147">
        <f>IF(O196="základní",K196,0)</f>
        <v>0</v>
      </c>
      <c r="BF196" s="147">
        <f>IF(O196="snížená",K196,0)</f>
        <v>0</v>
      </c>
      <c r="BG196" s="147">
        <f>IF(O196="zákl. přenesená",K196,0)</f>
        <v>0</v>
      </c>
      <c r="BH196" s="147">
        <f>IF(O196="sníž. přenesená",K196,0)</f>
        <v>0</v>
      </c>
      <c r="BI196" s="147">
        <f>IF(O196="nulová",K196,0)</f>
        <v>0</v>
      </c>
      <c r="BJ196" s="16" t="s">
        <v>86</v>
      </c>
      <c r="BK196" s="147">
        <f>ROUND(P196*H196,2)</f>
        <v>0</v>
      </c>
      <c r="BL196" s="16" t="s">
        <v>190</v>
      </c>
      <c r="BM196" s="262" t="s">
        <v>257</v>
      </c>
    </row>
    <row r="197" s="13" customFormat="1">
      <c r="A197" s="13"/>
      <c r="B197" s="263"/>
      <c r="C197" s="264"/>
      <c r="D197" s="265" t="s">
        <v>201</v>
      </c>
      <c r="E197" s="266" t="s">
        <v>1</v>
      </c>
      <c r="F197" s="267" t="s">
        <v>258</v>
      </c>
      <c r="G197" s="264"/>
      <c r="H197" s="268">
        <v>23</v>
      </c>
      <c r="I197" s="269"/>
      <c r="J197" s="269"/>
      <c r="K197" s="264"/>
      <c r="L197" s="264"/>
      <c r="M197" s="270"/>
      <c r="N197" s="271"/>
      <c r="O197" s="272"/>
      <c r="P197" s="272"/>
      <c r="Q197" s="272"/>
      <c r="R197" s="272"/>
      <c r="S197" s="272"/>
      <c r="T197" s="272"/>
      <c r="U197" s="272"/>
      <c r="V197" s="272"/>
      <c r="W197" s="272"/>
      <c r="X197" s="273"/>
      <c r="Y197" s="13"/>
      <c r="Z197" s="13"/>
      <c r="AA197" s="13"/>
      <c r="AB197" s="13"/>
      <c r="AC197" s="13"/>
      <c r="AD197" s="13"/>
      <c r="AE197" s="13"/>
      <c r="AT197" s="274" t="s">
        <v>201</v>
      </c>
      <c r="AU197" s="274" t="s">
        <v>88</v>
      </c>
      <c r="AV197" s="13" t="s">
        <v>88</v>
      </c>
      <c r="AW197" s="13" t="s">
        <v>5</v>
      </c>
      <c r="AX197" s="13" t="s">
        <v>86</v>
      </c>
      <c r="AY197" s="274" t="s">
        <v>184</v>
      </c>
    </row>
    <row r="198" s="12" customFormat="1" ht="22.8" customHeight="1">
      <c r="A198" s="12"/>
      <c r="B198" s="232"/>
      <c r="C198" s="233"/>
      <c r="D198" s="234" t="s">
        <v>78</v>
      </c>
      <c r="E198" s="247" t="s">
        <v>88</v>
      </c>
      <c r="F198" s="247" t="s">
        <v>259</v>
      </c>
      <c r="G198" s="233"/>
      <c r="H198" s="233"/>
      <c r="I198" s="236"/>
      <c r="J198" s="236"/>
      <c r="K198" s="248">
        <f>BK198</f>
        <v>0</v>
      </c>
      <c r="L198" s="233"/>
      <c r="M198" s="238"/>
      <c r="N198" s="239"/>
      <c r="O198" s="240"/>
      <c r="P198" s="240"/>
      <c r="Q198" s="241">
        <f>SUM(Q199:Q219)</f>
        <v>0</v>
      </c>
      <c r="R198" s="241">
        <f>SUM(R199:R219)</f>
        <v>0</v>
      </c>
      <c r="S198" s="240"/>
      <c r="T198" s="242">
        <f>SUM(T199:T219)</f>
        <v>0</v>
      </c>
      <c r="U198" s="240"/>
      <c r="V198" s="242">
        <f>SUM(V199:V219)</f>
        <v>233.58679598999999</v>
      </c>
      <c r="W198" s="240"/>
      <c r="X198" s="243">
        <f>SUM(X199:X219)</f>
        <v>0</v>
      </c>
      <c r="Y198" s="12"/>
      <c r="Z198" s="12"/>
      <c r="AA198" s="12"/>
      <c r="AB198" s="12"/>
      <c r="AC198" s="12"/>
      <c r="AD198" s="12"/>
      <c r="AE198" s="12"/>
      <c r="AR198" s="244" t="s">
        <v>86</v>
      </c>
      <c r="AT198" s="245" t="s">
        <v>78</v>
      </c>
      <c r="AU198" s="245" t="s">
        <v>86</v>
      </c>
      <c r="AY198" s="244" t="s">
        <v>184</v>
      </c>
      <c r="BK198" s="246">
        <f>SUM(BK199:BK219)</f>
        <v>0</v>
      </c>
    </row>
    <row r="199" s="2" customFormat="1" ht="16.5" customHeight="1">
      <c r="A199" s="41"/>
      <c r="B199" s="42"/>
      <c r="C199" s="249" t="s">
        <v>9</v>
      </c>
      <c r="D199" s="249" t="s">
        <v>186</v>
      </c>
      <c r="E199" s="250" t="s">
        <v>260</v>
      </c>
      <c r="F199" s="251" t="s">
        <v>261</v>
      </c>
      <c r="G199" s="252" t="s">
        <v>199</v>
      </c>
      <c r="H199" s="253">
        <v>2.1000000000000001</v>
      </c>
      <c r="I199" s="254"/>
      <c r="J199" s="254"/>
      <c r="K199" s="255">
        <f>ROUND(P199*H199,2)</f>
        <v>0</v>
      </c>
      <c r="L199" s="256"/>
      <c r="M199" s="44"/>
      <c r="N199" s="257" t="s">
        <v>1</v>
      </c>
      <c r="O199" s="258" t="s">
        <v>42</v>
      </c>
      <c r="P199" s="259">
        <f>I199+J199</f>
        <v>0</v>
      </c>
      <c r="Q199" s="259">
        <f>ROUND(I199*H199,2)</f>
        <v>0</v>
      </c>
      <c r="R199" s="259">
        <f>ROUND(J199*H199,2)</f>
        <v>0</v>
      </c>
      <c r="S199" s="94"/>
      <c r="T199" s="260">
        <f>S199*H199</f>
        <v>0</v>
      </c>
      <c r="U199" s="260">
        <v>2.2563399999999998</v>
      </c>
      <c r="V199" s="260">
        <f>U199*H199</f>
        <v>4.7383139999999999</v>
      </c>
      <c r="W199" s="260">
        <v>0</v>
      </c>
      <c r="X199" s="261">
        <f>W199*H199</f>
        <v>0</v>
      </c>
      <c r="Y199" s="41"/>
      <c r="Z199" s="41"/>
      <c r="AA199" s="41"/>
      <c r="AB199" s="41"/>
      <c r="AC199" s="41"/>
      <c r="AD199" s="41"/>
      <c r="AE199" s="41"/>
      <c r="AR199" s="262" t="s">
        <v>190</v>
      </c>
      <c r="AT199" s="262" t="s">
        <v>186</v>
      </c>
      <c r="AU199" s="262" t="s">
        <v>88</v>
      </c>
      <c r="AY199" s="16" t="s">
        <v>184</v>
      </c>
      <c r="BE199" s="147">
        <f>IF(O199="základní",K199,0)</f>
        <v>0</v>
      </c>
      <c r="BF199" s="147">
        <f>IF(O199="snížená",K199,0)</f>
        <v>0</v>
      </c>
      <c r="BG199" s="147">
        <f>IF(O199="zákl. přenesená",K199,0)</f>
        <v>0</v>
      </c>
      <c r="BH199" s="147">
        <f>IF(O199="sníž. přenesená",K199,0)</f>
        <v>0</v>
      </c>
      <c r="BI199" s="147">
        <f>IF(O199="nulová",K199,0)</f>
        <v>0</v>
      </c>
      <c r="BJ199" s="16" t="s">
        <v>86</v>
      </c>
      <c r="BK199" s="147">
        <f>ROUND(P199*H199,2)</f>
        <v>0</v>
      </c>
      <c r="BL199" s="16" t="s">
        <v>190</v>
      </c>
      <c r="BM199" s="262" t="s">
        <v>262</v>
      </c>
    </row>
    <row r="200" s="13" customFormat="1">
      <c r="A200" s="13"/>
      <c r="B200" s="263"/>
      <c r="C200" s="264"/>
      <c r="D200" s="265" t="s">
        <v>201</v>
      </c>
      <c r="E200" s="266" t="s">
        <v>1</v>
      </c>
      <c r="F200" s="267" t="s">
        <v>263</v>
      </c>
      <c r="G200" s="264"/>
      <c r="H200" s="268">
        <v>2.1000000000000001</v>
      </c>
      <c r="I200" s="269"/>
      <c r="J200" s="269"/>
      <c r="K200" s="264"/>
      <c r="L200" s="264"/>
      <c r="M200" s="270"/>
      <c r="N200" s="271"/>
      <c r="O200" s="272"/>
      <c r="P200" s="272"/>
      <c r="Q200" s="272"/>
      <c r="R200" s="272"/>
      <c r="S200" s="272"/>
      <c r="T200" s="272"/>
      <c r="U200" s="272"/>
      <c r="V200" s="272"/>
      <c r="W200" s="272"/>
      <c r="X200" s="273"/>
      <c r="Y200" s="13"/>
      <c r="Z200" s="13"/>
      <c r="AA200" s="13"/>
      <c r="AB200" s="13"/>
      <c r="AC200" s="13"/>
      <c r="AD200" s="13"/>
      <c r="AE200" s="13"/>
      <c r="AT200" s="274" t="s">
        <v>201</v>
      </c>
      <c r="AU200" s="274" t="s">
        <v>88</v>
      </c>
      <c r="AV200" s="13" t="s">
        <v>88</v>
      </c>
      <c r="AW200" s="13" t="s">
        <v>5</v>
      </c>
      <c r="AX200" s="13" t="s">
        <v>86</v>
      </c>
      <c r="AY200" s="274" t="s">
        <v>184</v>
      </c>
    </row>
    <row r="201" s="2" customFormat="1" ht="16.5" customHeight="1">
      <c r="A201" s="41"/>
      <c r="B201" s="42"/>
      <c r="C201" s="249" t="s">
        <v>264</v>
      </c>
      <c r="D201" s="249" t="s">
        <v>186</v>
      </c>
      <c r="E201" s="250" t="s">
        <v>265</v>
      </c>
      <c r="F201" s="251" t="s">
        <v>266</v>
      </c>
      <c r="G201" s="252" t="s">
        <v>199</v>
      </c>
      <c r="H201" s="253">
        <v>5.5999999999999996</v>
      </c>
      <c r="I201" s="254"/>
      <c r="J201" s="254"/>
      <c r="K201" s="255">
        <f>ROUND(P201*H201,2)</f>
        <v>0</v>
      </c>
      <c r="L201" s="256"/>
      <c r="M201" s="44"/>
      <c r="N201" s="257" t="s">
        <v>1</v>
      </c>
      <c r="O201" s="258" t="s">
        <v>42</v>
      </c>
      <c r="P201" s="259">
        <f>I201+J201</f>
        <v>0</v>
      </c>
      <c r="Q201" s="259">
        <f>ROUND(I201*H201,2)</f>
        <v>0</v>
      </c>
      <c r="R201" s="259">
        <f>ROUND(J201*H201,2)</f>
        <v>0</v>
      </c>
      <c r="S201" s="94"/>
      <c r="T201" s="260">
        <f>S201*H201</f>
        <v>0</v>
      </c>
      <c r="U201" s="260">
        <v>1.9199999999999999</v>
      </c>
      <c r="V201" s="260">
        <f>U201*H201</f>
        <v>10.751999999999999</v>
      </c>
      <c r="W201" s="260">
        <v>0</v>
      </c>
      <c r="X201" s="261">
        <f>W201*H201</f>
        <v>0</v>
      </c>
      <c r="Y201" s="41"/>
      <c r="Z201" s="41"/>
      <c r="AA201" s="41"/>
      <c r="AB201" s="41"/>
      <c r="AC201" s="41"/>
      <c r="AD201" s="41"/>
      <c r="AE201" s="41"/>
      <c r="AR201" s="262" t="s">
        <v>190</v>
      </c>
      <c r="AT201" s="262" t="s">
        <v>186</v>
      </c>
      <c r="AU201" s="262" t="s">
        <v>88</v>
      </c>
      <c r="AY201" s="16" t="s">
        <v>184</v>
      </c>
      <c r="BE201" s="147">
        <f>IF(O201="základní",K201,0)</f>
        <v>0</v>
      </c>
      <c r="BF201" s="147">
        <f>IF(O201="snížená",K201,0)</f>
        <v>0</v>
      </c>
      <c r="BG201" s="147">
        <f>IF(O201="zákl. přenesená",K201,0)</f>
        <v>0</v>
      </c>
      <c r="BH201" s="147">
        <f>IF(O201="sníž. přenesená",K201,0)</f>
        <v>0</v>
      </c>
      <c r="BI201" s="147">
        <f>IF(O201="nulová",K201,0)</f>
        <v>0</v>
      </c>
      <c r="BJ201" s="16" t="s">
        <v>86</v>
      </c>
      <c r="BK201" s="147">
        <f>ROUND(P201*H201,2)</f>
        <v>0</v>
      </c>
      <c r="BL201" s="16" t="s">
        <v>190</v>
      </c>
      <c r="BM201" s="262" t="s">
        <v>267</v>
      </c>
    </row>
    <row r="202" s="13" customFormat="1">
      <c r="A202" s="13"/>
      <c r="B202" s="263"/>
      <c r="C202" s="264"/>
      <c r="D202" s="265" t="s">
        <v>201</v>
      </c>
      <c r="E202" s="266" t="s">
        <v>1</v>
      </c>
      <c r="F202" s="267" t="s">
        <v>268</v>
      </c>
      <c r="G202" s="264"/>
      <c r="H202" s="268">
        <v>5.5999999999999996</v>
      </c>
      <c r="I202" s="269"/>
      <c r="J202" s="269"/>
      <c r="K202" s="264"/>
      <c r="L202" s="264"/>
      <c r="M202" s="270"/>
      <c r="N202" s="271"/>
      <c r="O202" s="272"/>
      <c r="P202" s="272"/>
      <c r="Q202" s="272"/>
      <c r="R202" s="272"/>
      <c r="S202" s="272"/>
      <c r="T202" s="272"/>
      <c r="U202" s="272"/>
      <c r="V202" s="272"/>
      <c r="W202" s="272"/>
      <c r="X202" s="273"/>
      <c r="Y202" s="13"/>
      <c r="Z202" s="13"/>
      <c r="AA202" s="13"/>
      <c r="AB202" s="13"/>
      <c r="AC202" s="13"/>
      <c r="AD202" s="13"/>
      <c r="AE202" s="13"/>
      <c r="AT202" s="274" t="s">
        <v>201</v>
      </c>
      <c r="AU202" s="274" t="s">
        <v>88</v>
      </c>
      <c r="AV202" s="13" t="s">
        <v>88</v>
      </c>
      <c r="AW202" s="13" t="s">
        <v>5</v>
      </c>
      <c r="AX202" s="13" t="s">
        <v>86</v>
      </c>
      <c r="AY202" s="274" t="s">
        <v>184</v>
      </c>
    </row>
    <row r="203" s="2" customFormat="1" ht="24.15" customHeight="1">
      <c r="A203" s="41"/>
      <c r="B203" s="42"/>
      <c r="C203" s="249" t="s">
        <v>269</v>
      </c>
      <c r="D203" s="249" t="s">
        <v>186</v>
      </c>
      <c r="E203" s="250" t="s">
        <v>270</v>
      </c>
      <c r="F203" s="251" t="s">
        <v>271</v>
      </c>
      <c r="G203" s="252" t="s">
        <v>189</v>
      </c>
      <c r="H203" s="253">
        <v>100</v>
      </c>
      <c r="I203" s="254"/>
      <c r="J203" s="254"/>
      <c r="K203" s="255">
        <f>ROUND(P203*H203,2)</f>
        <v>0</v>
      </c>
      <c r="L203" s="256"/>
      <c r="M203" s="44"/>
      <c r="N203" s="257" t="s">
        <v>1</v>
      </c>
      <c r="O203" s="258" t="s">
        <v>42</v>
      </c>
      <c r="P203" s="259">
        <f>I203+J203</f>
        <v>0</v>
      </c>
      <c r="Q203" s="259">
        <f>ROUND(I203*H203,2)</f>
        <v>0</v>
      </c>
      <c r="R203" s="259">
        <f>ROUND(J203*H203,2)</f>
        <v>0</v>
      </c>
      <c r="S203" s="94"/>
      <c r="T203" s="260">
        <f>S203*H203</f>
        <v>0</v>
      </c>
      <c r="U203" s="260">
        <v>0.00022000000000000001</v>
      </c>
      <c r="V203" s="260">
        <f>U203*H203</f>
        <v>0.022000000000000002</v>
      </c>
      <c r="W203" s="260">
        <v>0</v>
      </c>
      <c r="X203" s="261">
        <f>W203*H203</f>
        <v>0</v>
      </c>
      <c r="Y203" s="41"/>
      <c r="Z203" s="41"/>
      <c r="AA203" s="41"/>
      <c r="AB203" s="41"/>
      <c r="AC203" s="41"/>
      <c r="AD203" s="41"/>
      <c r="AE203" s="41"/>
      <c r="AR203" s="262" t="s">
        <v>190</v>
      </c>
      <c r="AT203" s="262" t="s">
        <v>186</v>
      </c>
      <c r="AU203" s="262" t="s">
        <v>88</v>
      </c>
      <c r="AY203" s="16" t="s">
        <v>184</v>
      </c>
      <c r="BE203" s="147">
        <f>IF(O203="základní",K203,0)</f>
        <v>0</v>
      </c>
      <c r="BF203" s="147">
        <f>IF(O203="snížená",K203,0)</f>
        <v>0</v>
      </c>
      <c r="BG203" s="147">
        <f>IF(O203="zákl. přenesená",K203,0)</f>
        <v>0</v>
      </c>
      <c r="BH203" s="147">
        <f>IF(O203="sníž. přenesená",K203,0)</f>
        <v>0</v>
      </c>
      <c r="BI203" s="147">
        <f>IF(O203="nulová",K203,0)</f>
        <v>0</v>
      </c>
      <c r="BJ203" s="16" t="s">
        <v>86</v>
      </c>
      <c r="BK203" s="147">
        <f>ROUND(P203*H203,2)</f>
        <v>0</v>
      </c>
      <c r="BL203" s="16" t="s">
        <v>190</v>
      </c>
      <c r="BM203" s="262" t="s">
        <v>272</v>
      </c>
    </row>
    <row r="204" s="13" customFormat="1">
      <c r="A204" s="13"/>
      <c r="B204" s="263"/>
      <c r="C204" s="264"/>
      <c r="D204" s="265" t="s">
        <v>201</v>
      </c>
      <c r="E204" s="266" t="s">
        <v>1</v>
      </c>
      <c r="F204" s="267" t="s">
        <v>273</v>
      </c>
      <c r="G204" s="264"/>
      <c r="H204" s="268">
        <v>100</v>
      </c>
      <c r="I204" s="269"/>
      <c r="J204" s="269"/>
      <c r="K204" s="264"/>
      <c r="L204" s="264"/>
      <c r="M204" s="270"/>
      <c r="N204" s="271"/>
      <c r="O204" s="272"/>
      <c r="P204" s="272"/>
      <c r="Q204" s="272"/>
      <c r="R204" s="272"/>
      <c r="S204" s="272"/>
      <c r="T204" s="272"/>
      <c r="U204" s="272"/>
      <c r="V204" s="272"/>
      <c r="W204" s="272"/>
      <c r="X204" s="273"/>
      <c r="Y204" s="13"/>
      <c r="Z204" s="13"/>
      <c r="AA204" s="13"/>
      <c r="AB204" s="13"/>
      <c r="AC204" s="13"/>
      <c r="AD204" s="13"/>
      <c r="AE204" s="13"/>
      <c r="AT204" s="274" t="s">
        <v>201</v>
      </c>
      <c r="AU204" s="274" t="s">
        <v>88</v>
      </c>
      <c r="AV204" s="13" t="s">
        <v>88</v>
      </c>
      <c r="AW204" s="13" t="s">
        <v>5</v>
      </c>
      <c r="AX204" s="13" t="s">
        <v>86</v>
      </c>
      <c r="AY204" s="274" t="s">
        <v>184</v>
      </c>
    </row>
    <row r="205" s="2" customFormat="1" ht="24.15" customHeight="1">
      <c r="A205" s="41"/>
      <c r="B205" s="42"/>
      <c r="C205" s="286" t="s">
        <v>274</v>
      </c>
      <c r="D205" s="286" t="s">
        <v>254</v>
      </c>
      <c r="E205" s="287" t="s">
        <v>275</v>
      </c>
      <c r="F205" s="288" t="s">
        <v>276</v>
      </c>
      <c r="G205" s="289" t="s">
        <v>189</v>
      </c>
      <c r="H205" s="290">
        <v>110</v>
      </c>
      <c r="I205" s="291"/>
      <c r="J205" s="292"/>
      <c r="K205" s="293">
        <f>ROUND(P205*H205,2)</f>
        <v>0</v>
      </c>
      <c r="L205" s="292"/>
      <c r="M205" s="294"/>
      <c r="N205" s="295" t="s">
        <v>1</v>
      </c>
      <c r="O205" s="258" t="s">
        <v>42</v>
      </c>
      <c r="P205" s="259">
        <f>I205+J205</f>
        <v>0</v>
      </c>
      <c r="Q205" s="259">
        <f>ROUND(I205*H205,2)</f>
        <v>0</v>
      </c>
      <c r="R205" s="259">
        <f>ROUND(J205*H205,2)</f>
        <v>0</v>
      </c>
      <c r="S205" s="94"/>
      <c r="T205" s="260">
        <f>S205*H205</f>
        <v>0</v>
      </c>
      <c r="U205" s="260">
        <v>0.00031</v>
      </c>
      <c r="V205" s="260">
        <f>U205*H205</f>
        <v>0.034099999999999998</v>
      </c>
      <c r="W205" s="260">
        <v>0</v>
      </c>
      <c r="X205" s="261">
        <f>W205*H205</f>
        <v>0</v>
      </c>
      <c r="Y205" s="41"/>
      <c r="Z205" s="41"/>
      <c r="AA205" s="41"/>
      <c r="AB205" s="41"/>
      <c r="AC205" s="41"/>
      <c r="AD205" s="41"/>
      <c r="AE205" s="41"/>
      <c r="AR205" s="262" t="s">
        <v>221</v>
      </c>
      <c r="AT205" s="262" t="s">
        <v>254</v>
      </c>
      <c r="AU205" s="262" t="s">
        <v>88</v>
      </c>
      <c r="AY205" s="16" t="s">
        <v>184</v>
      </c>
      <c r="BE205" s="147">
        <f>IF(O205="základní",K205,0)</f>
        <v>0</v>
      </c>
      <c r="BF205" s="147">
        <f>IF(O205="snížená",K205,0)</f>
        <v>0</v>
      </c>
      <c r="BG205" s="147">
        <f>IF(O205="zákl. přenesená",K205,0)</f>
        <v>0</v>
      </c>
      <c r="BH205" s="147">
        <f>IF(O205="sníž. přenesená",K205,0)</f>
        <v>0</v>
      </c>
      <c r="BI205" s="147">
        <f>IF(O205="nulová",K205,0)</f>
        <v>0</v>
      </c>
      <c r="BJ205" s="16" t="s">
        <v>86</v>
      </c>
      <c r="BK205" s="147">
        <f>ROUND(P205*H205,2)</f>
        <v>0</v>
      </c>
      <c r="BL205" s="16" t="s">
        <v>190</v>
      </c>
      <c r="BM205" s="262" t="s">
        <v>277</v>
      </c>
    </row>
    <row r="206" s="13" customFormat="1">
      <c r="A206" s="13"/>
      <c r="B206" s="263"/>
      <c r="C206" s="264"/>
      <c r="D206" s="265" t="s">
        <v>201</v>
      </c>
      <c r="E206" s="264"/>
      <c r="F206" s="267" t="s">
        <v>278</v>
      </c>
      <c r="G206" s="264"/>
      <c r="H206" s="268">
        <v>110</v>
      </c>
      <c r="I206" s="269"/>
      <c r="J206" s="269"/>
      <c r="K206" s="264"/>
      <c r="L206" s="264"/>
      <c r="M206" s="270"/>
      <c r="N206" s="271"/>
      <c r="O206" s="272"/>
      <c r="P206" s="272"/>
      <c r="Q206" s="272"/>
      <c r="R206" s="272"/>
      <c r="S206" s="272"/>
      <c r="T206" s="272"/>
      <c r="U206" s="272"/>
      <c r="V206" s="272"/>
      <c r="W206" s="272"/>
      <c r="X206" s="273"/>
      <c r="Y206" s="13"/>
      <c r="Z206" s="13"/>
      <c r="AA206" s="13"/>
      <c r="AB206" s="13"/>
      <c r="AC206" s="13"/>
      <c r="AD206" s="13"/>
      <c r="AE206" s="13"/>
      <c r="AT206" s="274" t="s">
        <v>201</v>
      </c>
      <c r="AU206" s="274" t="s">
        <v>88</v>
      </c>
      <c r="AV206" s="13" t="s">
        <v>88</v>
      </c>
      <c r="AW206" s="13" t="s">
        <v>4</v>
      </c>
      <c r="AX206" s="13" t="s">
        <v>86</v>
      </c>
      <c r="AY206" s="274" t="s">
        <v>184</v>
      </c>
    </row>
    <row r="207" s="2" customFormat="1" ht="24.15" customHeight="1">
      <c r="A207" s="41"/>
      <c r="B207" s="42"/>
      <c r="C207" s="249" t="s">
        <v>279</v>
      </c>
      <c r="D207" s="249" t="s">
        <v>186</v>
      </c>
      <c r="E207" s="250" t="s">
        <v>280</v>
      </c>
      <c r="F207" s="251" t="s">
        <v>281</v>
      </c>
      <c r="G207" s="252" t="s">
        <v>199</v>
      </c>
      <c r="H207" s="253">
        <v>23.25</v>
      </c>
      <c r="I207" s="254"/>
      <c r="J207" s="254"/>
      <c r="K207" s="255">
        <f>ROUND(P207*H207,2)</f>
        <v>0</v>
      </c>
      <c r="L207" s="256"/>
      <c r="M207" s="44"/>
      <c r="N207" s="257" t="s">
        <v>1</v>
      </c>
      <c r="O207" s="258" t="s">
        <v>42</v>
      </c>
      <c r="P207" s="259">
        <f>I207+J207</f>
        <v>0</v>
      </c>
      <c r="Q207" s="259">
        <f>ROUND(I207*H207,2)</f>
        <v>0</v>
      </c>
      <c r="R207" s="259">
        <f>ROUND(J207*H207,2)</f>
        <v>0</v>
      </c>
      <c r="S207" s="94"/>
      <c r="T207" s="260">
        <f>S207*H207</f>
        <v>0</v>
      </c>
      <c r="U207" s="260">
        <v>2.1600000000000001</v>
      </c>
      <c r="V207" s="260">
        <f>U207*H207</f>
        <v>50.220000000000006</v>
      </c>
      <c r="W207" s="260">
        <v>0</v>
      </c>
      <c r="X207" s="261">
        <f>W207*H207</f>
        <v>0</v>
      </c>
      <c r="Y207" s="41"/>
      <c r="Z207" s="41"/>
      <c r="AA207" s="41"/>
      <c r="AB207" s="41"/>
      <c r="AC207" s="41"/>
      <c r="AD207" s="41"/>
      <c r="AE207" s="41"/>
      <c r="AR207" s="262" t="s">
        <v>190</v>
      </c>
      <c r="AT207" s="262" t="s">
        <v>186</v>
      </c>
      <c r="AU207" s="262" t="s">
        <v>88</v>
      </c>
      <c r="AY207" s="16" t="s">
        <v>184</v>
      </c>
      <c r="BE207" s="147">
        <f>IF(O207="základní",K207,0)</f>
        <v>0</v>
      </c>
      <c r="BF207" s="147">
        <f>IF(O207="snížená",K207,0)</f>
        <v>0</v>
      </c>
      <c r="BG207" s="147">
        <f>IF(O207="zákl. přenesená",K207,0)</f>
        <v>0</v>
      </c>
      <c r="BH207" s="147">
        <f>IF(O207="sníž. přenesená",K207,0)</f>
        <v>0</v>
      </c>
      <c r="BI207" s="147">
        <f>IF(O207="nulová",K207,0)</f>
        <v>0</v>
      </c>
      <c r="BJ207" s="16" t="s">
        <v>86</v>
      </c>
      <c r="BK207" s="147">
        <f>ROUND(P207*H207,2)</f>
        <v>0</v>
      </c>
      <c r="BL207" s="16" t="s">
        <v>190</v>
      </c>
      <c r="BM207" s="262" t="s">
        <v>282</v>
      </c>
    </row>
    <row r="208" s="13" customFormat="1">
      <c r="A208" s="13"/>
      <c r="B208" s="263"/>
      <c r="C208" s="264"/>
      <c r="D208" s="265" t="s">
        <v>201</v>
      </c>
      <c r="E208" s="266" t="s">
        <v>1</v>
      </c>
      <c r="F208" s="267" t="s">
        <v>283</v>
      </c>
      <c r="G208" s="264"/>
      <c r="H208" s="268">
        <v>23.25</v>
      </c>
      <c r="I208" s="269"/>
      <c r="J208" s="269"/>
      <c r="K208" s="264"/>
      <c r="L208" s="264"/>
      <c r="M208" s="270"/>
      <c r="N208" s="271"/>
      <c r="O208" s="272"/>
      <c r="P208" s="272"/>
      <c r="Q208" s="272"/>
      <c r="R208" s="272"/>
      <c r="S208" s="272"/>
      <c r="T208" s="272"/>
      <c r="U208" s="272"/>
      <c r="V208" s="272"/>
      <c r="W208" s="272"/>
      <c r="X208" s="273"/>
      <c r="Y208" s="13"/>
      <c r="Z208" s="13"/>
      <c r="AA208" s="13"/>
      <c r="AB208" s="13"/>
      <c r="AC208" s="13"/>
      <c r="AD208" s="13"/>
      <c r="AE208" s="13"/>
      <c r="AT208" s="274" t="s">
        <v>201</v>
      </c>
      <c r="AU208" s="274" t="s">
        <v>88</v>
      </c>
      <c r="AV208" s="13" t="s">
        <v>88</v>
      </c>
      <c r="AW208" s="13" t="s">
        <v>5</v>
      </c>
      <c r="AX208" s="13" t="s">
        <v>86</v>
      </c>
      <c r="AY208" s="274" t="s">
        <v>184</v>
      </c>
    </row>
    <row r="209" s="2" customFormat="1" ht="16.5" customHeight="1">
      <c r="A209" s="41"/>
      <c r="B209" s="42"/>
      <c r="C209" s="249" t="s">
        <v>284</v>
      </c>
      <c r="D209" s="249" t="s">
        <v>186</v>
      </c>
      <c r="E209" s="250" t="s">
        <v>285</v>
      </c>
      <c r="F209" s="251" t="s">
        <v>286</v>
      </c>
      <c r="G209" s="252" t="s">
        <v>199</v>
      </c>
      <c r="H209" s="253">
        <v>23.25</v>
      </c>
      <c r="I209" s="254"/>
      <c r="J209" s="254"/>
      <c r="K209" s="255">
        <f>ROUND(P209*H209,2)</f>
        <v>0</v>
      </c>
      <c r="L209" s="256"/>
      <c r="M209" s="44"/>
      <c r="N209" s="257" t="s">
        <v>1</v>
      </c>
      <c r="O209" s="258" t="s">
        <v>42</v>
      </c>
      <c r="P209" s="259">
        <f>I209+J209</f>
        <v>0</v>
      </c>
      <c r="Q209" s="259">
        <f>ROUND(I209*H209,2)</f>
        <v>0</v>
      </c>
      <c r="R209" s="259">
        <f>ROUND(J209*H209,2)</f>
        <v>0</v>
      </c>
      <c r="S209" s="94"/>
      <c r="T209" s="260">
        <f>S209*H209</f>
        <v>0</v>
      </c>
      <c r="U209" s="260">
        <v>2.2563399999999998</v>
      </c>
      <c r="V209" s="260">
        <f>U209*H209</f>
        <v>52.459904999999992</v>
      </c>
      <c r="W209" s="260">
        <v>0</v>
      </c>
      <c r="X209" s="261">
        <f>W209*H209</f>
        <v>0</v>
      </c>
      <c r="Y209" s="41"/>
      <c r="Z209" s="41"/>
      <c r="AA209" s="41"/>
      <c r="AB209" s="41"/>
      <c r="AC209" s="41"/>
      <c r="AD209" s="41"/>
      <c r="AE209" s="41"/>
      <c r="AR209" s="262" t="s">
        <v>190</v>
      </c>
      <c r="AT209" s="262" t="s">
        <v>186</v>
      </c>
      <c r="AU209" s="262" t="s">
        <v>88</v>
      </c>
      <c r="AY209" s="16" t="s">
        <v>184</v>
      </c>
      <c r="BE209" s="147">
        <f>IF(O209="základní",K209,0)</f>
        <v>0</v>
      </c>
      <c r="BF209" s="147">
        <f>IF(O209="snížená",K209,0)</f>
        <v>0</v>
      </c>
      <c r="BG209" s="147">
        <f>IF(O209="zákl. přenesená",K209,0)</f>
        <v>0</v>
      </c>
      <c r="BH209" s="147">
        <f>IF(O209="sníž. přenesená",K209,0)</f>
        <v>0</v>
      </c>
      <c r="BI209" s="147">
        <f>IF(O209="nulová",K209,0)</f>
        <v>0</v>
      </c>
      <c r="BJ209" s="16" t="s">
        <v>86</v>
      </c>
      <c r="BK209" s="147">
        <f>ROUND(P209*H209,2)</f>
        <v>0</v>
      </c>
      <c r="BL209" s="16" t="s">
        <v>190</v>
      </c>
      <c r="BM209" s="262" t="s">
        <v>287</v>
      </c>
    </row>
    <row r="210" s="13" customFormat="1">
      <c r="A210" s="13"/>
      <c r="B210" s="263"/>
      <c r="C210" s="264"/>
      <c r="D210" s="265" t="s">
        <v>201</v>
      </c>
      <c r="E210" s="266" t="s">
        <v>1</v>
      </c>
      <c r="F210" s="267" t="s">
        <v>288</v>
      </c>
      <c r="G210" s="264"/>
      <c r="H210" s="268">
        <v>23.25</v>
      </c>
      <c r="I210" s="269"/>
      <c r="J210" s="269"/>
      <c r="K210" s="264"/>
      <c r="L210" s="264"/>
      <c r="M210" s="270"/>
      <c r="N210" s="271"/>
      <c r="O210" s="272"/>
      <c r="P210" s="272"/>
      <c r="Q210" s="272"/>
      <c r="R210" s="272"/>
      <c r="S210" s="272"/>
      <c r="T210" s="272"/>
      <c r="U210" s="272"/>
      <c r="V210" s="272"/>
      <c r="W210" s="272"/>
      <c r="X210" s="273"/>
      <c r="Y210" s="13"/>
      <c r="Z210" s="13"/>
      <c r="AA210" s="13"/>
      <c r="AB210" s="13"/>
      <c r="AC210" s="13"/>
      <c r="AD210" s="13"/>
      <c r="AE210" s="13"/>
      <c r="AT210" s="274" t="s">
        <v>201</v>
      </c>
      <c r="AU210" s="274" t="s">
        <v>88</v>
      </c>
      <c r="AV210" s="13" t="s">
        <v>88</v>
      </c>
      <c r="AW210" s="13" t="s">
        <v>5</v>
      </c>
      <c r="AX210" s="13" t="s">
        <v>86</v>
      </c>
      <c r="AY210" s="274" t="s">
        <v>184</v>
      </c>
    </row>
    <row r="211" s="2" customFormat="1" ht="16.5" customHeight="1">
      <c r="A211" s="41"/>
      <c r="B211" s="42"/>
      <c r="C211" s="249" t="s">
        <v>8</v>
      </c>
      <c r="D211" s="249" t="s">
        <v>186</v>
      </c>
      <c r="E211" s="250" t="s">
        <v>289</v>
      </c>
      <c r="F211" s="251" t="s">
        <v>290</v>
      </c>
      <c r="G211" s="252" t="s">
        <v>241</v>
      </c>
      <c r="H211" s="253">
        <v>1.1870000000000001</v>
      </c>
      <c r="I211" s="254"/>
      <c r="J211" s="254"/>
      <c r="K211" s="255">
        <f>ROUND(P211*H211,2)</f>
        <v>0</v>
      </c>
      <c r="L211" s="256"/>
      <c r="M211" s="44"/>
      <c r="N211" s="257" t="s">
        <v>1</v>
      </c>
      <c r="O211" s="258" t="s">
        <v>42</v>
      </c>
      <c r="P211" s="259">
        <f>I211+J211</f>
        <v>0</v>
      </c>
      <c r="Q211" s="259">
        <f>ROUND(I211*H211,2)</f>
        <v>0</v>
      </c>
      <c r="R211" s="259">
        <f>ROUND(J211*H211,2)</f>
        <v>0</v>
      </c>
      <c r="S211" s="94"/>
      <c r="T211" s="260">
        <f>S211*H211</f>
        <v>0</v>
      </c>
      <c r="U211" s="260">
        <v>1.06277</v>
      </c>
      <c r="V211" s="260">
        <f>U211*H211</f>
        <v>1.2615079900000001</v>
      </c>
      <c r="W211" s="260">
        <v>0</v>
      </c>
      <c r="X211" s="261">
        <f>W211*H211</f>
        <v>0</v>
      </c>
      <c r="Y211" s="41"/>
      <c r="Z211" s="41"/>
      <c r="AA211" s="41"/>
      <c r="AB211" s="41"/>
      <c r="AC211" s="41"/>
      <c r="AD211" s="41"/>
      <c r="AE211" s="41"/>
      <c r="AR211" s="262" t="s">
        <v>190</v>
      </c>
      <c r="AT211" s="262" t="s">
        <v>186</v>
      </c>
      <c r="AU211" s="262" t="s">
        <v>88</v>
      </c>
      <c r="AY211" s="16" t="s">
        <v>184</v>
      </c>
      <c r="BE211" s="147">
        <f>IF(O211="základní",K211,0)</f>
        <v>0</v>
      </c>
      <c r="BF211" s="147">
        <f>IF(O211="snížená",K211,0)</f>
        <v>0</v>
      </c>
      <c r="BG211" s="147">
        <f>IF(O211="zákl. přenesená",K211,0)</f>
        <v>0</v>
      </c>
      <c r="BH211" s="147">
        <f>IF(O211="sníž. přenesená",K211,0)</f>
        <v>0</v>
      </c>
      <c r="BI211" s="147">
        <f>IF(O211="nulová",K211,0)</f>
        <v>0</v>
      </c>
      <c r="BJ211" s="16" t="s">
        <v>86</v>
      </c>
      <c r="BK211" s="147">
        <f>ROUND(P211*H211,2)</f>
        <v>0</v>
      </c>
      <c r="BL211" s="16" t="s">
        <v>190</v>
      </c>
      <c r="BM211" s="262" t="s">
        <v>291</v>
      </c>
    </row>
    <row r="212" s="13" customFormat="1">
      <c r="A212" s="13"/>
      <c r="B212" s="263"/>
      <c r="C212" s="264"/>
      <c r="D212" s="265" t="s">
        <v>201</v>
      </c>
      <c r="E212" s="266" t="s">
        <v>1</v>
      </c>
      <c r="F212" s="267" t="s">
        <v>292</v>
      </c>
      <c r="G212" s="264"/>
      <c r="H212" s="268">
        <v>1.1870000000000001</v>
      </c>
      <c r="I212" s="269"/>
      <c r="J212" s="269"/>
      <c r="K212" s="264"/>
      <c r="L212" s="264"/>
      <c r="M212" s="270"/>
      <c r="N212" s="271"/>
      <c r="O212" s="272"/>
      <c r="P212" s="272"/>
      <c r="Q212" s="272"/>
      <c r="R212" s="272"/>
      <c r="S212" s="272"/>
      <c r="T212" s="272"/>
      <c r="U212" s="272"/>
      <c r="V212" s="272"/>
      <c r="W212" s="272"/>
      <c r="X212" s="273"/>
      <c r="Y212" s="13"/>
      <c r="Z212" s="13"/>
      <c r="AA212" s="13"/>
      <c r="AB212" s="13"/>
      <c r="AC212" s="13"/>
      <c r="AD212" s="13"/>
      <c r="AE212" s="13"/>
      <c r="AT212" s="274" t="s">
        <v>201</v>
      </c>
      <c r="AU212" s="274" t="s">
        <v>88</v>
      </c>
      <c r="AV212" s="13" t="s">
        <v>88</v>
      </c>
      <c r="AW212" s="13" t="s">
        <v>5</v>
      </c>
      <c r="AX212" s="13" t="s">
        <v>86</v>
      </c>
      <c r="AY212" s="274" t="s">
        <v>184</v>
      </c>
    </row>
    <row r="213" s="2" customFormat="1" ht="16.5" customHeight="1">
      <c r="A213" s="41"/>
      <c r="B213" s="42"/>
      <c r="C213" s="249" t="s">
        <v>293</v>
      </c>
      <c r="D213" s="249" t="s">
        <v>186</v>
      </c>
      <c r="E213" s="250" t="s">
        <v>294</v>
      </c>
      <c r="F213" s="251" t="s">
        <v>295</v>
      </c>
      <c r="G213" s="252" t="s">
        <v>199</v>
      </c>
      <c r="H213" s="253">
        <v>50</v>
      </c>
      <c r="I213" s="254"/>
      <c r="J213" s="254"/>
      <c r="K213" s="255">
        <f>ROUND(P213*H213,2)</f>
        <v>0</v>
      </c>
      <c r="L213" s="256"/>
      <c r="M213" s="44"/>
      <c r="N213" s="257" t="s">
        <v>1</v>
      </c>
      <c r="O213" s="258" t="s">
        <v>42</v>
      </c>
      <c r="P213" s="259">
        <f>I213+J213</f>
        <v>0</v>
      </c>
      <c r="Q213" s="259">
        <f>ROUND(I213*H213,2)</f>
        <v>0</v>
      </c>
      <c r="R213" s="259">
        <f>ROUND(J213*H213,2)</f>
        <v>0</v>
      </c>
      <c r="S213" s="94"/>
      <c r="T213" s="260">
        <f>S213*H213</f>
        <v>0</v>
      </c>
      <c r="U213" s="260">
        <v>2.2563399999999998</v>
      </c>
      <c r="V213" s="260">
        <f>U213*H213</f>
        <v>112.81699999999999</v>
      </c>
      <c r="W213" s="260">
        <v>0</v>
      </c>
      <c r="X213" s="261">
        <f>W213*H213</f>
        <v>0</v>
      </c>
      <c r="Y213" s="41"/>
      <c r="Z213" s="41"/>
      <c r="AA213" s="41"/>
      <c r="AB213" s="41"/>
      <c r="AC213" s="41"/>
      <c r="AD213" s="41"/>
      <c r="AE213" s="41"/>
      <c r="AR213" s="262" t="s">
        <v>190</v>
      </c>
      <c r="AT213" s="262" t="s">
        <v>186</v>
      </c>
      <c r="AU213" s="262" t="s">
        <v>88</v>
      </c>
      <c r="AY213" s="16" t="s">
        <v>184</v>
      </c>
      <c r="BE213" s="147">
        <f>IF(O213="základní",K213,0)</f>
        <v>0</v>
      </c>
      <c r="BF213" s="147">
        <f>IF(O213="snížená",K213,0)</f>
        <v>0</v>
      </c>
      <c r="BG213" s="147">
        <f>IF(O213="zákl. přenesená",K213,0)</f>
        <v>0</v>
      </c>
      <c r="BH213" s="147">
        <f>IF(O213="sníž. přenesená",K213,0)</f>
        <v>0</v>
      </c>
      <c r="BI213" s="147">
        <f>IF(O213="nulová",K213,0)</f>
        <v>0</v>
      </c>
      <c r="BJ213" s="16" t="s">
        <v>86</v>
      </c>
      <c r="BK213" s="147">
        <f>ROUND(P213*H213,2)</f>
        <v>0</v>
      </c>
      <c r="BL213" s="16" t="s">
        <v>190</v>
      </c>
      <c r="BM213" s="262" t="s">
        <v>296</v>
      </c>
    </row>
    <row r="214" s="13" customFormat="1">
      <c r="A214" s="13"/>
      <c r="B214" s="263"/>
      <c r="C214" s="264"/>
      <c r="D214" s="265" t="s">
        <v>201</v>
      </c>
      <c r="E214" s="266" t="s">
        <v>1</v>
      </c>
      <c r="F214" s="267" t="s">
        <v>297</v>
      </c>
      <c r="G214" s="264"/>
      <c r="H214" s="268">
        <v>50</v>
      </c>
      <c r="I214" s="269"/>
      <c r="J214" s="269"/>
      <c r="K214" s="264"/>
      <c r="L214" s="264"/>
      <c r="M214" s="270"/>
      <c r="N214" s="271"/>
      <c r="O214" s="272"/>
      <c r="P214" s="272"/>
      <c r="Q214" s="272"/>
      <c r="R214" s="272"/>
      <c r="S214" s="272"/>
      <c r="T214" s="272"/>
      <c r="U214" s="272"/>
      <c r="V214" s="272"/>
      <c r="W214" s="272"/>
      <c r="X214" s="273"/>
      <c r="Y214" s="13"/>
      <c r="Z214" s="13"/>
      <c r="AA214" s="13"/>
      <c r="AB214" s="13"/>
      <c r="AC214" s="13"/>
      <c r="AD214" s="13"/>
      <c r="AE214" s="13"/>
      <c r="AT214" s="274" t="s">
        <v>201</v>
      </c>
      <c r="AU214" s="274" t="s">
        <v>88</v>
      </c>
      <c r="AV214" s="13" t="s">
        <v>88</v>
      </c>
      <c r="AW214" s="13" t="s">
        <v>5</v>
      </c>
      <c r="AX214" s="13" t="s">
        <v>86</v>
      </c>
      <c r="AY214" s="274" t="s">
        <v>184</v>
      </c>
    </row>
    <row r="215" s="2" customFormat="1" ht="16.5" customHeight="1">
      <c r="A215" s="41"/>
      <c r="B215" s="42"/>
      <c r="C215" s="249" t="s">
        <v>258</v>
      </c>
      <c r="D215" s="249" t="s">
        <v>186</v>
      </c>
      <c r="E215" s="250" t="s">
        <v>298</v>
      </c>
      <c r="F215" s="251" t="s">
        <v>299</v>
      </c>
      <c r="G215" s="252" t="s">
        <v>189</v>
      </c>
      <c r="H215" s="253">
        <v>102</v>
      </c>
      <c r="I215" s="254"/>
      <c r="J215" s="254"/>
      <c r="K215" s="255">
        <f>ROUND(P215*H215,2)</f>
        <v>0</v>
      </c>
      <c r="L215" s="256"/>
      <c r="M215" s="44"/>
      <c r="N215" s="257" t="s">
        <v>1</v>
      </c>
      <c r="O215" s="258" t="s">
        <v>42</v>
      </c>
      <c r="P215" s="259">
        <f>I215+J215</f>
        <v>0</v>
      </c>
      <c r="Q215" s="259">
        <f>ROUND(I215*H215,2)</f>
        <v>0</v>
      </c>
      <c r="R215" s="259">
        <f>ROUND(J215*H215,2)</f>
        <v>0</v>
      </c>
      <c r="S215" s="94"/>
      <c r="T215" s="260">
        <f>S215*H215</f>
        <v>0</v>
      </c>
      <c r="U215" s="260">
        <v>0.0026900000000000001</v>
      </c>
      <c r="V215" s="260">
        <f>U215*H215</f>
        <v>0.27438000000000001</v>
      </c>
      <c r="W215" s="260">
        <v>0</v>
      </c>
      <c r="X215" s="261">
        <f>W215*H215</f>
        <v>0</v>
      </c>
      <c r="Y215" s="41"/>
      <c r="Z215" s="41"/>
      <c r="AA215" s="41"/>
      <c r="AB215" s="41"/>
      <c r="AC215" s="41"/>
      <c r="AD215" s="41"/>
      <c r="AE215" s="41"/>
      <c r="AR215" s="262" t="s">
        <v>190</v>
      </c>
      <c r="AT215" s="262" t="s">
        <v>186</v>
      </c>
      <c r="AU215" s="262" t="s">
        <v>88</v>
      </c>
      <c r="AY215" s="16" t="s">
        <v>184</v>
      </c>
      <c r="BE215" s="147">
        <f>IF(O215="základní",K215,0)</f>
        <v>0</v>
      </c>
      <c r="BF215" s="147">
        <f>IF(O215="snížená",K215,0)</f>
        <v>0</v>
      </c>
      <c r="BG215" s="147">
        <f>IF(O215="zákl. přenesená",K215,0)</f>
        <v>0</v>
      </c>
      <c r="BH215" s="147">
        <f>IF(O215="sníž. přenesená",K215,0)</f>
        <v>0</v>
      </c>
      <c r="BI215" s="147">
        <f>IF(O215="nulová",K215,0)</f>
        <v>0</v>
      </c>
      <c r="BJ215" s="16" t="s">
        <v>86</v>
      </c>
      <c r="BK215" s="147">
        <f>ROUND(P215*H215,2)</f>
        <v>0</v>
      </c>
      <c r="BL215" s="16" t="s">
        <v>190</v>
      </c>
      <c r="BM215" s="262" t="s">
        <v>300</v>
      </c>
    </row>
    <row r="216" s="13" customFormat="1">
      <c r="A216" s="13"/>
      <c r="B216" s="263"/>
      <c r="C216" s="264"/>
      <c r="D216" s="265" t="s">
        <v>201</v>
      </c>
      <c r="E216" s="266" t="s">
        <v>1</v>
      </c>
      <c r="F216" s="267" t="s">
        <v>301</v>
      </c>
      <c r="G216" s="264"/>
      <c r="H216" s="268">
        <v>102</v>
      </c>
      <c r="I216" s="269"/>
      <c r="J216" s="269"/>
      <c r="K216" s="264"/>
      <c r="L216" s="264"/>
      <c r="M216" s="270"/>
      <c r="N216" s="271"/>
      <c r="O216" s="272"/>
      <c r="P216" s="272"/>
      <c r="Q216" s="272"/>
      <c r="R216" s="272"/>
      <c r="S216" s="272"/>
      <c r="T216" s="272"/>
      <c r="U216" s="272"/>
      <c r="V216" s="272"/>
      <c r="W216" s="272"/>
      <c r="X216" s="273"/>
      <c r="Y216" s="13"/>
      <c r="Z216" s="13"/>
      <c r="AA216" s="13"/>
      <c r="AB216" s="13"/>
      <c r="AC216" s="13"/>
      <c r="AD216" s="13"/>
      <c r="AE216" s="13"/>
      <c r="AT216" s="274" t="s">
        <v>201</v>
      </c>
      <c r="AU216" s="274" t="s">
        <v>88</v>
      </c>
      <c r="AV216" s="13" t="s">
        <v>88</v>
      </c>
      <c r="AW216" s="13" t="s">
        <v>5</v>
      </c>
      <c r="AX216" s="13" t="s">
        <v>86</v>
      </c>
      <c r="AY216" s="274" t="s">
        <v>184</v>
      </c>
    </row>
    <row r="217" s="2" customFormat="1" ht="16.5" customHeight="1">
      <c r="A217" s="41"/>
      <c r="B217" s="42"/>
      <c r="C217" s="249" t="s">
        <v>302</v>
      </c>
      <c r="D217" s="249" t="s">
        <v>186</v>
      </c>
      <c r="E217" s="250" t="s">
        <v>303</v>
      </c>
      <c r="F217" s="251" t="s">
        <v>304</v>
      </c>
      <c r="G217" s="252" t="s">
        <v>189</v>
      </c>
      <c r="H217" s="253">
        <v>102</v>
      </c>
      <c r="I217" s="254"/>
      <c r="J217" s="254"/>
      <c r="K217" s="255">
        <f>ROUND(P217*H217,2)</f>
        <v>0</v>
      </c>
      <c r="L217" s="256"/>
      <c r="M217" s="44"/>
      <c r="N217" s="257" t="s">
        <v>1</v>
      </c>
      <c r="O217" s="258" t="s">
        <v>42</v>
      </c>
      <c r="P217" s="259">
        <f>I217+J217</f>
        <v>0</v>
      </c>
      <c r="Q217" s="259">
        <f>ROUND(I217*H217,2)</f>
        <v>0</v>
      </c>
      <c r="R217" s="259">
        <f>ROUND(J217*H217,2)</f>
        <v>0</v>
      </c>
      <c r="S217" s="94"/>
      <c r="T217" s="260">
        <f>S217*H217</f>
        <v>0</v>
      </c>
      <c r="U217" s="260">
        <v>0</v>
      </c>
      <c r="V217" s="260">
        <f>U217*H217</f>
        <v>0</v>
      </c>
      <c r="W217" s="260">
        <v>0</v>
      </c>
      <c r="X217" s="261">
        <f>W217*H217</f>
        <v>0</v>
      </c>
      <c r="Y217" s="41"/>
      <c r="Z217" s="41"/>
      <c r="AA217" s="41"/>
      <c r="AB217" s="41"/>
      <c r="AC217" s="41"/>
      <c r="AD217" s="41"/>
      <c r="AE217" s="41"/>
      <c r="AR217" s="262" t="s">
        <v>190</v>
      </c>
      <c r="AT217" s="262" t="s">
        <v>186</v>
      </c>
      <c r="AU217" s="262" t="s">
        <v>88</v>
      </c>
      <c r="AY217" s="16" t="s">
        <v>184</v>
      </c>
      <c r="BE217" s="147">
        <f>IF(O217="základní",K217,0)</f>
        <v>0</v>
      </c>
      <c r="BF217" s="147">
        <f>IF(O217="snížená",K217,0)</f>
        <v>0</v>
      </c>
      <c r="BG217" s="147">
        <f>IF(O217="zákl. přenesená",K217,0)</f>
        <v>0</v>
      </c>
      <c r="BH217" s="147">
        <f>IF(O217="sníž. přenesená",K217,0)</f>
        <v>0</v>
      </c>
      <c r="BI217" s="147">
        <f>IF(O217="nulová",K217,0)</f>
        <v>0</v>
      </c>
      <c r="BJ217" s="16" t="s">
        <v>86</v>
      </c>
      <c r="BK217" s="147">
        <f>ROUND(P217*H217,2)</f>
        <v>0</v>
      </c>
      <c r="BL217" s="16" t="s">
        <v>190</v>
      </c>
      <c r="BM217" s="262" t="s">
        <v>305</v>
      </c>
    </row>
    <row r="218" s="13" customFormat="1">
      <c r="A218" s="13"/>
      <c r="B218" s="263"/>
      <c r="C218" s="264"/>
      <c r="D218" s="265" t="s">
        <v>201</v>
      </c>
      <c r="E218" s="266" t="s">
        <v>1</v>
      </c>
      <c r="F218" s="267" t="s">
        <v>306</v>
      </c>
      <c r="G218" s="264"/>
      <c r="H218" s="268">
        <v>102</v>
      </c>
      <c r="I218" s="269"/>
      <c r="J218" s="269"/>
      <c r="K218" s="264"/>
      <c r="L218" s="264"/>
      <c r="M218" s="270"/>
      <c r="N218" s="271"/>
      <c r="O218" s="272"/>
      <c r="P218" s="272"/>
      <c r="Q218" s="272"/>
      <c r="R218" s="272"/>
      <c r="S218" s="272"/>
      <c r="T218" s="272"/>
      <c r="U218" s="272"/>
      <c r="V218" s="272"/>
      <c r="W218" s="272"/>
      <c r="X218" s="273"/>
      <c r="Y218" s="13"/>
      <c r="Z218" s="13"/>
      <c r="AA218" s="13"/>
      <c r="AB218" s="13"/>
      <c r="AC218" s="13"/>
      <c r="AD218" s="13"/>
      <c r="AE218" s="13"/>
      <c r="AT218" s="274" t="s">
        <v>201</v>
      </c>
      <c r="AU218" s="274" t="s">
        <v>88</v>
      </c>
      <c r="AV218" s="13" t="s">
        <v>88</v>
      </c>
      <c r="AW218" s="13" t="s">
        <v>5</v>
      </c>
      <c r="AX218" s="13" t="s">
        <v>86</v>
      </c>
      <c r="AY218" s="274" t="s">
        <v>184</v>
      </c>
    </row>
    <row r="219" s="2" customFormat="1" ht="21.75" customHeight="1">
      <c r="A219" s="41"/>
      <c r="B219" s="42"/>
      <c r="C219" s="249" t="s">
        <v>307</v>
      </c>
      <c r="D219" s="249" t="s">
        <v>186</v>
      </c>
      <c r="E219" s="250" t="s">
        <v>308</v>
      </c>
      <c r="F219" s="251" t="s">
        <v>309</v>
      </c>
      <c r="G219" s="252" t="s">
        <v>241</v>
      </c>
      <c r="H219" s="253">
        <v>0.94999999999999996</v>
      </c>
      <c r="I219" s="254"/>
      <c r="J219" s="254"/>
      <c r="K219" s="255">
        <f>ROUND(P219*H219,2)</f>
        <v>0</v>
      </c>
      <c r="L219" s="256"/>
      <c r="M219" s="44"/>
      <c r="N219" s="257" t="s">
        <v>1</v>
      </c>
      <c r="O219" s="258" t="s">
        <v>42</v>
      </c>
      <c r="P219" s="259">
        <f>I219+J219</f>
        <v>0</v>
      </c>
      <c r="Q219" s="259">
        <f>ROUND(I219*H219,2)</f>
        <v>0</v>
      </c>
      <c r="R219" s="259">
        <f>ROUND(J219*H219,2)</f>
        <v>0</v>
      </c>
      <c r="S219" s="94"/>
      <c r="T219" s="260">
        <f>S219*H219</f>
        <v>0</v>
      </c>
      <c r="U219" s="260">
        <v>1.0606199999999999</v>
      </c>
      <c r="V219" s="260">
        <f>U219*H219</f>
        <v>1.0075889999999999</v>
      </c>
      <c r="W219" s="260">
        <v>0</v>
      </c>
      <c r="X219" s="261">
        <f>W219*H219</f>
        <v>0</v>
      </c>
      <c r="Y219" s="41"/>
      <c r="Z219" s="41"/>
      <c r="AA219" s="41"/>
      <c r="AB219" s="41"/>
      <c r="AC219" s="41"/>
      <c r="AD219" s="41"/>
      <c r="AE219" s="41"/>
      <c r="AR219" s="262" t="s">
        <v>190</v>
      </c>
      <c r="AT219" s="262" t="s">
        <v>186</v>
      </c>
      <c r="AU219" s="262" t="s">
        <v>88</v>
      </c>
      <c r="AY219" s="16" t="s">
        <v>184</v>
      </c>
      <c r="BE219" s="147">
        <f>IF(O219="základní",K219,0)</f>
        <v>0</v>
      </c>
      <c r="BF219" s="147">
        <f>IF(O219="snížená",K219,0)</f>
        <v>0</v>
      </c>
      <c r="BG219" s="147">
        <f>IF(O219="zákl. přenesená",K219,0)</f>
        <v>0</v>
      </c>
      <c r="BH219" s="147">
        <f>IF(O219="sníž. přenesená",K219,0)</f>
        <v>0</v>
      </c>
      <c r="BI219" s="147">
        <f>IF(O219="nulová",K219,0)</f>
        <v>0</v>
      </c>
      <c r="BJ219" s="16" t="s">
        <v>86</v>
      </c>
      <c r="BK219" s="147">
        <f>ROUND(P219*H219,2)</f>
        <v>0</v>
      </c>
      <c r="BL219" s="16" t="s">
        <v>190</v>
      </c>
      <c r="BM219" s="262" t="s">
        <v>310</v>
      </c>
    </row>
    <row r="220" s="12" customFormat="1" ht="22.8" customHeight="1">
      <c r="A220" s="12"/>
      <c r="B220" s="232"/>
      <c r="C220" s="233"/>
      <c r="D220" s="234" t="s">
        <v>78</v>
      </c>
      <c r="E220" s="247" t="s">
        <v>196</v>
      </c>
      <c r="F220" s="247" t="s">
        <v>311</v>
      </c>
      <c r="G220" s="233"/>
      <c r="H220" s="233"/>
      <c r="I220" s="236"/>
      <c r="J220" s="236"/>
      <c r="K220" s="248">
        <f>BK220</f>
        <v>0</v>
      </c>
      <c r="L220" s="233"/>
      <c r="M220" s="238"/>
      <c r="N220" s="239"/>
      <c r="O220" s="240"/>
      <c r="P220" s="240"/>
      <c r="Q220" s="241">
        <f>SUM(Q221:Q248)</f>
        <v>0</v>
      </c>
      <c r="R220" s="241">
        <f>SUM(R221:R248)</f>
        <v>0</v>
      </c>
      <c r="S220" s="240"/>
      <c r="T220" s="242">
        <f>SUM(T221:T248)</f>
        <v>0</v>
      </c>
      <c r="U220" s="240"/>
      <c r="V220" s="242">
        <f>SUM(V221:V248)</f>
        <v>153.73194914999999</v>
      </c>
      <c r="W220" s="240"/>
      <c r="X220" s="243">
        <f>SUM(X221:X248)</f>
        <v>0.0029200000000000003</v>
      </c>
      <c r="Y220" s="12"/>
      <c r="Z220" s="12"/>
      <c r="AA220" s="12"/>
      <c r="AB220" s="12"/>
      <c r="AC220" s="12"/>
      <c r="AD220" s="12"/>
      <c r="AE220" s="12"/>
      <c r="AR220" s="244" t="s">
        <v>86</v>
      </c>
      <c r="AT220" s="245" t="s">
        <v>78</v>
      </c>
      <c r="AU220" s="245" t="s">
        <v>86</v>
      </c>
      <c r="AY220" s="244" t="s">
        <v>184</v>
      </c>
      <c r="BK220" s="246">
        <f>SUM(BK221:BK248)</f>
        <v>0</v>
      </c>
    </row>
    <row r="221" s="2" customFormat="1" ht="24.15" customHeight="1">
      <c r="A221" s="41"/>
      <c r="B221" s="42"/>
      <c r="C221" s="249" t="s">
        <v>312</v>
      </c>
      <c r="D221" s="249" t="s">
        <v>186</v>
      </c>
      <c r="E221" s="250" t="s">
        <v>313</v>
      </c>
      <c r="F221" s="251" t="s">
        <v>314</v>
      </c>
      <c r="G221" s="252" t="s">
        <v>199</v>
      </c>
      <c r="H221" s="253">
        <v>25</v>
      </c>
      <c r="I221" s="254"/>
      <c r="J221" s="254"/>
      <c r="K221" s="255">
        <f>ROUND(P221*H221,2)</f>
        <v>0</v>
      </c>
      <c r="L221" s="256"/>
      <c r="M221" s="44"/>
      <c r="N221" s="257" t="s">
        <v>1</v>
      </c>
      <c r="O221" s="258" t="s">
        <v>42</v>
      </c>
      <c r="P221" s="259">
        <f>I221+J221</f>
        <v>0</v>
      </c>
      <c r="Q221" s="259">
        <f>ROUND(I221*H221,2)</f>
        <v>0</v>
      </c>
      <c r="R221" s="259">
        <f>ROUND(J221*H221,2)</f>
        <v>0</v>
      </c>
      <c r="S221" s="94"/>
      <c r="T221" s="260">
        <f>S221*H221</f>
        <v>0</v>
      </c>
      <c r="U221" s="260">
        <v>1.8775</v>
      </c>
      <c r="V221" s="260">
        <f>U221*H221</f>
        <v>46.9375</v>
      </c>
      <c r="W221" s="260">
        <v>0</v>
      </c>
      <c r="X221" s="261">
        <f>W221*H221</f>
        <v>0</v>
      </c>
      <c r="Y221" s="41"/>
      <c r="Z221" s="41"/>
      <c r="AA221" s="41"/>
      <c r="AB221" s="41"/>
      <c r="AC221" s="41"/>
      <c r="AD221" s="41"/>
      <c r="AE221" s="41"/>
      <c r="AR221" s="262" t="s">
        <v>190</v>
      </c>
      <c r="AT221" s="262" t="s">
        <v>186</v>
      </c>
      <c r="AU221" s="262" t="s">
        <v>88</v>
      </c>
      <c r="AY221" s="16" t="s">
        <v>184</v>
      </c>
      <c r="BE221" s="147">
        <f>IF(O221="základní",K221,0)</f>
        <v>0</v>
      </c>
      <c r="BF221" s="147">
        <f>IF(O221="snížená",K221,0)</f>
        <v>0</v>
      </c>
      <c r="BG221" s="147">
        <f>IF(O221="zákl. přenesená",K221,0)</f>
        <v>0</v>
      </c>
      <c r="BH221" s="147">
        <f>IF(O221="sníž. přenesená",K221,0)</f>
        <v>0</v>
      </c>
      <c r="BI221" s="147">
        <f>IF(O221="nulová",K221,0)</f>
        <v>0</v>
      </c>
      <c r="BJ221" s="16" t="s">
        <v>86</v>
      </c>
      <c r="BK221" s="147">
        <f>ROUND(P221*H221,2)</f>
        <v>0</v>
      </c>
      <c r="BL221" s="16" t="s">
        <v>190</v>
      </c>
      <c r="BM221" s="262" t="s">
        <v>315</v>
      </c>
    </row>
    <row r="222" s="2" customFormat="1" ht="24.15" customHeight="1">
      <c r="A222" s="41"/>
      <c r="B222" s="42"/>
      <c r="C222" s="249" t="s">
        <v>316</v>
      </c>
      <c r="D222" s="249" t="s">
        <v>186</v>
      </c>
      <c r="E222" s="250" t="s">
        <v>317</v>
      </c>
      <c r="F222" s="251" t="s">
        <v>318</v>
      </c>
      <c r="G222" s="252" t="s">
        <v>199</v>
      </c>
      <c r="H222" s="253">
        <v>5</v>
      </c>
      <c r="I222" s="254"/>
      <c r="J222" s="254"/>
      <c r="K222" s="255">
        <f>ROUND(P222*H222,2)</f>
        <v>0</v>
      </c>
      <c r="L222" s="256"/>
      <c r="M222" s="44"/>
      <c r="N222" s="257" t="s">
        <v>1</v>
      </c>
      <c r="O222" s="258" t="s">
        <v>42</v>
      </c>
      <c r="P222" s="259">
        <f>I222+J222</f>
        <v>0</v>
      </c>
      <c r="Q222" s="259">
        <f>ROUND(I222*H222,2)</f>
        <v>0</v>
      </c>
      <c r="R222" s="259">
        <f>ROUND(J222*H222,2)</f>
        <v>0</v>
      </c>
      <c r="S222" s="94"/>
      <c r="T222" s="260">
        <f>S222*H222</f>
        <v>0</v>
      </c>
      <c r="U222" s="260">
        <v>1.8775</v>
      </c>
      <c r="V222" s="260">
        <f>U222*H222</f>
        <v>9.3874999999999993</v>
      </c>
      <c r="W222" s="260">
        <v>0</v>
      </c>
      <c r="X222" s="261">
        <f>W222*H222</f>
        <v>0</v>
      </c>
      <c r="Y222" s="41"/>
      <c r="Z222" s="41"/>
      <c r="AA222" s="41"/>
      <c r="AB222" s="41"/>
      <c r="AC222" s="41"/>
      <c r="AD222" s="41"/>
      <c r="AE222" s="41"/>
      <c r="AR222" s="262" t="s">
        <v>190</v>
      </c>
      <c r="AT222" s="262" t="s">
        <v>186</v>
      </c>
      <c r="AU222" s="262" t="s">
        <v>88</v>
      </c>
      <c r="AY222" s="16" t="s">
        <v>184</v>
      </c>
      <c r="BE222" s="147">
        <f>IF(O222="základní",K222,0)</f>
        <v>0</v>
      </c>
      <c r="BF222" s="147">
        <f>IF(O222="snížená",K222,0)</f>
        <v>0</v>
      </c>
      <c r="BG222" s="147">
        <f>IF(O222="zákl. přenesená",K222,0)</f>
        <v>0</v>
      </c>
      <c r="BH222" s="147">
        <f>IF(O222="sníž. přenesená",K222,0)</f>
        <v>0</v>
      </c>
      <c r="BI222" s="147">
        <f>IF(O222="nulová",K222,0)</f>
        <v>0</v>
      </c>
      <c r="BJ222" s="16" t="s">
        <v>86</v>
      </c>
      <c r="BK222" s="147">
        <f>ROUND(P222*H222,2)</f>
        <v>0</v>
      </c>
      <c r="BL222" s="16" t="s">
        <v>190</v>
      </c>
      <c r="BM222" s="262" t="s">
        <v>319</v>
      </c>
    </row>
    <row r="223" s="2" customFormat="1" ht="24.15" customHeight="1">
      <c r="A223" s="41"/>
      <c r="B223" s="42"/>
      <c r="C223" s="249" t="s">
        <v>320</v>
      </c>
      <c r="D223" s="249" t="s">
        <v>186</v>
      </c>
      <c r="E223" s="250" t="s">
        <v>321</v>
      </c>
      <c r="F223" s="251" t="s">
        <v>322</v>
      </c>
      <c r="G223" s="252" t="s">
        <v>189</v>
      </c>
      <c r="H223" s="253">
        <v>112</v>
      </c>
      <c r="I223" s="254"/>
      <c r="J223" s="254"/>
      <c r="K223" s="255">
        <f>ROUND(P223*H223,2)</f>
        <v>0</v>
      </c>
      <c r="L223" s="256"/>
      <c r="M223" s="44"/>
      <c r="N223" s="257" t="s">
        <v>1</v>
      </c>
      <c r="O223" s="258" t="s">
        <v>42</v>
      </c>
      <c r="P223" s="259">
        <f>I223+J223</f>
        <v>0</v>
      </c>
      <c r="Q223" s="259">
        <f>ROUND(I223*H223,2)</f>
        <v>0</v>
      </c>
      <c r="R223" s="259">
        <f>ROUND(J223*H223,2)</f>
        <v>0</v>
      </c>
      <c r="S223" s="94"/>
      <c r="T223" s="260">
        <f>S223*H223</f>
        <v>0</v>
      </c>
      <c r="U223" s="260">
        <v>0.26032</v>
      </c>
      <c r="V223" s="260">
        <f>U223*H223</f>
        <v>29.155839999999998</v>
      </c>
      <c r="W223" s="260">
        <v>0</v>
      </c>
      <c r="X223" s="261">
        <f>W223*H223</f>
        <v>0</v>
      </c>
      <c r="Y223" s="41"/>
      <c r="Z223" s="41"/>
      <c r="AA223" s="41"/>
      <c r="AB223" s="41"/>
      <c r="AC223" s="41"/>
      <c r="AD223" s="41"/>
      <c r="AE223" s="41"/>
      <c r="AR223" s="262" t="s">
        <v>190</v>
      </c>
      <c r="AT223" s="262" t="s">
        <v>186</v>
      </c>
      <c r="AU223" s="262" t="s">
        <v>88</v>
      </c>
      <c r="AY223" s="16" t="s">
        <v>184</v>
      </c>
      <c r="BE223" s="147">
        <f>IF(O223="základní",K223,0)</f>
        <v>0</v>
      </c>
      <c r="BF223" s="147">
        <f>IF(O223="snížená",K223,0)</f>
        <v>0</v>
      </c>
      <c r="BG223" s="147">
        <f>IF(O223="zákl. přenesená",K223,0)</f>
        <v>0</v>
      </c>
      <c r="BH223" s="147">
        <f>IF(O223="sníž. přenesená",K223,0)</f>
        <v>0</v>
      </c>
      <c r="BI223" s="147">
        <f>IF(O223="nulová",K223,0)</f>
        <v>0</v>
      </c>
      <c r="BJ223" s="16" t="s">
        <v>86</v>
      </c>
      <c r="BK223" s="147">
        <f>ROUND(P223*H223,2)</f>
        <v>0</v>
      </c>
      <c r="BL223" s="16" t="s">
        <v>190</v>
      </c>
      <c r="BM223" s="262" t="s">
        <v>323</v>
      </c>
    </row>
    <row r="224" s="13" customFormat="1">
      <c r="A224" s="13"/>
      <c r="B224" s="263"/>
      <c r="C224" s="264"/>
      <c r="D224" s="265" t="s">
        <v>201</v>
      </c>
      <c r="E224" s="266" t="s">
        <v>1</v>
      </c>
      <c r="F224" s="267" t="s">
        <v>324</v>
      </c>
      <c r="G224" s="264"/>
      <c r="H224" s="268">
        <v>112</v>
      </c>
      <c r="I224" s="269"/>
      <c r="J224" s="269"/>
      <c r="K224" s="264"/>
      <c r="L224" s="264"/>
      <c r="M224" s="270"/>
      <c r="N224" s="271"/>
      <c r="O224" s="272"/>
      <c r="P224" s="272"/>
      <c r="Q224" s="272"/>
      <c r="R224" s="272"/>
      <c r="S224" s="272"/>
      <c r="T224" s="272"/>
      <c r="U224" s="272"/>
      <c r="V224" s="272"/>
      <c r="W224" s="272"/>
      <c r="X224" s="273"/>
      <c r="Y224" s="13"/>
      <c r="Z224" s="13"/>
      <c r="AA224" s="13"/>
      <c r="AB224" s="13"/>
      <c r="AC224" s="13"/>
      <c r="AD224" s="13"/>
      <c r="AE224" s="13"/>
      <c r="AT224" s="274" t="s">
        <v>201</v>
      </c>
      <c r="AU224" s="274" t="s">
        <v>88</v>
      </c>
      <c r="AV224" s="13" t="s">
        <v>88</v>
      </c>
      <c r="AW224" s="13" t="s">
        <v>5</v>
      </c>
      <c r="AX224" s="13" t="s">
        <v>86</v>
      </c>
      <c r="AY224" s="274" t="s">
        <v>184</v>
      </c>
    </row>
    <row r="225" s="2" customFormat="1" ht="37.8" customHeight="1">
      <c r="A225" s="41"/>
      <c r="B225" s="42"/>
      <c r="C225" s="249" t="s">
        <v>325</v>
      </c>
      <c r="D225" s="249" t="s">
        <v>186</v>
      </c>
      <c r="E225" s="250" t="s">
        <v>326</v>
      </c>
      <c r="F225" s="251" t="s">
        <v>327</v>
      </c>
      <c r="G225" s="252" t="s">
        <v>189</v>
      </c>
      <c r="H225" s="253">
        <v>130</v>
      </c>
      <c r="I225" s="254"/>
      <c r="J225" s="254"/>
      <c r="K225" s="255">
        <f>ROUND(P225*H225,2)</f>
        <v>0</v>
      </c>
      <c r="L225" s="256"/>
      <c r="M225" s="44"/>
      <c r="N225" s="257" t="s">
        <v>1</v>
      </c>
      <c r="O225" s="258" t="s">
        <v>42</v>
      </c>
      <c r="P225" s="259">
        <f>I225+J225</f>
        <v>0</v>
      </c>
      <c r="Q225" s="259">
        <f>ROUND(I225*H225,2)</f>
        <v>0</v>
      </c>
      <c r="R225" s="259">
        <f>ROUND(J225*H225,2)</f>
        <v>0</v>
      </c>
      <c r="S225" s="94"/>
      <c r="T225" s="260">
        <f>S225*H225</f>
        <v>0</v>
      </c>
      <c r="U225" s="260">
        <v>0.20133000000000001</v>
      </c>
      <c r="V225" s="260">
        <f>U225*H225</f>
        <v>26.172900000000002</v>
      </c>
      <c r="W225" s="260">
        <v>0</v>
      </c>
      <c r="X225" s="261">
        <f>W225*H225</f>
        <v>0</v>
      </c>
      <c r="Y225" s="41"/>
      <c r="Z225" s="41"/>
      <c r="AA225" s="41"/>
      <c r="AB225" s="41"/>
      <c r="AC225" s="41"/>
      <c r="AD225" s="41"/>
      <c r="AE225" s="41"/>
      <c r="AR225" s="262" t="s">
        <v>190</v>
      </c>
      <c r="AT225" s="262" t="s">
        <v>186</v>
      </c>
      <c r="AU225" s="262" t="s">
        <v>88</v>
      </c>
      <c r="AY225" s="16" t="s">
        <v>184</v>
      </c>
      <c r="BE225" s="147">
        <f>IF(O225="základní",K225,0)</f>
        <v>0</v>
      </c>
      <c r="BF225" s="147">
        <f>IF(O225="snížená",K225,0)</f>
        <v>0</v>
      </c>
      <c r="BG225" s="147">
        <f>IF(O225="zákl. přenesená",K225,0)</f>
        <v>0</v>
      </c>
      <c r="BH225" s="147">
        <f>IF(O225="sníž. přenesená",K225,0)</f>
        <v>0</v>
      </c>
      <c r="BI225" s="147">
        <f>IF(O225="nulová",K225,0)</f>
        <v>0</v>
      </c>
      <c r="BJ225" s="16" t="s">
        <v>86</v>
      </c>
      <c r="BK225" s="147">
        <f>ROUND(P225*H225,2)</f>
        <v>0</v>
      </c>
      <c r="BL225" s="16" t="s">
        <v>190</v>
      </c>
      <c r="BM225" s="262" t="s">
        <v>328</v>
      </c>
    </row>
    <row r="226" s="13" customFormat="1">
      <c r="A226" s="13"/>
      <c r="B226" s="263"/>
      <c r="C226" s="264"/>
      <c r="D226" s="265" t="s">
        <v>201</v>
      </c>
      <c r="E226" s="266" t="s">
        <v>1</v>
      </c>
      <c r="F226" s="267" t="s">
        <v>329</v>
      </c>
      <c r="G226" s="264"/>
      <c r="H226" s="268">
        <v>130</v>
      </c>
      <c r="I226" s="269"/>
      <c r="J226" s="269"/>
      <c r="K226" s="264"/>
      <c r="L226" s="264"/>
      <c r="M226" s="270"/>
      <c r="N226" s="271"/>
      <c r="O226" s="272"/>
      <c r="P226" s="272"/>
      <c r="Q226" s="272"/>
      <c r="R226" s="272"/>
      <c r="S226" s="272"/>
      <c r="T226" s="272"/>
      <c r="U226" s="272"/>
      <c r="V226" s="272"/>
      <c r="W226" s="272"/>
      <c r="X226" s="273"/>
      <c r="Y226" s="13"/>
      <c r="Z226" s="13"/>
      <c r="AA226" s="13"/>
      <c r="AB226" s="13"/>
      <c r="AC226" s="13"/>
      <c r="AD226" s="13"/>
      <c r="AE226" s="13"/>
      <c r="AT226" s="274" t="s">
        <v>201</v>
      </c>
      <c r="AU226" s="274" t="s">
        <v>88</v>
      </c>
      <c r="AV226" s="13" t="s">
        <v>88</v>
      </c>
      <c r="AW226" s="13" t="s">
        <v>5</v>
      </c>
      <c r="AX226" s="13" t="s">
        <v>86</v>
      </c>
      <c r="AY226" s="274" t="s">
        <v>184</v>
      </c>
    </row>
    <row r="227" s="2" customFormat="1" ht="21.75" customHeight="1">
      <c r="A227" s="41"/>
      <c r="B227" s="42"/>
      <c r="C227" s="249" t="s">
        <v>330</v>
      </c>
      <c r="D227" s="249" t="s">
        <v>186</v>
      </c>
      <c r="E227" s="250" t="s">
        <v>331</v>
      </c>
      <c r="F227" s="251" t="s">
        <v>332</v>
      </c>
      <c r="G227" s="252" t="s">
        <v>333</v>
      </c>
      <c r="H227" s="253">
        <v>4</v>
      </c>
      <c r="I227" s="254"/>
      <c r="J227" s="254"/>
      <c r="K227" s="255">
        <f>ROUND(P227*H227,2)</f>
        <v>0</v>
      </c>
      <c r="L227" s="256"/>
      <c r="M227" s="44"/>
      <c r="N227" s="257" t="s">
        <v>1</v>
      </c>
      <c r="O227" s="258" t="s">
        <v>42</v>
      </c>
      <c r="P227" s="259">
        <f>I227+J227</f>
        <v>0</v>
      </c>
      <c r="Q227" s="259">
        <f>ROUND(I227*H227,2)</f>
        <v>0</v>
      </c>
      <c r="R227" s="259">
        <f>ROUND(J227*H227,2)</f>
        <v>0</v>
      </c>
      <c r="S227" s="94"/>
      <c r="T227" s="260">
        <f>S227*H227</f>
        <v>0</v>
      </c>
      <c r="U227" s="260">
        <v>0.022780000000000002</v>
      </c>
      <c r="V227" s="260">
        <f>U227*H227</f>
        <v>0.091120000000000007</v>
      </c>
      <c r="W227" s="260">
        <v>0</v>
      </c>
      <c r="X227" s="261">
        <f>W227*H227</f>
        <v>0</v>
      </c>
      <c r="Y227" s="41"/>
      <c r="Z227" s="41"/>
      <c r="AA227" s="41"/>
      <c r="AB227" s="41"/>
      <c r="AC227" s="41"/>
      <c r="AD227" s="41"/>
      <c r="AE227" s="41"/>
      <c r="AR227" s="262" t="s">
        <v>190</v>
      </c>
      <c r="AT227" s="262" t="s">
        <v>186</v>
      </c>
      <c r="AU227" s="262" t="s">
        <v>88</v>
      </c>
      <c r="AY227" s="16" t="s">
        <v>184</v>
      </c>
      <c r="BE227" s="147">
        <f>IF(O227="základní",K227,0)</f>
        <v>0</v>
      </c>
      <c r="BF227" s="147">
        <f>IF(O227="snížená",K227,0)</f>
        <v>0</v>
      </c>
      <c r="BG227" s="147">
        <f>IF(O227="zákl. přenesená",K227,0)</f>
        <v>0</v>
      </c>
      <c r="BH227" s="147">
        <f>IF(O227="sníž. přenesená",K227,0)</f>
        <v>0</v>
      </c>
      <c r="BI227" s="147">
        <f>IF(O227="nulová",K227,0)</f>
        <v>0</v>
      </c>
      <c r="BJ227" s="16" t="s">
        <v>86</v>
      </c>
      <c r="BK227" s="147">
        <f>ROUND(P227*H227,2)</f>
        <v>0</v>
      </c>
      <c r="BL227" s="16" t="s">
        <v>190</v>
      </c>
      <c r="BM227" s="262" t="s">
        <v>334</v>
      </c>
    </row>
    <row r="228" s="2" customFormat="1" ht="24.15" customHeight="1">
      <c r="A228" s="41"/>
      <c r="B228" s="42"/>
      <c r="C228" s="249" t="s">
        <v>335</v>
      </c>
      <c r="D228" s="249" t="s">
        <v>186</v>
      </c>
      <c r="E228" s="250" t="s">
        <v>336</v>
      </c>
      <c r="F228" s="251" t="s">
        <v>337</v>
      </c>
      <c r="G228" s="252" t="s">
        <v>241</v>
      </c>
      <c r="H228" s="253">
        <v>0.88700000000000001</v>
      </c>
      <c r="I228" s="254"/>
      <c r="J228" s="254"/>
      <c r="K228" s="255">
        <f>ROUND(P228*H228,2)</f>
        <v>0</v>
      </c>
      <c r="L228" s="256"/>
      <c r="M228" s="44"/>
      <c r="N228" s="257" t="s">
        <v>1</v>
      </c>
      <c r="O228" s="258" t="s">
        <v>42</v>
      </c>
      <c r="P228" s="259">
        <f>I228+J228</f>
        <v>0</v>
      </c>
      <c r="Q228" s="259">
        <f>ROUND(I228*H228,2)</f>
        <v>0</v>
      </c>
      <c r="R228" s="259">
        <f>ROUND(J228*H228,2)</f>
        <v>0</v>
      </c>
      <c r="S228" s="94"/>
      <c r="T228" s="260">
        <f>S228*H228</f>
        <v>0</v>
      </c>
      <c r="U228" s="260">
        <v>0.017090000000000001</v>
      </c>
      <c r="V228" s="260">
        <f>U228*H228</f>
        <v>0.015158830000000002</v>
      </c>
      <c r="W228" s="260">
        <v>0</v>
      </c>
      <c r="X228" s="261">
        <f>W228*H228</f>
        <v>0</v>
      </c>
      <c r="Y228" s="41"/>
      <c r="Z228" s="41"/>
      <c r="AA228" s="41"/>
      <c r="AB228" s="41"/>
      <c r="AC228" s="41"/>
      <c r="AD228" s="41"/>
      <c r="AE228" s="41"/>
      <c r="AR228" s="262" t="s">
        <v>190</v>
      </c>
      <c r="AT228" s="262" t="s">
        <v>186</v>
      </c>
      <c r="AU228" s="262" t="s">
        <v>88</v>
      </c>
      <c r="AY228" s="16" t="s">
        <v>184</v>
      </c>
      <c r="BE228" s="147">
        <f>IF(O228="základní",K228,0)</f>
        <v>0</v>
      </c>
      <c r="BF228" s="147">
        <f>IF(O228="snížená",K228,0)</f>
        <v>0</v>
      </c>
      <c r="BG228" s="147">
        <f>IF(O228="zákl. přenesená",K228,0)</f>
        <v>0</v>
      </c>
      <c r="BH228" s="147">
        <f>IF(O228="sníž. přenesená",K228,0)</f>
        <v>0</v>
      </c>
      <c r="BI228" s="147">
        <f>IF(O228="nulová",K228,0)</f>
        <v>0</v>
      </c>
      <c r="BJ228" s="16" t="s">
        <v>86</v>
      </c>
      <c r="BK228" s="147">
        <f>ROUND(P228*H228,2)</f>
        <v>0</v>
      </c>
      <c r="BL228" s="16" t="s">
        <v>190</v>
      </c>
      <c r="BM228" s="262" t="s">
        <v>338</v>
      </c>
    </row>
    <row r="229" s="13" customFormat="1">
      <c r="A229" s="13"/>
      <c r="B229" s="263"/>
      <c r="C229" s="264"/>
      <c r="D229" s="265" t="s">
        <v>201</v>
      </c>
      <c r="E229" s="266" t="s">
        <v>1</v>
      </c>
      <c r="F229" s="267" t="s">
        <v>339</v>
      </c>
      <c r="G229" s="264"/>
      <c r="H229" s="268">
        <v>0.20999999999999999</v>
      </c>
      <c r="I229" s="269"/>
      <c r="J229" s="269"/>
      <c r="K229" s="264"/>
      <c r="L229" s="264"/>
      <c r="M229" s="270"/>
      <c r="N229" s="271"/>
      <c r="O229" s="272"/>
      <c r="P229" s="272"/>
      <c r="Q229" s="272"/>
      <c r="R229" s="272"/>
      <c r="S229" s="272"/>
      <c r="T229" s="272"/>
      <c r="U229" s="272"/>
      <c r="V229" s="272"/>
      <c r="W229" s="272"/>
      <c r="X229" s="273"/>
      <c r="Y229" s="13"/>
      <c r="Z229" s="13"/>
      <c r="AA229" s="13"/>
      <c r="AB229" s="13"/>
      <c r="AC229" s="13"/>
      <c r="AD229" s="13"/>
      <c r="AE229" s="13"/>
      <c r="AT229" s="274" t="s">
        <v>201</v>
      </c>
      <c r="AU229" s="274" t="s">
        <v>88</v>
      </c>
      <c r="AV229" s="13" t="s">
        <v>88</v>
      </c>
      <c r="AW229" s="13" t="s">
        <v>5</v>
      </c>
      <c r="AX229" s="13" t="s">
        <v>79</v>
      </c>
      <c r="AY229" s="274" t="s">
        <v>184</v>
      </c>
    </row>
    <row r="230" s="13" customFormat="1">
      <c r="A230" s="13"/>
      <c r="B230" s="263"/>
      <c r="C230" s="264"/>
      <c r="D230" s="265" t="s">
        <v>201</v>
      </c>
      <c r="E230" s="266" t="s">
        <v>1</v>
      </c>
      <c r="F230" s="267" t="s">
        <v>340</v>
      </c>
      <c r="G230" s="264"/>
      <c r="H230" s="268">
        <v>0.29099999999999998</v>
      </c>
      <c r="I230" s="269"/>
      <c r="J230" s="269"/>
      <c r="K230" s="264"/>
      <c r="L230" s="264"/>
      <c r="M230" s="270"/>
      <c r="N230" s="271"/>
      <c r="O230" s="272"/>
      <c r="P230" s="272"/>
      <c r="Q230" s="272"/>
      <c r="R230" s="272"/>
      <c r="S230" s="272"/>
      <c r="T230" s="272"/>
      <c r="U230" s="272"/>
      <c r="V230" s="272"/>
      <c r="W230" s="272"/>
      <c r="X230" s="273"/>
      <c r="Y230" s="13"/>
      <c r="Z230" s="13"/>
      <c r="AA230" s="13"/>
      <c r="AB230" s="13"/>
      <c r="AC230" s="13"/>
      <c r="AD230" s="13"/>
      <c r="AE230" s="13"/>
      <c r="AT230" s="274" t="s">
        <v>201</v>
      </c>
      <c r="AU230" s="274" t="s">
        <v>88</v>
      </c>
      <c r="AV230" s="13" t="s">
        <v>88</v>
      </c>
      <c r="AW230" s="13" t="s">
        <v>5</v>
      </c>
      <c r="AX230" s="13" t="s">
        <v>79</v>
      </c>
      <c r="AY230" s="274" t="s">
        <v>184</v>
      </c>
    </row>
    <row r="231" s="13" customFormat="1">
      <c r="A231" s="13"/>
      <c r="B231" s="263"/>
      <c r="C231" s="264"/>
      <c r="D231" s="265" t="s">
        <v>201</v>
      </c>
      <c r="E231" s="266" t="s">
        <v>1</v>
      </c>
      <c r="F231" s="267" t="s">
        <v>341</v>
      </c>
      <c r="G231" s="264"/>
      <c r="H231" s="268">
        <v>0.38600000000000001</v>
      </c>
      <c r="I231" s="269"/>
      <c r="J231" s="269"/>
      <c r="K231" s="264"/>
      <c r="L231" s="264"/>
      <c r="M231" s="270"/>
      <c r="N231" s="271"/>
      <c r="O231" s="272"/>
      <c r="P231" s="272"/>
      <c r="Q231" s="272"/>
      <c r="R231" s="272"/>
      <c r="S231" s="272"/>
      <c r="T231" s="272"/>
      <c r="U231" s="272"/>
      <c r="V231" s="272"/>
      <c r="W231" s="272"/>
      <c r="X231" s="273"/>
      <c r="Y231" s="13"/>
      <c r="Z231" s="13"/>
      <c r="AA231" s="13"/>
      <c r="AB231" s="13"/>
      <c r="AC231" s="13"/>
      <c r="AD231" s="13"/>
      <c r="AE231" s="13"/>
      <c r="AT231" s="274" t="s">
        <v>201</v>
      </c>
      <c r="AU231" s="274" t="s">
        <v>88</v>
      </c>
      <c r="AV231" s="13" t="s">
        <v>88</v>
      </c>
      <c r="AW231" s="13" t="s">
        <v>5</v>
      </c>
      <c r="AX231" s="13" t="s">
        <v>79</v>
      </c>
      <c r="AY231" s="274" t="s">
        <v>184</v>
      </c>
    </row>
    <row r="232" s="14" customFormat="1">
      <c r="A232" s="14"/>
      <c r="B232" s="275"/>
      <c r="C232" s="276"/>
      <c r="D232" s="265" t="s">
        <v>201</v>
      </c>
      <c r="E232" s="277" t="s">
        <v>1</v>
      </c>
      <c r="F232" s="278" t="s">
        <v>227</v>
      </c>
      <c r="G232" s="276"/>
      <c r="H232" s="279">
        <v>0.88700000000000001</v>
      </c>
      <c r="I232" s="280"/>
      <c r="J232" s="280"/>
      <c r="K232" s="276"/>
      <c r="L232" s="276"/>
      <c r="M232" s="281"/>
      <c r="N232" s="282"/>
      <c r="O232" s="283"/>
      <c r="P232" s="283"/>
      <c r="Q232" s="283"/>
      <c r="R232" s="283"/>
      <c r="S232" s="283"/>
      <c r="T232" s="283"/>
      <c r="U232" s="283"/>
      <c r="V232" s="283"/>
      <c r="W232" s="283"/>
      <c r="X232" s="284"/>
      <c r="Y232" s="14"/>
      <c r="Z232" s="14"/>
      <c r="AA232" s="14"/>
      <c r="AB232" s="14"/>
      <c r="AC232" s="14"/>
      <c r="AD232" s="14"/>
      <c r="AE232" s="14"/>
      <c r="AT232" s="285" t="s">
        <v>201</v>
      </c>
      <c r="AU232" s="285" t="s">
        <v>88</v>
      </c>
      <c r="AV232" s="14" t="s">
        <v>190</v>
      </c>
      <c r="AW232" s="14" t="s">
        <v>5</v>
      </c>
      <c r="AX232" s="14" t="s">
        <v>86</v>
      </c>
      <c r="AY232" s="285" t="s">
        <v>184</v>
      </c>
    </row>
    <row r="233" s="2" customFormat="1" ht="16.5" customHeight="1">
      <c r="A233" s="41"/>
      <c r="B233" s="42"/>
      <c r="C233" s="286" t="s">
        <v>342</v>
      </c>
      <c r="D233" s="286" t="s">
        <v>254</v>
      </c>
      <c r="E233" s="287" t="s">
        <v>343</v>
      </c>
      <c r="F233" s="288" t="s">
        <v>344</v>
      </c>
      <c r="G233" s="289" t="s">
        <v>241</v>
      </c>
      <c r="H233" s="290">
        <v>0.252</v>
      </c>
      <c r="I233" s="291"/>
      <c r="J233" s="292"/>
      <c r="K233" s="293">
        <f>ROUND(P233*H233,2)</f>
        <v>0</v>
      </c>
      <c r="L233" s="292"/>
      <c r="M233" s="294"/>
      <c r="N233" s="295" t="s">
        <v>1</v>
      </c>
      <c r="O233" s="258" t="s">
        <v>42</v>
      </c>
      <c r="P233" s="259">
        <f>I233+J233</f>
        <v>0</v>
      </c>
      <c r="Q233" s="259">
        <f>ROUND(I233*H233,2)</f>
        <v>0</v>
      </c>
      <c r="R233" s="259">
        <f>ROUND(J233*H233,2)</f>
        <v>0</v>
      </c>
      <c r="S233" s="94"/>
      <c r="T233" s="260">
        <f>S233*H233</f>
        <v>0</v>
      </c>
      <c r="U233" s="260">
        <v>1</v>
      </c>
      <c r="V233" s="260">
        <f>U233*H233</f>
        <v>0.252</v>
      </c>
      <c r="W233" s="260">
        <v>0</v>
      </c>
      <c r="X233" s="261">
        <f>W233*H233</f>
        <v>0</v>
      </c>
      <c r="Y233" s="41"/>
      <c r="Z233" s="41"/>
      <c r="AA233" s="41"/>
      <c r="AB233" s="41"/>
      <c r="AC233" s="41"/>
      <c r="AD233" s="41"/>
      <c r="AE233" s="41"/>
      <c r="AR233" s="262" t="s">
        <v>221</v>
      </c>
      <c r="AT233" s="262" t="s">
        <v>254</v>
      </c>
      <c r="AU233" s="262" t="s">
        <v>88</v>
      </c>
      <c r="AY233" s="16" t="s">
        <v>184</v>
      </c>
      <c r="BE233" s="147">
        <f>IF(O233="základní",K233,0)</f>
        <v>0</v>
      </c>
      <c r="BF233" s="147">
        <f>IF(O233="snížená",K233,0)</f>
        <v>0</v>
      </c>
      <c r="BG233" s="147">
        <f>IF(O233="zákl. přenesená",K233,0)</f>
        <v>0</v>
      </c>
      <c r="BH233" s="147">
        <f>IF(O233="sníž. přenesená",K233,0)</f>
        <v>0</v>
      </c>
      <c r="BI233" s="147">
        <f>IF(O233="nulová",K233,0)</f>
        <v>0</v>
      </c>
      <c r="BJ233" s="16" t="s">
        <v>86</v>
      </c>
      <c r="BK233" s="147">
        <f>ROUND(P233*H233,2)</f>
        <v>0</v>
      </c>
      <c r="BL233" s="16" t="s">
        <v>190</v>
      </c>
      <c r="BM233" s="262" t="s">
        <v>345</v>
      </c>
    </row>
    <row r="234" s="13" customFormat="1">
      <c r="A234" s="13"/>
      <c r="B234" s="263"/>
      <c r="C234" s="264"/>
      <c r="D234" s="265" t="s">
        <v>201</v>
      </c>
      <c r="E234" s="266" t="s">
        <v>1</v>
      </c>
      <c r="F234" s="267" t="s">
        <v>346</v>
      </c>
      <c r="G234" s="264"/>
      <c r="H234" s="268">
        <v>0.252</v>
      </c>
      <c r="I234" s="269"/>
      <c r="J234" s="269"/>
      <c r="K234" s="264"/>
      <c r="L234" s="264"/>
      <c r="M234" s="270"/>
      <c r="N234" s="271"/>
      <c r="O234" s="272"/>
      <c r="P234" s="272"/>
      <c r="Q234" s="272"/>
      <c r="R234" s="272"/>
      <c r="S234" s="272"/>
      <c r="T234" s="272"/>
      <c r="U234" s="272"/>
      <c r="V234" s="272"/>
      <c r="W234" s="272"/>
      <c r="X234" s="273"/>
      <c r="Y234" s="13"/>
      <c r="Z234" s="13"/>
      <c r="AA234" s="13"/>
      <c r="AB234" s="13"/>
      <c r="AC234" s="13"/>
      <c r="AD234" s="13"/>
      <c r="AE234" s="13"/>
      <c r="AT234" s="274" t="s">
        <v>201</v>
      </c>
      <c r="AU234" s="274" t="s">
        <v>88</v>
      </c>
      <c r="AV234" s="13" t="s">
        <v>88</v>
      </c>
      <c r="AW234" s="13" t="s">
        <v>5</v>
      </c>
      <c r="AX234" s="13" t="s">
        <v>86</v>
      </c>
      <c r="AY234" s="274" t="s">
        <v>184</v>
      </c>
    </row>
    <row r="235" s="2" customFormat="1" ht="16.5" customHeight="1">
      <c r="A235" s="41"/>
      <c r="B235" s="42"/>
      <c r="C235" s="286" t="s">
        <v>347</v>
      </c>
      <c r="D235" s="286" t="s">
        <v>254</v>
      </c>
      <c r="E235" s="287" t="s">
        <v>348</v>
      </c>
      <c r="F235" s="288" t="s">
        <v>349</v>
      </c>
      <c r="G235" s="289" t="s">
        <v>241</v>
      </c>
      <c r="H235" s="290">
        <v>0.34899999999999998</v>
      </c>
      <c r="I235" s="291"/>
      <c r="J235" s="292"/>
      <c r="K235" s="293">
        <f>ROUND(P235*H235,2)</f>
        <v>0</v>
      </c>
      <c r="L235" s="292"/>
      <c r="M235" s="294"/>
      <c r="N235" s="295" t="s">
        <v>1</v>
      </c>
      <c r="O235" s="258" t="s">
        <v>42</v>
      </c>
      <c r="P235" s="259">
        <f>I235+J235</f>
        <v>0</v>
      </c>
      <c r="Q235" s="259">
        <f>ROUND(I235*H235,2)</f>
        <v>0</v>
      </c>
      <c r="R235" s="259">
        <f>ROUND(J235*H235,2)</f>
        <v>0</v>
      </c>
      <c r="S235" s="94"/>
      <c r="T235" s="260">
        <f>S235*H235</f>
        <v>0</v>
      </c>
      <c r="U235" s="260">
        <v>1</v>
      </c>
      <c r="V235" s="260">
        <f>U235*H235</f>
        <v>0.34899999999999998</v>
      </c>
      <c r="W235" s="260">
        <v>0</v>
      </c>
      <c r="X235" s="261">
        <f>W235*H235</f>
        <v>0</v>
      </c>
      <c r="Y235" s="41"/>
      <c r="Z235" s="41"/>
      <c r="AA235" s="41"/>
      <c r="AB235" s="41"/>
      <c r="AC235" s="41"/>
      <c r="AD235" s="41"/>
      <c r="AE235" s="41"/>
      <c r="AR235" s="262" t="s">
        <v>221</v>
      </c>
      <c r="AT235" s="262" t="s">
        <v>254</v>
      </c>
      <c r="AU235" s="262" t="s">
        <v>88</v>
      </c>
      <c r="AY235" s="16" t="s">
        <v>184</v>
      </c>
      <c r="BE235" s="147">
        <f>IF(O235="základní",K235,0)</f>
        <v>0</v>
      </c>
      <c r="BF235" s="147">
        <f>IF(O235="snížená",K235,0)</f>
        <v>0</v>
      </c>
      <c r="BG235" s="147">
        <f>IF(O235="zákl. přenesená",K235,0)</f>
        <v>0</v>
      </c>
      <c r="BH235" s="147">
        <f>IF(O235="sníž. přenesená",K235,0)</f>
        <v>0</v>
      </c>
      <c r="BI235" s="147">
        <f>IF(O235="nulová",K235,0)</f>
        <v>0</v>
      </c>
      <c r="BJ235" s="16" t="s">
        <v>86</v>
      </c>
      <c r="BK235" s="147">
        <f>ROUND(P235*H235,2)</f>
        <v>0</v>
      </c>
      <c r="BL235" s="16" t="s">
        <v>190</v>
      </c>
      <c r="BM235" s="262" t="s">
        <v>350</v>
      </c>
    </row>
    <row r="236" s="13" customFormat="1">
      <c r="A236" s="13"/>
      <c r="B236" s="263"/>
      <c r="C236" s="264"/>
      <c r="D236" s="265" t="s">
        <v>201</v>
      </c>
      <c r="E236" s="266" t="s">
        <v>1</v>
      </c>
      <c r="F236" s="267" t="s">
        <v>351</v>
      </c>
      <c r="G236" s="264"/>
      <c r="H236" s="268">
        <v>0.34899999999999998</v>
      </c>
      <c r="I236" s="269"/>
      <c r="J236" s="269"/>
      <c r="K236" s="264"/>
      <c r="L236" s="264"/>
      <c r="M236" s="270"/>
      <c r="N236" s="271"/>
      <c r="O236" s="272"/>
      <c r="P236" s="272"/>
      <c r="Q236" s="272"/>
      <c r="R236" s="272"/>
      <c r="S236" s="272"/>
      <c r="T236" s="272"/>
      <c r="U236" s="272"/>
      <c r="V236" s="272"/>
      <c r="W236" s="272"/>
      <c r="X236" s="273"/>
      <c r="Y236" s="13"/>
      <c r="Z236" s="13"/>
      <c r="AA236" s="13"/>
      <c r="AB236" s="13"/>
      <c r="AC236" s="13"/>
      <c r="AD236" s="13"/>
      <c r="AE236" s="13"/>
      <c r="AT236" s="274" t="s">
        <v>201</v>
      </c>
      <c r="AU236" s="274" t="s">
        <v>88</v>
      </c>
      <c r="AV236" s="13" t="s">
        <v>88</v>
      </c>
      <c r="AW236" s="13" t="s">
        <v>5</v>
      </c>
      <c r="AX236" s="13" t="s">
        <v>86</v>
      </c>
      <c r="AY236" s="274" t="s">
        <v>184</v>
      </c>
    </row>
    <row r="237" s="2" customFormat="1" ht="16.5" customHeight="1">
      <c r="A237" s="41"/>
      <c r="B237" s="42"/>
      <c r="C237" s="286" t="s">
        <v>352</v>
      </c>
      <c r="D237" s="286" t="s">
        <v>254</v>
      </c>
      <c r="E237" s="287" t="s">
        <v>353</v>
      </c>
      <c r="F237" s="288" t="s">
        <v>354</v>
      </c>
      <c r="G237" s="289" t="s">
        <v>241</v>
      </c>
      <c r="H237" s="290">
        <v>0.46400000000000002</v>
      </c>
      <c r="I237" s="291"/>
      <c r="J237" s="292"/>
      <c r="K237" s="293">
        <f>ROUND(P237*H237,2)</f>
        <v>0</v>
      </c>
      <c r="L237" s="292"/>
      <c r="M237" s="294"/>
      <c r="N237" s="295" t="s">
        <v>1</v>
      </c>
      <c r="O237" s="258" t="s">
        <v>42</v>
      </c>
      <c r="P237" s="259">
        <f>I237+J237</f>
        <v>0</v>
      </c>
      <c r="Q237" s="259">
        <f>ROUND(I237*H237,2)</f>
        <v>0</v>
      </c>
      <c r="R237" s="259">
        <f>ROUND(J237*H237,2)</f>
        <v>0</v>
      </c>
      <c r="S237" s="94"/>
      <c r="T237" s="260">
        <f>S237*H237</f>
        <v>0</v>
      </c>
      <c r="U237" s="260">
        <v>1</v>
      </c>
      <c r="V237" s="260">
        <f>U237*H237</f>
        <v>0.46400000000000002</v>
      </c>
      <c r="W237" s="260">
        <v>0</v>
      </c>
      <c r="X237" s="261">
        <f>W237*H237</f>
        <v>0</v>
      </c>
      <c r="Y237" s="41"/>
      <c r="Z237" s="41"/>
      <c r="AA237" s="41"/>
      <c r="AB237" s="41"/>
      <c r="AC237" s="41"/>
      <c r="AD237" s="41"/>
      <c r="AE237" s="41"/>
      <c r="AR237" s="262" t="s">
        <v>221</v>
      </c>
      <c r="AT237" s="262" t="s">
        <v>254</v>
      </c>
      <c r="AU237" s="262" t="s">
        <v>88</v>
      </c>
      <c r="AY237" s="16" t="s">
        <v>184</v>
      </c>
      <c r="BE237" s="147">
        <f>IF(O237="základní",K237,0)</f>
        <v>0</v>
      </c>
      <c r="BF237" s="147">
        <f>IF(O237="snížená",K237,0)</f>
        <v>0</v>
      </c>
      <c r="BG237" s="147">
        <f>IF(O237="zákl. přenesená",K237,0)</f>
        <v>0</v>
      </c>
      <c r="BH237" s="147">
        <f>IF(O237="sníž. přenesená",K237,0)</f>
        <v>0</v>
      </c>
      <c r="BI237" s="147">
        <f>IF(O237="nulová",K237,0)</f>
        <v>0</v>
      </c>
      <c r="BJ237" s="16" t="s">
        <v>86</v>
      </c>
      <c r="BK237" s="147">
        <f>ROUND(P237*H237,2)</f>
        <v>0</v>
      </c>
      <c r="BL237" s="16" t="s">
        <v>190</v>
      </c>
      <c r="BM237" s="262" t="s">
        <v>355</v>
      </c>
    </row>
    <row r="238" s="13" customFormat="1">
      <c r="A238" s="13"/>
      <c r="B238" s="263"/>
      <c r="C238" s="264"/>
      <c r="D238" s="265" t="s">
        <v>201</v>
      </c>
      <c r="E238" s="266" t="s">
        <v>1</v>
      </c>
      <c r="F238" s="267" t="s">
        <v>356</v>
      </c>
      <c r="G238" s="264"/>
      <c r="H238" s="268">
        <v>0.46400000000000002</v>
      </c>
      <c r="I238" s="269"/>
      <c r="J238" s="269"/>
      <c r="K238" s="264"/>
      <c r="L238" s="264"/>
      <c r="M238" s="270"/>
      <c r="N238" s="271"/>
      <c r="O238" s="272"/>
      <c r="P238" s="272"/>
      <c r="Q238" s="272"/>
      <c r="R238" s="272"/>
      <c r="S238" s="272"/>
      <c r="T238" s="272"/>
      <c r="U238" s="272"/>
      <c r="V238" s="272"/>
      <c r="W238" s="272"/>
      <c r="X238" s="273"/>
      <c r="Y238" s="13"/>
      <c r="Z238" s="13"/>
      <c r="AA238" s="13"/>
      <c r="AB238" s="13"/>
      <c r="AC238" s="13"/>
      <c r="AD238" s="13"/>
      <c r="AE238" s="13"/>
      <c r="AT238" s="274" t="s">
        <v>201</v>
      </c>
      <c r="AU238" s="274" t="s">
        <v>88</v>
      </c>
      <c r="AV238" s="13" t="s">
        <v>88</v>
      </c>
      <c r="AW238" s="13" t="s">
        <v>5</v>
      </c>
      <c r="AX238" s="13" t="s">
        <v>86</v>
      </c>
      <c r="AY238" s="274" t="s">
        <v>184</v>
      </c>
    </row>
    <row r="239" s="2" customFormat="1" ht="24.15" customHeight="1">
      <c r="A239" s="41"/>
      <c r="B239" s="42"/>
      <c r="C239" s="249" t="s">
        <v>357</v>
      </c>
      <c r="D239" s="249" t="s">
        <v>186</v>
      </c>
      <c r="E239" s="250" t="s">
        <v>358</v>
      </c>
      <c r="F239" s="251" t="s">
        <v>359</v>
      </c>
      <c r="G239" s="252" t="s">
        <v>194</v>
      </c>
      <c r="H239" s="253">
        <v>25</v>
      </c>
      <c r="I239" s="254"/>
      <c r="J239" s="254"/>
      <c r="K239" s="255">
        <f>ROUND(P239*H239,2)</f>
        <v>0</v>
      </c>
      <c r="L239" s="256"/>
      <c r="M239" s="44"/>
      <c r="N239" s="257" t="s">
        <v>1</v>
      </c>
      <c r="O239" s="258" t="s">
        <v>42</v>
      </c>
      <c r="P239" s="259">
        <f>I239+J239</f>
        <v>0</v>
      </c>
      <c r="Q239" s="259">
        <f>ROUND(I239*H239,2)</f>
        <v>0</v>
      </c>
      <c r="R239" s="259">
        <f>ROUND(J239*H239,2)</f>
        <v>0</v>
      </c>
      <c r="S239" s="94"/>
      <c r="T239" s="260">
        <f>S239*H239</f>
        <v>0</v>
      </c>
      <c r="U239" s="260">
        <v>0.00059999999999999995</v>
      </c>
      <c r="V239" s="260">
        <f>U239*H239</f>
        <v>0.014999999999999999</v>
      </c>
      <c r="W239" s="260">
        <v>4.0000000000000003E-05</v>
      </c>
      <c r="X239" s="261">
        <f>W239*H239</f>
        <v>0.001</v>
      </c>
      <c r="Y239" s="41"/>
      <c r="Z239" s="41"/>
      <c r="AA239" s="41"/>
      <c r="AB239" s="41"/>
      <c r="AC239" s="41"/>
      <c r="AD239" s="41"/>
      <c r="AE239" s="41"/>
      <c r="AR239" s="262" t="s">
        <v>190</v>
      </c>
      <c r="AT239" s="262" t="s">
        <v>186</v>
      </c>
      <c r="AU239" s="262" t="s">
        <v>88</v>
      </c>
      <c r="AY239" s="16" t="s">
        <v>184</v>
      </c>
      <c r="BE239" s="147">
        <f>IF(O239="základní",K239,0)</f>
        <v>0</v>
      </c>
      <c r="BF239" s="147">
        <f>IF(O239="snížená",K239,0)</f>
        <v>0</v>
      </c>
      <c r="BG239" s="147">
        <f>IF(O239="zákl. přenesená",K239,0)</f>
        <v>0</v>
      </c>
      <c r="BH239" s="147">
        <f>IF(O239="sníž. přenesená",K239,0)</f>
        <v>0</v>
      </c>
      <c r="BI239" s="147">
        <f>IF(O239="nulová",K239,0)</f>
        <v>0</v>
      </c>
      <c r="BJ239" s="16" t="s">
        <v>86</v>
      </c>
      <c r="BK239" s="147">
        <f>ROUND(P239*H239,2)</f>
        <v>0</v>
      </c>
      <c r="BL239" s="16" t="s">
        <v>190</v>
      </c>
      <c r="BM239" s="262" t="s">
        <v>360</v>
      </c>
    </row>
    <row r="240" s="2" customFormat="1" ht="24.15" customHeight="1">
      <c r="A240" s="41"/>
      <c r="B240" s="42"/>
      <c r="C240" s="249" t="s">
        <v>361</v>
      </c>
      <c r="D240" s="249" t="s">
        <v>186</v>
      </c>
      <c r="E240" s="250" t="s">
        <v>362</v>
      </c>
      <c r="F240" s="251" t="s">
        <v>363</v>
      </c>
      <c r="G240" s="252" t="s">
        <v>194</v>
      </c>
      <c r="H240" s="253">
        <v>48</v>
      </c>
      <c r="I240" s="254"/>
      <c r="J240" s="254"/>
      <c r="K240" s="255">
        <f>ROUND(P240*H240,2)</f>
        <v>0</v>
      </c>
      <c r="L240" s="256"/>
      <c r="M240" s="44"/>
      <c r="N240" s="257" t="s">
        <v>1</v>
      </c>
      <c r="O240" s="258" t="s">
        <v>42</v>
      </c>
      <c r="P240" s="259">
        <f>I240+J240</f>
        <v>0</v>
      </c>
      <c r="Q240" s="259">
        <f>ROUND(I240*H240,2)</f>
        <v>0</v>
      </c>
      <c r="R240" s="259">
        <f>ROUND(J240*H240,2)</f>
        <v>0</v>
      </c>
      <c r="S240" s="94"/>
      <c r="T240" s="260">
        <f>S240*H240</f>
        <v>0</v>
      </c>
      <c r="U240" s="260">
        <v>0.00081999999999999998</v>
      </c>
      <c r="V240" s="260">
        <f>U240*H240</f>
        <v>0.039359999999999999</v>
      </c>
      <c r="W240" s="260">
        <v>4.0000000000000003E-05</v>
      </c>
      <c r="X240" s="261">
        <f>W240*H240</f>
        <v>0.0019200000000000003</v>
      </c>
      <c r="Y240" s="41"/>
      <c r="Z240" s="41"/>
      <c r="AA240" s="41"/>
      <c r="AB240" s="41"/>
      <c r="AC240" s="41"/>
      <c r="AD240" s="41"/>
      <c r="AE240" s="41"/>
      <c r="AR240" s="262" t="s">
        <v>190</v>
      </c>
      <c r="AT240" s="262" t="s">
        <v>186</v>
      </c>
      <c r="AU240" s="262" t="s">
        <v>88</v>
      </c>
      <c r="AY240" s="16" t="s">
        <v>184</v>
      </c>
      <c r="BE240" s="147">
        <f>IF(O240="základní",K240,0)</f>
        <v>0</v>
      </c>
      <c r="BF240" s="147">
        <f>IF(O240="snížená",K240,0)</f>
        <v>0</v>
      </c>
      <c r="BG240" s="147">
        <f>IF(O240="zákl. přenesená",K240,0)</f>
        <v>0</v>
      </c>
      <c r="BH240" s="147">
        <f>IF(O240="sníž. přenesená",K240,0)</f>
        <v>0</v>
      </c>
      <c r="BI240" s="147">
        <f>IF(O240="nulová",K240,0)</f>
        <v>0</v>
      </c>
      <c r="BJ240" s="16" t="s">
        <v>86</v>
      </c>
      <c r="BK240" s="147">
        <f>ROUND(P240*H240,2)</f>
        <v>0</v>
      </c>
      <c r="BL240" s="16" t="s">
        <v>190</v>
      </c>
      <c r="BM240" s="262" t="s">
        <v>364</v>
      </c>
    </row>
    <row r="241" s="2" customFormat="1" ht="33" customHeight="1">
      <c r="A241" s="41"/>
      <c r="B241" s="42"/>
      <c r="C241" s="249" t="s">
        <v>365</v>
      </c>
      <c r="D241" s="249" t="s">
        <v>186</v>
      </c>
      <c r="E241" s="250" t="s">
        <v>366</v>
      </c>
      <c r="F241" s="251" t="s">
        <v>367</v>
      </c>
      <c r="G241" s="252" t="s">
        <v>333</v>
      </c>
      <c r="H241" s="253">
        <v>1</v>
      </c>
      <c r="I241" s="254"/>
      <c r="J241" s="254"/>
      <c r="K241" s="255">
        <f>ROUND(P241*H241,2)</f>
        <v>0</v>
      </c>
      <c r="L241" s="256"/>
      <c r="M241" s="44"/>
      <c r="N241" s="257" t="s">
        <v>1</v>
      </c>
      <c r="O241" s="258" t="s">
        <v>42</v>
      </c>
      <c r="P241" s="259">
        <f>I241+J241</f>
        <v>0</v>
      </c>
      <c r="Q241" s="259">
        <f>ROUND(I241*H241,2)</f>
        <v>0</v>
      </c>
      <c r="R241" s="259">
        <f>ROUND(J241*H241,2)</f>
        <v>0</v>
      </c>
      <c r="S241" s="94"/>
      <c r="T241" s="260">
        <f>S241*H241</f>
        <v>0</v>
      </c>
      <c r="U241" s="260">
        <v>0.0906</v>
      </c>
      <c r="V241" s="260">
        <f>U241*H241</f>
        <v>0.0906</v>
      </c>
      <c r="W241" s="260">
        <v>0</v>
      </c>
      <c r="X241" s="261">
        <f>W241*H241</f>
        <v>0</v>
      </c>
      <c r="Y241" s="41"/>
      <c r="Z241" s="41"/>
      <c r="AA241" s="41"/>
      <c r="AB241" s="41"/>
      <c r="AC241" s="41"/>
      <c r="AD241" s="41"/>
      <c r="AE241" s="41"/>
      <c r="AR241" s="262" t="s">
        <v>190</v>
      </c>
      <c r="AT241" s="262" t="s">
        <v>186</v>
      </c>
      <c r="AU241" s="262" t="s">
        <v>88</v>
      </c>
      <c r="AY241" s="16" t="s">
        <v>184</v>
      </c>
      <c r="BE241" s="147">
        <f>IF(O241="základní",K241,0)</f>
        <v>0</v>
      </c>
      <c r="BF241" s="147">
        <f>IF(O241="snížená",K241,0)</f>
        <v>0</v>
      </c>
      <c r="BG241" s="147">
        <f>IF(O241="zákl. přenesená",K241,0)</f>
        <v>0</v>
      </c>
      <c r="BH241" s="147">
        <f>IF(O241="sníž. přenesená",K241,0)</f>
        <v>0</v>
      </c>
      <c r="BI241" s="147">
        <f>IF(O241="nulová",K241,0)</f>
        <v>0</v>
      </c>
      <c r="BJ241" s="16" t="s">
        <v>86</v>
      </c>
      <c r="BK241" s="147">
        <f>ROUND(P241*H241,2)</f>
        <v>0</v>
      </c>
      <c r="BL241" s="16" t="s">
        <v>190</v>
      </c>
      <c r="BM241" s="262" t="s">
        <v>368</v>
      </c>
    </row>
    <row r="242" s="2" customFormat="1" ht="24.15" customHeight="1">
      <c r="A242" s="41"/>
      <c r="B242" s="42"/>
      <c r="C242" s="249" t="s">
        <v>369</v>
      </c>
      <c r="D242" s="249" t="s">
        <v>186</v>
      </c>
      <c r="E242" s="250" t="s">
        <v>370</v>
      </c>
      <c r="F242" s="251" t="s">
        <v>371</v>
      </c>
      <c r="G242" s="252" t="s">
        <v>189</v>
      </c>
      <c r="H242" s="253">
        <v>99.200000000000003</v>
      </c>
      <c r="I242" s="254"/>
      <c r="J242" s="254"/>
      <c r="K242" s="255">
        <f>ROUND(P242*H242,2)</f>
        <v>0</v>
      </c>
      <c r="L242" s="256"/>
      <c r="M242" s="44"/>
      <c r="N242" s="257" t="s">
        <v>1</v>
      </c>
      <c r="O242" s="258" t="s">
        <v>42</v>
      </c>
      <c r="P242" s="259">
        <f>I242+J242</f>
        <v>0</v>
      </c>
      <c r="Q242" s="259">
        <f>ROUND(I242*H242,2)</f>
        <v>0</v>
      </c>
      <c r="R242" s="259">
        <f>ROUND(J242*H242,2)</f>
        <v>0</v>
      </c>
      <c r="S242" s="94"/>
      <c r="T242" s="260">
        <f>S242*H242</f>
        <v>0</v>
      </c>
      <c r="U242" s="260">
        <v>0.087309999999999999</v>
      </c>
      <c r="V242" s="260">
        <f>U242*H242</f>
        <v>8.6611519999999995</v>
      </c>
      <c r="W242" s="260">
        <v>0</v>
      </c>
      <c r="X242" s="261">
        <f>W242*H242</f>
        <v>0</v>
      </c>
      <c r="Y242" s="41"/>
      <c r="Z242" s="41"/>
      <c r="AA242" s="41"/>
      <c r="AB242" s="41"/>
      <c r="AC242" s="41"/>
      <c r="AD242" s="41"/>
      <c r="AE242" s="41"/>
      <c r="AR242" s="262" t="s">
        <v>190</v>
      </c>
      <c r="AT242" s="262" t="s">
        <v>186</v>
      </c>
      <c r="AU242" s="262" t="s">
        <v>88</v>
      </c>
      <c r="AY242" s="16" t="s">
        <v>184</v>
      </c>
      <c r="BE242" s="147">
        <f>IF(O242="základní",K242,0)</f>
        <v>0</v>
      </c>
      <c r="BF242" s="147">
        <f>IF(O242="snížená",K242,0)</f>
        <v>0</v>
      </c>
      <c r="BG242" s="147">
        <f>IF(O242="zákl. přenesená",K242,0)</f>
        <v>0</v>
      </c>
      <c r="BH242" s="147">
        <f>IF(O242="sníž. přenesená",K242,0)</f>
        <v>0</v>
      </c>
      <c r="BI242" s="147">
        <f>IF(O242="nulová",K242,0)</f>
        <v>0</v>
      </c>
      <c r="BJ242" s="16" t="s">
        <v>86</v>
      </c>
      <c r="BK242" s="147">
        <f>ROUND(P242*H242,2)</f>
        <v>0</v>
      </c>
      <c r="BL242" s="16" t="s">
        <v>190</v>
      </c>
      <c r="BM242" s="262" t="s">
        <v>372</v>
      </c>
    </row>
    <row r="243" s="2" customFormat="1" ht="24.15" customHeight="1">
      <c r="A243" s="41"/>
      <c r="B243" s="42"/>
      <c r="C243" s="249" t="s">
        <v>373</v>
      </c>
      <c r="D243" s="249" t="s">
        <v>186</v>
      </c>
      <c r="E243" s="250" t="s">
        <v>374</v>
      </c>
      <c r="F243" s="251" t="s">
        <v>375</v>
      </c>
      <c r="G243" s="252" t="s">
        <v>189</v>
      </c>
      <c r="H243" s="253">
        <v>75</v>
      </c>
      <c r="I243" s="254"/>
      <c r="J243" s="254"/>
      <c r="K243" s="255">
        <f>ROUND(P243*H243,2)</f>
        <v>0</v>
      </c>
      <c r="L243" s="256"/>
      <c r="M243" s="44"/>
      <c r="N243" s="257" t="s">
        <v>1</v>
      </c>
      <c r="O243" s="258" t="s">
        <v>42</v>
      </c>
      <c r="P243" s="259">
        <f>I243+J243</f>
        <v>0</v>
      </c>
      <c r="Q243" s="259">
        <f>ROUND(I243*H243,2)</f>
        <v>0</v>
      </c>
      <c r="R243" s="259">
        <f>ROUND(J243*H243,2)</f>
        <v>0</v>
      </c>
      <c r="S243" s="94"/>
      <c r="T243" s="260">
        <f>S243*H243</f>
        <v>0</v>
      </c>
      <c r="U243" s="260">
        <v>0.12335</v>
      </c>
      <c r="V243" s="260">
        <f>U243*H243</f>
        <v>9.2512500000000006</v>
      </c>
      <c r="W243" s="260">
        <v>0</v>
      </c>
      <c r="X243" s="261">
        <f>W243*H243</f>
        <v>0</v>
      </c>
      <c r="Y243" s="41"/>
      <c r="Z243" s="41"/>
      <c r="AA243" s="41"/>
      <c r="AB243" s="41"/>
      <c r="AC243" s="41"/>
      <c r="AD243" s="41"/>
      <c r="AE243" s="41"/>
      <c r="AR243" s="262" t="s">
        <v>190</v>
      </c>
      <c r="AT243" s="262" t="s">
        <v>186</v>
      </c>
      <c r="AU243" s="262" t="s">
        <v>88</v>
      </c>
      <c r="AY243" s="16" t="s">
        <v>184</v>
      </c>
      <c r="BE243" s="147">
        <f>IF(O243="základní",K243,0)</f>
        <v>0</v>
      </c>
      <c r="BF243" s="147">
        <f>IF(O243="snížená",K243,0)</f>
        <v>0</v>
      </c>
      <c r="BG243" s="147">
        <f>IF(O243="zákl. přenesená",K243,0)</f>
        <v>0</v>
      </c>
      <c r="BH243" s="147">
        <f>IF(O243="sníž. přenesená",K243,0)</f>
        <v>0</v>
      </c>
      <c r="BI243" s="147">
        <f>IF(O243="nulová",K243,0)</f>
        <v>0</v>
      </c>
      <c r="BJ243" s="16" t="s">
        <v>86</v>
      </c>
      <c r="BK243" s="147">
        <f>ROUND(P243*H243,2)</f>
        <v>0</v>
      </c>
      <c r="BL243" s="16" t="s">
        <v>190</v>
      </c>
      <c r="BM243" s="262" t="s">
        <v>376</v>
      </c>
    </row>
    <row r="244" s="2" customFormat="1" ht="24.15" customHeight="1">
      <c r="A244" s="41"/>
      <c r="B244" s="42"/>
      <c r="C244" s="249" t="s">
        <v>377</v>
      </c>
      <c r="D244" s="249" t="s">
        <v>186</v>
      </c>
      <c r="E244" s="250" t="s">
        <v>378</v>
      </c>
      <c r="F244" s="251" t="s">
        <v>379</v>
      </c>
      <c r="G244" s="252" t="s">
        <v>189</v>
      </c>
      <c r="H244" s="253">
        <v>51</v>
      </c>
      <c r="I244" s="254"/>
      <c r="J244" s="254"/>
      <c r="K244" s="255">
        <f>ROUND(P244*H244,2)</f>
        <v>0</v>
      </c>
      <c r="L244" s="256"/>
      <c r="M244" s="44"/>
      <c r="N244" s="257" t="s">
        <v>1</v>
      </c>
      <c r="O244" s="258" t="s">
        <v>42</v>
      </c>
      <c r="P244" s="259">
        <f>I244+J244</f>
        <v>0</v>
      </c>
      <c r="Q244" s="259">
        <f>ROUND(I244*H244,2)</f>
        <v>0</v>
      </c>
      <c r="R244" s="259">
        <f>ROUND(J244*H244,2)</f>
        <v>0</v>
      </c>
      <c r="S244" s="94"/>
      <c r="T244" s="260">
        <f>S244*H244</f>
        <v>0</v>
      </c>
      <c r="U244" s="260">
        <v>0.25364999999999999</v>
      </c>
      <c r="V244" s="260">
        <f>U244*H244</f>
        <v>12.93615</v>
      </c>
      <c r="W244" s="260">
        <v>0</v>
      </c>
      <c r="X244" s="261">
        <f>W244*H244</f>
        <v>0</v>
      </c>
      <c r="Y244" s="41"/>
      <c r="Z244" s="41"/>
      <c r="AA244" s="41"/>
      <c r="AB244" s="41"/>
      <c r="AC244" s="41"/>
      <c r="AD244" s="41"/>
      <c r="AE244" s="41"/>
      <c r="AR244" s="262" t="s">
        <v>190</v>
      </c>
      <c r="AT244" s="262" t="s">
        <v>186</v>
      </c>
      <c r="AU244" s="262" t="s">
        <v>88</v>
      </c>
      <c r="AY244" s="16" t="s">
        <v>184</v>
      </c>
      <c r="BE244" s="147">
        <f>IF(O244="základní",K244,0)</f>
        <v>0</v>
      </c>
      <c r="BF244" s="147">
        <f>IF(O244="snížená",K244,0)</f>
        <v>0</v>
      </c>
      <c r="BG244" s="147">
        <f>IF(O244="zákl. přenesená",K244,0)</f>
        <v>0</v>
      </c>
      <c r="BH244" s="147">
        <f>IF(O244="sníž. přenesená",K244,0)</f>
        <v>0</v>
      </c>
      <c r="BI244" s="147">
        <f>IF(O244="nulová",K244,0)</f>
        <v>0</v>
      </c>
      <c r="BJ244" s="16" t="s">
        <v>86</v>
      </c>
      <c r="BK244" s="147">
        <f>ROUND(P244*H244,2)</f>
        <v>0</v>
      </c>
      <c r="BL244" s="16" t="s">
        <v>190</v>
      </c>
      <c r="BM244" s="262" t="s">
        <v>380</v>
      </c>
    </row>
    <row r="245" s="2" customFormat="1" ht="24.15" customHeight="1">
      <c r="A245" s="41"/>
      <c r="B245" s="42"/>
      <c r="C245" s="249" t="s">
        <v>381</v>
      </c>
      <c r="D245" s="249" t="s">
        <v>186</v>
      </c>
      <c r="E245" s="250" t="s">
        <v>382</v>
      </c>
      <c r="F245" s="251" t="s">
        <v>383</v>
      </c>
      <c r="G245" s="252" t="s">
        <v>189</v>
      </c>
      <c r="H245" s="253">
        <v>6.4240000000000004</v>
      </c>
      <c r="I245" s="254"/>
      <c r="J245" s="254"/>
      <c r="K245" s="255">
        <f>ROUND(P245*H245,2)</f>
        <v>0</v>
      </c>
      <c r="L245" s="256"/>
      <c r="M245" s="44"/>
      <c r="N245" s="257" t="s">
        <v>1</v>
      </c>
      <c r="O245" s="258" t="s">
        <v>42</v>
      </c>
      <c r="P245" s="259">
        <f>I245+J245</f>
        <v>0</v>
      </c>
      <c r="Q245" s="259">
        <f>ROUND(I245*H245,2)</f>
        <v>0</v>
      </c>
      <c r="R245" s="259">
        <f>ROUND(J245*H245,2)</f>
        <v>0</v>
      </c>
      <c r="S245" s="94"/>
      <c r="T245" s="260">
        <f>S245*H245</f>
        <v>0</v>
      </c>
      <c r="U245" s="260">
        <v>0.17818000000000001</v>
      </c>
      <c r="V245" s="260">
        <f>U245*H245</f>
        <v>1.14462832</v>
      </c>
      <c r="W245" s="260">
        <v>0</v>
      </c>
      <c r="X245" s="261">
        <f>W245*H245</f>
        <v>0</v>
      </c>
      <c r="Y245" s="41"/>
      <c r="Z245" s="41"/>
      <c r="AA245" s="41"/>
      <c r="AB245" s="41"/>
      <c r="AC245" s="41"/>
      <c r="AD245" s="41"/>
      <c r="AE245" s="41"/>
      <c r="AR245" s="262" t="s">
        <v>190</v>
      </c>
      <c r="AT245" s="262" t="s">
        <v>186</v>
      </c>
      <c r="AU245" s="262" t="s">
        <v>88</v>
      </c>
      <c r="AY245" s="16" t="s">
        <v>184</v>
      </c>
      <c r="BE245" s="147">
        <f>IF(O245="základní",K245,0)</f>
        <v>0</v>
      </c>
      <c r="BF245" s="147">
        <f>IF(O245="snížená",K245,0)</f>
        <v>0</v>
      </c>
      <c r="BG245" s="147">
        <f>IF(O245="zákl. přenesená",K245,0)</f>
        <v>0</v>
      </c>
      <c r="BH245" s="147">
        <f>IF(O245="sníž. přenesená",K245,0)</f>
        <v>0</v>
      </c>
      <c r="BI245" s="147">
        <f>IF(O245="nulová",K245,0)</f>
        <v>0</v>
      </c>
      <c r="BJ245" s="16" t="s">
        <v>86</v>
      </c>
      <c r="BK245" s="147">
        <f>ROUND(P245*H245,2)</f>
        <v>0</v>
      </c>
      <c r="BL245" s="16" t="s">
        <v>190</v>
      </c>
      <c r="BM245" s="262" t="s">
        <v>384</v>
      </c>
    </row>
    <row r="246" s="13" customFormat="1">
      <c r="A246" s="13"/>
      <c r="B246" s="263"/>
      <c r="C246" s="264"/>
      <c r="D246" s="265" t="s">
        <v>201</v>
      </c>
      <c r="E246" s="266" t="s">
        <v>1</v>
      </c>
      <c r="F246" s="267" t="s">
        <v>385</v>
      </c>
      <c r="G246" s="264"/>
      <c r="H246" s="268">
        <v>6.4240000000000004</v>
      </c>
      <c r="I246" s="269"/>
      <c r="J246" s="269"/>
      <c r="K246" s="264"/>
      <c r="L246" s="264"/>
      <c r="M246" s="270"/>
      <c r="N246" s="271"/>
      <c r="O246" s="272"/>
      <c r="P246" s="272"/>
      <c r="Q246" s="272"/>
      <c r="R246" s="272"/>
      <c r="S246" s="272"/>
      <c r="T246" s="272"/>
      <c r="U246" s="272"/>
      <c r="V246" s="272"/>
      <c r="W246" s="272"/>
      <c r="X246" s="273"/>
      <c r="Y246" s="13"/>
      <c r="Z246" s="13"/>
      <c r="AA246" s="13"/>
      <c r="AB246" s="13"/>
      <c r="AC246" s="13"/>
      <c r="AD246" s="13"/>
      <c r="AE246" s="13"/>
      <c r="AT246" s="274" t="s">
        <v>201</v>
      </c>
      <c r="AU246" s="274" t="s">
        <v>88</v>
      </c>
      <c r="AV246" s="13" t="s">
        <v>88</v>
      </c>
      <c r="AW246" s="13" t="s">
        <v>5</v>
      </c>
      <c r="AX246" s="13" t="s">
        <v>86</v>
      </c>
      <c r="AY246" s="274" t="s">
        <v>184</v>
      </c>
    </row>
    <row r="247" s="2" customFormat="1" ht="21.75" customHeight="1">
      <c r="A247" s="41"/>
      <c r="B247" s="42"/>
      <c r="C247" s="249" t="s">
        <v>386</v>
      </c>
      <c r="D247" s="249" t="s">
        <v>186</v>
      </c>
      <c r="E247" s="250" t="s">
        <v>387</v>
      </c>
      <c r="F247" s="251" t="s">
        <v>388</v>
      </c>
      <c r="G247" s="252" t="s">
        <v>189</v>
      </c>
      <c r="H247" s="253">
        <v>21</v>
      </c>
      <c r="I247" s="254"/>
      <c r="J247" s="254"/>
      <c r="K247" s="255">
        <f>ROUND(P247*H247,2)</f>
        <v>0</v>
      </c>
      <c r="L247" s="256"/>
      <c r="M247" s="44"/>
      <c r="N247" s="257" t="s">
        <v>1</v>
      </c>
      <c r="O247" s="258" t="s">
        <v>42</v>
      </c>
      <c r="P247" s="259">
        <f>I247+J247</f>
        <v>0</v>
      </c>
      <c r="Q247" s="259">
        <f>ROUND(I247*H247,2)</f>
        <v>0</v>
      </c>
      <c r="R247" s="259">
        <f>ROUND(J247*H247,2)</f>
        <v>0</v>
      </c>
      <c r="S247" s="94"/>
      <c r="T247" s="260">
        <f>S247*H247</f>
        <v>0</v>
      </c>
      <c r="U247" s="260">
        <v>0.26723000000000002</v>
      </c>
      <c r="V247" s="260">
        <f>U247*H247</f>
        <v>5.6118300000000003</v>
      </c>
      <c r="W247" s="260">
        <v>0</v>
      </c>
      <c r="X247" s="261">
        <f>W247*H247</f>
        <v>0</v>
      </c>
      <c r="Y247" s="41"/>
      <c r="Z247" s="41"/>
      <c r="AA247" s="41"/>
      <c r="AB247" s="41"/>
      <c r="AC247" s="41"/>
      <c r="AD247" s="41"/>
      <c r="AE247" s="41"/>
      <c r="AR247" s="262" t="s">
        <v>190</v>
      </c>
      <c r="AT247" s="262" t="s">
        <v>186</v>
      </c>
      <c r="AU247" s="262" t="s">
        <v>88</v>
      </c>
      <c r="AY247" s="16" t="s">
        <v>184</v>
      </c>
      <c r="BE247" s="147">
        <f>IF(O247="základní",K247,0)</f>
        <v>0</v>
      </c>
      <c r="BF247" s="147">
        <f>IF(O247="snížená",K247,0)</f>
        <v>0</v>
      </c>
      <c r="BG247" s="147">
        <f>IF(O247="zákl. přenesená",K247,0)</f>
        <v>0</v>
      </c>
      <c r="BH247" s="147">
        <f>IF(O247="sníž. přenesená",K247,0)</f>
        <v>0</v>
      </c>
      <c r="BI247" s="147">
        <f>IF(O247="nulová",K247,0)</f>
        <v>0</v>
      </c>
      <c r="BJ247" s="16" t="s">
        <v>86</v>
      </c>
      <c r="BK247" s="147">
        <f>ROUND(P247*H247,2)</f>
        <v>0</v>
      </c>
      <c r="BL247" s="16" t="s">
        <v>190</v>
      </c>
      <c r="BM247" s="262" t="s">
        <v>389</v>
      </c>
    </row>
    <row r="248" s="2" customFormat="1" ht="37.8" customHeight="1">
      <c r="A248" s="41"/>
      <c r="B248" s="42"/>
      <c r="C248" s="249" t="s">
        <v>390</v>
      </c>
      <c r="D248" s="249" t="s">
        <v>186</v>
      </c>
      <c r="E248" s="250" t="s">
        <v>391</v>
      </c>
      <c r="F248" s="251" t="s">
        <v>392</v>
      </c>
      <c r="G248" s="252" t="s">
        <v>393</v>
      </c>
      <c r="H248" s="253">
        <v>1</v>
      </c>
      <c r="I248" s="254"/>
      <c r="J248" s="254"/>
      <c r="K248" s="255">
        <f>ROUND(P248*H248,2)</f>
        <v>0</v>
      </c>
      <c r="L248" s="256"/>
      <c r="M248" s="44"/>
      <c r="N248" s="257" t="s">
        <v>1</v>
      </c>
      <c r="O248" s="258" t="s">
        <v>42</v>
      </c>
      <c r="P248" s="259">
        <f>I248+J248</f>
        <v>0</v>
      </c>
      <c r="Q248" s="259">
        <f>ROUND(I248*H248,2)</f>
        <v>0</v>
      </c>
      <c r="R248" s="259">
        <f>ROUND(J248*H248,2)</f>
        <v>0</v>
      </c>
      <c r="S248" s="94"/>
      <c r="T248" s="260">
        <f>S248*H248</f>
        <v>0</v>
      </c>
      <c r="U248" s="260">
        <v>3.1569600000000002</v>
      </c>
      <c r="V248" s="260">
        <f>U248*H248</f>
        <v>3.1569600000000002</v>
      </c>
      <c r="W248" s="260">
        <v>0</v>
      </c>
      <c r="X248" s="261">
        <f>W248*H248</f>
        <v>0</v>
      </c>
      <c r="Y248" s="41"/>
      <c r="Z248" s="41"/>
      <c r="AA248" s="41"/>
      <c r="AB248" s="41"/>
      <c r="AC248" s="41"/>
      <c r="AD248" s="41"/>
      <c r="AE248" s="41"/>
      <c r="AR248" s="262" t="s">
        <v>190</v>
      </c>
      <c r="AT248" s="262" t="s">
        <v>186</v>
      </c>
      <c r="AU248" s="262" t="s">
        <v>88</v>
      </c>
      <c r="AY248" s="16" t="s">
        <v>184</v>
      </c>
      <c r="BE248" s="147">
        <f>IF(O248="základní",K248,0)</f>
        <v>0</v>
      </c>
      <c r="BF248" s="147">
        <f>IF(O248="snížená",K248,0)</f>
        <v>0</v>
      </c>
      <c r="BG248" s="147">
        <f>IF(O248="zákl. přenesená",K248,0)</f>
        <v>0</v>
      </c>
      <c r="BH248" s="147">
        <f>IF(O248="sníž. přenesená",K248,0)</f>
        <v>0</v>
      </c>
      <c r="BI248" s="147">
        <f>IF(O248="nulová",K248,0)</f>
        <v>0</v>
      </c>
      <c r="BJ248" s="16" t="s">
        <v>86</v>
      </c>
      <c r="BK248" s="147">
        <f>ROUND(P248*H248,2)</f>
        <v>0</v>
      </c>
      <c r="BL248" s="16" t="s">
        <v>190</v>
      </c>
      <c r="BM248" s="262" t="s">
        <v>394</v>
      </c>
    </row>
    <row r="249" s="12" customFormat="1" ht="22.8" customHeight="1">
      <c r="A249" s="12"/>
      <c r="B249" s="232"/>
      <c r="C249" s="233"/>
      <c r="D249" s="234" t="s">
        <v>78</v>
      </c>
      <c r="E249" s="247" t="s">
        <v>190</v>
      </c>
      <c r="F249" s="247" t="s">
        <v>395</v>
      </c>
      <c r="G249" s="233"/>
      <c r="H249" s="233"/>
      <c r="I249" s="236"/>
      <c r="J249" s="236"/>
      <c r="K249" s="248">
        <f>BK249</f>
        <v>0</v>
      </c>
      <c r="L249" s="233"/>
      <c r="M249" s="238"/>
      <c r="N249" s="239"/>
      <c r="O249" s="240"/>
      <c r="P249" s="240"/>
      <c r="Q249" s="241">
        <f>SUM(Q250:Q285)</f>
        <v>0</v>
      </c>
      <c r="R249" s="241">
        <f>SUM(R250:R285)</f>
        <v>0</v>
      </c>
      <c r="S249" s="240"/>
      <c r="T249" s="242">
        <f>SUM(T250:T285)</f>
        <v>0</v>
      </c>
      <c r="U249" s="240"/>
      <c r="V249" s="242">
        <f>SUM(V250:V285)</f>
        <v>254.68417581999995</v>
      </c>
      <c r="W249" s="240"/>
      <c r="X249" s="243">
        <f>SUM(X250:X285)</f>
        <v>0</v>
      </c>
      <c r="Y249" s="12"/>
      <c r="Z249" s="12"/>
      <c r="AA249" s="12"/>
      <c r="AB249" s="12"/>
      <c r="AC249" s="12"/>
      <c r="AD249" s="12"/>
      <c r="AE249" s="12"/>
      <c r="AR249" s="244" t="s">
        <v>86</v>
      </c>
      <c r="AT249" s="245" t="s">
        <v>78</v>
      </c>
      <c r="AU249" s="245" t="s">
        <v>86</v>
      </c>
      <c r="AY249" s="244" t="s">
        <v>184</v>
      </c>
      <c r="BK249" s="246">
        <f>SUM(BK250:BK285)</f>
        <v>0</v>
      </c>
    </row>
    <row r="250" s="2" customFormat="1" ht="33" customHeight="1">
      <c r="A250" s="41"/>
      <c r="B250" s="42"/>
      <c r="C250" s="249" t="s">
        <v>396</v>
      </c>
      <c r="D250" s="249" t="s">
        <v>186</v>
      </c>
      <c r="E250" s="250" t="s">
        <v>397</v>
      </c>
      <c r="F250" s="251" t="s">
        <v>398</v>
      </c>
      <c r="G250" s="252" t="s">
        <v>189</v>
      </c>
      <c r="H250" s="253">
        <v>137</v>
      </c>
      <c r="I250" s="254"/>
      <c r="J250" s="254"/>
      <c r="K250" s="255">
        <f>ROUND(P250*H250,2)</f>
        <v>0</v>
      </c>
      <c r="L250" s="256"/>
      <c r="M250" s="44"/>
      <c r="N250" s="257" t="s">
        <v>1</v>
      </c>
      <c r="O250" s="258" t="s">
        <v>42</v>
      </c>
      <c r="P250" s="259">
        <f>I250+J250</f>
        <v>0</v>
      </c>
      <c r="Q250" s="259">
        <f>ROUND(I250*H250,2)</f>
        <v>0</v>
      </c>
      <c r="R250" s="259">
        <f>ROUND(J250*H250,2)</f>
        <v>0</v>
      </c>
      <c r="S250" s="94"/>
      <c r="T250" s="260">
        <f>S250*H250</f>
        <v>0</v>
      </c>
      <c r="U250" s="260">
        <v>0.32734999999999997</v>
      </c>
      <c r="V250" s="260">
        <f>U250*H250</f>
        <v>44.84695</v>
      </c>
      <c r="W250" s="260">
        <v>0</v>
      </c>
      <c r="X250" s="261">
        <f>W250*H250</f>
        <v>0</v>
      </c>
      <c r="Y250" s="41"/>
      <c r="Z250" s="41"/>
      <c r="AA250" s="41"/>
      <c r="AB250" s="41"/>
      <c r="AC250" s="41"/>
      <c r="AD250" s="41"/>
      <c r="AE250" s="41"/>
      <c r="AR250" s="262" t="s">
        <v>190</v>
      </c>
      <c r="AT250" s="262" t="s">
        <v>186</v>
      </c>
      <c r="AU250" s="262" t="s">
        <v>88</v>
      </c>
      <c r="AY250" s="16" t="s">
        <v>184</v>
      </c>
      <c r="BE250" s="147">
        <f>IF(O250="základní",K250,0)</f>
        <v>0</v>
      </c>
      <c r="BF250" s="147">
        <f>IF(O250="snížená",K250,0)</f>
        <v>0</v>
      </c>
      <c r="BG250" s="147">
        <f>IF(O250="zákl. přenesená",K250,0)</f>
        <v>0</v>
      </c>
      <c r="BH250" s="147">
        <f>IF(O250="sníž. přenesená",K250,0)</f>
        <v>0</v>
      </c>
      <c r="BI250" s="147">
        <f>IF(O250="nulová",K250,0)</f>
        <v>0</v>
      </c>
      <c r="BJ250" s="16" t="s">
        <v>86</v>
      </c>
      <c r="BK250" s="147">
        <f>ROUND(P250*H250,2)</f>
        <v>0</v>
      </c>
      <c r="BL250" s="16" t="s">
        <v>190</v>
      </c>
      <c r="BM250" s="262" t="s">
        <v>399</v>
      </c>
    </row>
    <row r="251" s="13" customFormat="1">
      <c r="A251" s="13"/>
      <c r="B251" s="263"/>
      <c r="C251" s="264"/>
      <c r="D251" s="265" t="s">
        <v>201</v>
      </c>
      <c r="E251" s="266" t="s">
        <v>1</v>
      </c>
      <c r="F251" s="267" t="s">
        <v>400</v>
      </c>
      <c r="G251" s="264"/>
      <c r="H251" s="268">
        <v>137</v>
      </c>
      <c r="I251" s="269"/>
      <c r="J251" s="269"/>
      <c r="K251" s="264"/>
      <c r="L251" s="264"/>
      <c r="M251" s="270"/>
      <c r="N251" s="271"/>
      <c r="O251" s="272"/>
      <c r="P251" s="272"/>
      <c r="Q251" s="272"/>
      <c r="R251" s="272"/>
      <c r="S251" s="272"/>
      <c r="T251" s="272"/>
      <c r="U251" s="272"/>
      <c r="V251" s="272"/>
      <c r="W251" s="272"/>
      <c r="X251" s="273"/>
      <c r="Y251" s="13"/>
      <c r="Z251" s="13"/>
      <c r="AA251" s="13"/>
      <c r="AB251" s="13"/>
      <c r="AC251" s="13"/>
      <c r="AD251" s="13"/>
      <c r="AE251" s="13"/>
      <c r="AT251" s="274" t="s">
        <v>201</v>
      </c>
      <c r="AU251" s="274" t="s">
        <v>88</v>
      </c>
      <c r="AV251" s="13" t="s">
        <v>88</v>
      </c>
      <c r="AW251" s="13" t="s">
        <v>5</v>
      </c>
      <c r="AX251" s="13" t="s">
        <v>86</v>
      </c>
      <c r="AY251" s="274" t="s">
        <v>184</v>
      </c>
    </row>
    <row r="252" s="2" customFormat="1" ht="33" customHeight="1">
      <c r="A252" s="41"/>
      <c r="B252" s="42"/>
      <c r="C252" s="249" t="s">
        <v>401</v>
      </c>
      <c r="D252" s="249" t="s">
        <v>186</v>
      </c>
      <c r="E252" s="250" t="s">
        <v>402</v>
      </c>
      <c r="F252" s="251" t="s">
        <v>403</v>
      </c>
      <c r="G252" s="252" t="s">
        <v>189</v>
      </c>
      <c r="H252" s="253">
        <v>11.25</v>
      </c>
      <c r="I252" s="254"/>
      <c r="J252" s="254"/>
      <c r="K252" s="255">
        <f>ROUND(P252*H252,2)</f>
        <v>0</v>
      </c>
      <c r="L252" s="256"/>
      <c r="M252" s="44"/>
      <c r="N252" s="257" t="s">
        <v>1</v>
      </c>
      <c r="O252" s="258" t="s">
        <v>42</v>
      </c>
      <c r="P252" s="259">
        <f>I252+J252</f>
        <v>0</v>
      </c>
      <c r="Q252" s="259">
        <f>ROUND(I252*H252,2)</f>
        <v>0</v>
      </c>
      <c r="R252" s="259">
        <f>ROUND(J252*H252,2)</f>
        <v>0</v>
      </c>
      <c r="S252" s="94"/>
      <c r="T252" s="260">
        <f>S252*H252</f>
        <v>0</v>
      </c>
      <c r="U252" s="260">
        <v>0.41215000000000002</v>
      </c>
      <c r="V252" s="260">
        <f>U252*H252</f>
        <v>4.6366874999999999</v>
      </c>
      <c r="W252" s="260">
        <v>0</v>
      </c>
      <c r="X252" s="261">
        <f>W252*H252</f>
        <v>0</v>
      </c>
      <c r="Y252" s="41"/>
      <c r="Z252" s="41"/>
      <c r="AA252" s="41"/>
      <c r="AB252" s="41"/>
      <c r="AC252" s="41"/>
      <c r="AD252" s="41"/>
      <c r="AE252" s="41"/>
      <c r="AR252" s="262" t="s">
        <v>190</v>
      </c>
      <c r="AT252" s="262" t="s">
        <v>186</v>
      </c>
      <c r="AU252" s="262" t="s">
        <v>88</v>
      </c>
      <c r="AY252" s="16" t="s">
        <v>184</v>
      </c>
      <c r="BE252" s="147">
        <f>IF(O252="základní",K252,0)</f>
        <v>0</v>
      </c>
      <c r="BF252" s="147">
        <f>IF(O252="snížená",K252,0)</f>
        <v>0</v>
      </c>
      <c r="BG252" s="147">
        <f>IF(O252="zákl. přenesená",K252,0)</f>
        <v>0</v>
      </c>
      <c r="BH252" s="147">
        <f>IF(O252="sníž. přenesená",K252,0)</f>
        <v>0</v>
      </c>
      <c r="BI252" s="147">
        <f>IF(O252="nulová",K252,0)</f>
        <v>0</v>
      </c>
      <c r="BJ252" s="16" t="s">
        <v>86</v>
      </c>
      <c r="BK252" s="147">
        <f>ROUND(P252*H252,2)</f>
        <v>0</v>
      </c>
      <c r="BL252" s="16" t="s">
        <v>190</v>
      </c>
      <c r="BM252" s="262" t="s">
        <v>404</v>
      </c>
    </row>
    <row r="253" s="13" customFormat="1">
      <c r="A253" s="13"/>
      <c r="B253" s="263"/>
      <c r="C253" s="264"/>
      <c r="D253" s="265" t="s">
        <v>201</v>
      </c>
      <c r="E253" s="266" t="s">
        <v>1</v>
      </c>
      <c r="F253" s="267" t="s">
        <v>405</v>
      </c>
      <c r="G253" s="264"/>
      <c r="H253" s="268">
        <v>11.25</v>
      </c>
      <c r="I253" s="269"/>
      <c r="J253" s="269"/>
      <c r="K253" s="264"/>
      <c r="L253" s="264"/>
      <c r="M253" s="270"/>
      <c r="N253" s="271"/>
      <c r="O253" s="272"/>
      <c r="P253" s="272"/>
      <c r="Q253" s="272"/>
      <c r="R253" s="272"/>
      <c r="S253" s="272"/>
      <c r="T253" s="272"/>
      <c r="U253" s="272"/>
      <c r="V253" s="272"/>
      <c r="W253" s="272"/>
      <c r="X253" s="273"/>
      <c r="Y253" s="13"/>
      <c r="Z253" s="13"/>
      <c r="AA253" s="13"/>
      <c r="AB253" s="13"/>
      <c r="AC253" s="13"/>
      <c r="AD253" s="13"/>
      <c r="AE253" s="13"/>
      <c r="AT253" s="274" t="s">
        <v>201</v>
      </c>
      <c r="AU253" s="274" t="s">
        <v>88</v>
      </c>
      <c r="AV253" s="13" t="s">
        <v>88</v>
      </c>
      <c r="AW253" s="13" t="s">
        <v>5</v>
      </c>
      <c r="AX253" s="13" t="s">
        <v>86</v>
      </c>
      <c r="AY253" s="274" t="s">
        <v>184</v>
      </c>
    </row>
    <row r="254" s="2" customFormat="1" ht="16.5" customHeight="1">
      <c r="A254" s="41"/>
      <c r="B254" s="42"/>
      <c r="C254" s="249" t="s">
        <v>406</v>
      </c>
      <c r="D254" s="249" t="s">
        <v>186</v>
      </c>
      <c r="E254" s="250" t="s">
        <v>407</v>
      </c>
      <c r="F254" s="251" t="s">
        <v>408</v>
      </c>
      <c r="G254" s="252" t="s">
        <v>199</v>
      </c>
      <c r="H254" s="253">
        <v>46.340000000000003</v>
      </c>
      <c r="I254" s="254"/>
      <c r="J254" s="254"/>
      <c r="K254" s="255">
        <f>ROUND(P254*H254,2)</f>
        <v>0</v>
      </c>
      <c r="L254" s="256"/>
      <c r="M254" s="44"/>
      <c r="N254" s="257" t="s">
        <v>1</v>
      </c>
      <c r="O254" s="258" t="s">
        <v>42</v>
      </c>
      <c r="P254" s="259">
        <f>I254+J254</f>
        <v>0</v>
      </c>
      <c r="Q254" s="259">
        <f>ROUND(I254*H254,2)</f>
        <v>0</v>
      </c>
      <c r="R254" s="259">
        <f>ROUND(J254*H254,2)</f>
        <v>0</v>
      </c>
      <c r="S254" s="94"/>
      <c r="T254" s="260">
        <f>S254*H254</f>
        <v>0</v>
      </c>
      <c r="U254" s="260">
        <v>2.45343</v>
      </c>
      <c r="V254" s="260">
        <f>U254*H254</f>
        <v>113.6919462</v>
      </c>
      <c r="W254" s="260">
        <v>0</v>
      </c>
      <c r="X254" s="261">
        <f>W254*H254</f>
        <v>0</v>
      </c>
      <c r="Y254" s="41"/>
      <c r="Z254" s="41"/>
      <c r="AA254" s="41"/>
      <c r="AB254" s="41"/>
      <c r="AC254" s="41"/>
      <c r="AD254" s="41"/>
      <c r="AE254" s="41"/>
      <c r="AR254" s="262" t="s">
        <v>190</v>
      </c>
      <c r="AT254" s="262" t="s">
        <v>186</v>
      </c>
      <c r="AU254" s="262" t="s">
        <v>88</v>
      </c>
      <c r="AY254" s="16" t="s">
        <v>184</v>
      </c>
      <c r="BE254" s="147">
        <f>IF(O254="základní",K254,0)</f>
        <v>0</v>
      </c>
      <c r="BF254" s="147">
        <f>IF(O254="snížená",K254,0)</f>
        <v>0</v>
      </c>
      <c r="BG254" s="147">
        <f>IF(O254="zákl. přenesená",K254,0)</f>
        <v>0</v>
      </c>
      <c r="BH254" s="147">
        <f>IF(O254="sníž. přenesená",K254,0)</f>
        <v>0</v>
      </c>
      <c r="BI254" s="147">
        <f>IF(O254="nulová",K254,0)</f>
        <v>0</v>
      </c>
      <c r="BJ254" s="16" t="s">
        <v>86</v>
      </c>
      <c r="BK254" s="147">
        <f>ROUND(P254*H254,2)</f>
        <v>0</v>
      </c>
      <c r="BL254" s="16" t="s">
        <v>190</v>
      </c>
      <c r="BM254" s="262" t="s">
        <v>409</v>
      </c>
    </row>
    <row r="255" s="13" customFormat="1">
      <c r="A255" s="13"/>
      <c r="B255" s="263"/>
      <c r="C255" s="264"/>
      <c r="D255" s="265" t="s">
        <v>201</v>
      </c>
      <c r="E255" s="266" t="s">
        <v>1</v>
      </c>
      <c r="F255" s="267" t="s">
        <v>410</v>
      </c>
      <c r="G255" s="264"/>
      <c r="H255" s="268">
        <v>46.340000000000003</v>
      </c>
      <c r="I255" s="269"/>
      <c r="J255" s="269"/>
      <c r="K255" s="264"/>
      <c r="L255" s="264"/>
      <c r="M255" s="270"/>
      <c r="N255" s="271"/>
      <c r="O255" s="272"/>
      <c r="P255" s="272"/>
      <c r="Q255" s="272"/>
      <c r="R255" s="272"/>
      <c r="S255" s="272"/>
      <c r="T255" s="272"/>
      <c r="U255" s="272"/>
      <c r="V255" s="272"/>
      <c r="W255" s="272"/>
      <c r="X255" s="273"/>
      <c r="Y255" s="13"/>
      <c r="Z255" s="13"/>
      <c r="AA255" s="13"/>
      <c r="AB255" s="13"/>
      <c r="AC255" s="13"/>
      <c r="AD255" s="13"/>
      <c r="AE255" s="13"/>
      <c r="AT255" s="274" t="s">
        <v>201</v>
      </c>
      <c r="AU255" s="274" t="s">
        <v>88</v>
      </c>
      <c r="AV255" s="13" t="s">
        <v>88</v>
      </c>
      <c r="AW255" s="13" t="s">
        <v>5</v>
      </c>
      <c r="AX255" s="13" t="s">
        <v>86</v>
      </c>
      <c r="AY255" s="274" t="s">
        <v>184</v>
      </c>
    </row>
    <row r="256" s="2" customFormat="1" ht="24.15" customHeight="1">
      <c r="A256" s="41"/>
      <c r="B256" s="42"/>
      <c r="C256" s="249" t="s">
        <v>411</v>
      </c>
      <c r="D256" s="249" t="s">
        <v>186</v>
      </c>
      <c r="E256" s="250" t="s">
        <v>412</v>
      </c>
      <c r="F256" s="251" t="s">
        <v>413</v>
      </c>
      <c r="G256" s="252" t="s">
        <v>189</v>
      </c>
      <c r="H256" s="253">
        <v>331</v>
      </c>
      <c r="I256" s="254"/>
      <c r="J256" s="254"/>
      <c r="K256" s="255">
        <f>ROUND(P256*H256,2)</f>
        <v>0</v>
      </c>
      <c r="L256" s="256"/>
      <c r="M256" s="44"/>
      <c r="N256" s="257" t="s">
        <v>1</v>
      </c>
      <c r="O256" s="258" t="s">
        <v>42</v>
      </c>
      <c r="P256" s="259">
        <f>I256+J256</f>
        <v>0</v>
      </c>
      <c r="Q256" s="259">
        <f>ROUND(I256*H256,2)</f>
        <v>0</v>
      </c>
      <c r="R256" s="259">
        <f>ROUND(J256*H256,2)</f>
        <v>0</v>
      </c>
      <c r="S256" s="94"/>
      <c r="T256" s="260">
        <f>S256*H256</f>
        <v>0</v>
      </c>
      <c r="U256" s="260">
        <v>0.01</v>
      </c>
      <c r="V256" s="260">
        <f>U256*H256</f>
        <v>3.3100000000000001</v>
      </c>
      <c r="W256" s="260">
        <v>0</v>
      </c>
      <c r="X256" s="261">
        <f>W256*H256</f>
        <v>0</v>
      </c>
      <c r="Y256" s="41"/>
      <c r="Z256" s="41"/>
      <c r="AA256" s="41"/>
      <c r="AB256" s="41"/>
      <c r="AC256" s="41"/>
      <c r="AD256" s="41"/>
      <c r="AE256" s="41"/>
      <c r="AR256" s="262" t="s">
        <v>190</v>
      </c>
      <c r="AT256" s="262" t="s">
        <v>186</v>
      </c>
      <c r="AU256" s="262" t="s">
        <v>88</v>
      </c>
      <c r="AY256" s="16" t="s">
        <v>184</v>
      </c>
      <c r="BE256" s="147">
        <f>IF(O256="základní",K256,0)</f>
        <v>0</v>
      </c>
      <c r="BF256" s="147">
        <f>IF(O256="snížená",K256,0)</f>
        <v>0</v>
      </c>
      <c r="BG256" s="147">
        <f>IF(O256="zákl. přenesená",K256,0)</f>
        <v>0</v>
      </c>
      <c r="BH256" s="147">
        <f>IF(O256="sníž. přenesená",K256,0)</f>
        <v>0</v>
      </c>
      <c r="BI256" s="147">
        <f>IF(O256="nulová",K256,0)</f>
        <v>0</v>
      </c>
      <c r="BJ256" s="16" t="s">
        <v>86</v>
      </c>
      <c r="BK256" s="147">
        <f>ROUND(P256*H256,2)</f>
        <v>0</v>
      </c>
      <c r="BL256" s="16" t="s">
        <v>190</v>
      </c>
      <c r="BM256" s="262" t="s">
        <v>414</v>
      </c>
    </row>
    <row r="257" s="13" customFormat="1">
      <c r="A257" s="13"/>
      <c r="B257" s="263"/>
      <c r="C257" s="264"/>
      <c r="D257" s="265" t="s">
        <v>201</v>
      </c>
      <c r="E257" s="266" t="s">
        <v>1</v>
      </c>
      <c r="F257" s="267" t="s">
        <v>415</v>
      </c>
      <c r="G257" s="264"/>
      <c r="H257" s="268">
        <v>331</v>
      </c>
      <c r="I257" s="269"/>
      <c r="J257" s="269"/>
      <c r="K257" s="264"/>
      <c r="L257" s="264"/>
      <c r="M257" s="270"/>
      <c r="N257" s="271"/>
      <c r="O257" s="272"/>
      <c r="P257" s="272"/>
      <c r="Q257" s="272"/>
      <c r="R257" s="272"/>
      <c r="S257" s="272"/>
      <c r="T257" s="272"/>
      <c r="U257" s="272"/>
      <c r="V257" s="272"/>
      <c r="W257" s="272"/>
      <c r="X257" s="273"/>
      <c r="Y257" s="13"/>
      <c r="Z257" s="13"/>
      <c r="AA257" s="13"/>
      <c r="AB257" s="13"/>
      <c r="AC257" s="13"/>
      <c r="AD257" s="13"/>
      <c r="AE257" s="13"/>
      <c r="AT257" s="274" t="s">
        <v>201</v>
      </c>
      <c r="AU257" s="274" t="s">
        <v>88</v>
      </c>
      <c r="AV257" s="13" t="s">
        <v>88</v>
      </c>
      <c r="AW257" s="13" t="s">
        <v>5</v>
      </c>
      <c r="AX257" s="13" t="s">
        <v>86</v>
      </c>
      <c r="AY257" s="274" t="s">
        <v>184</v>
      </c>
    </row>
    <row r="258" s="2" customFormat="1" ht="21.75" customHeight="1">
      <c r="A258" s="41"/>
      <c r="B258" s="42"/>
      <c r="C258" s="249" t="s">
        <v>416</v>
      </c>
      <c r="D258" s="249" t="s">
        <v>186</v>
      </c>
      <c r="E258" s="250" t="s">
        <v>417</v>
      </c>
      <c r="F258" s="251" t="s">
        <v>418</v>
      </c>
      <c r="G258" s="252" t="s">
        <v>189</v>
      </c>
      <c r="H258" s="253">
        <v>260</v>
      </c>
      <c r="I258" s="254"/>
      <c r="J258" s="254"/>
      <c r="K258" s="255">
        <f>ROUND(P258*H258,2)</f>
        <v>0</v>
      </c>
      <c r="L258" s="256"/>
      <c r="M258" s="44"/>
      <c r="N258" s="257" t="s">
        <v>1</v>
      </c>
      <c r="O258" s="258" t="s">
        <v>42</v>
      </c>
      <c r="P258" s="259">
        <f>I258+J258</f>
        <v>0</v>
      </c>
      <c r="Q258" s="259">
        <f>ROUND(I258*H258,2)</f>
        <v>0</v>
      </c>
      <c r="R258" s="259">
        <f>ROUND(J258*H258,2)</f>
        <v>0</v>
      </c>
      <c r="S258" s="94"/>
      <c r="T258" s="260">
        <f>S258*H258</f>
        <v>0</v>
      </c>
      <c r="U258" s="260">
        <v>0.0109</v>
      </c>
      <c r="V258" s="260">
        <f>U258*H258</f>
        <v>2.8340000000000001</v>
      </c>
      <c r="W258" s="260">
        <v>0</v>
      </c>
      <c r="X258" s="261">
        <f>W258*H258</f>
        <v>0</v>
      </c>
      <c r="Y258" s="41"/>
      <c r="Z258" s="41"/>
      <c r="AA258" s="41"/>
      <c r="AB258" s="41"/>
      <c r="AC258" s="41"/>
      <c r="AD258" s="41"/>
      <c r="AE258" s="41"/>
      <c r="AR258" s="262" t="s">
        <v>190</v>
      </c>
      <c r="AT258" s="262" t="s">
        <v>186</v>
      </c>
      <c r="AU258" s="262" t="s">
        <v>88</v>
      </c>
      <c r="AY258" s="16" t="s">
        <v>184</v>
      </c>
      <c r="BE258" s="147">
        <f>IF(O258="základní",K258,0)</f>
        <v>0</v>
      </c>
      <c r="BF258" s="147">
        <f>IF(O258="snížená",K258,0)</f>
        <v>0</v>
      </c>
      <c r="BG258" s="147">
        <f>IF(O258="zákl. přenesená",K258,0)</f>
        <v>0</v>
      </c>
      <c r="BH258" s="147">
        <f>IF(O258="sníž. přenesená",K258,0)</f>
        <v>0</v>
      </c>
      <c r="BI258" s="147">
        <f>IF(O258="nulová",K258,0)</f>
        <v>0</v>
      </c>
      <c r="BJ258" s="16" t="s">
        <v>86</v>
      </c>
      <c r="BK258" s="147">
        <f>ROUND(P258*H258,2)</f>
        <v>0</v>
      </c>
      <c r="BL258" s="16" t="s">
        <v>190</v>
      </c>
      <c r="BM258" s="262" t="s">
        <v>419</v>
      </c>
    </row>
    <row r="259" s="2" customFormat="1" ht="24.15" customHeight="1">
      <c r="A259" s="41"/>
      <c r="B259" s="42"/>
      <c r="C259" s="249" t="s">
        <v>420</v>
      </c>
      <c r="D259" s="249" t="s">
        <v>186</v>
      </c>
      <c r="E259" s="250" t="s">
        <v>421</v>
      </c>
      <c r="F259" s="251" t="s">
        <v>422</v>
      </c>
      <c r="G259" s="252" t="s">
        <v>189</v>
      </c>
      <c r="H259" s="253">
        <v>137</v>
      </c>
      <c r="I259" s="254"/>
      <c r="J259" s="254"/>
      <c r="K259" s="255">
        <f>ROUND(P259*H259,2)</f>
        <v>0</v>
      </c>
      <c r="L259" s="256"/>
      <c r="M259" s="44"/>
      <c r="N259" s="257" t="s">
        <v>1</v>
      </c>
      <c r="O259" s="258" t="s">
        <v>42</v>
      </c>
      <c r="P259" s="259">
        <f>I259+J259</f>
        <v>0</v>
      </c>
      <c r="Q259" s="259">
        <f>ROUND(I259*H259,2)</f>
        <v>0</v>
      </c>
      <c r="R259" s="259">
        <f>ROUND(J259*H259,2)</f>
        <v>0</v>
      </c>
      <c r="S259" s="94"/>
      <c r="T259" s="260">
        <f>S259*H259</f>
        <v>0</v>
      </c>
      <c r="U259" s="260">
        <v>0.00088000000000000003</v>
      </c>
      <c r="V259" s="260">
        <f>U259*H259</f>
        <v>0.12056</v>
      </c>
      <c r="W259" s="260">
        <v>0</v>
      </c>
      <c r="X259" s="261">
        <f>W259*H259</f>
        <v>0</v>
      </c>
      <c r="Y259" s="41"/>
      <c r="Z259" s="41"/>
      <c r="AA259" s="41"/>
      <c r="AB259" s="41"/>
      <c r="AC259" s="41"/>
      <c r="AD259" s="41"/>
      <c r="AE259" s="41"/>
      <c r="AR259" s="262" t="s">
        <v>190</v>
      </c>
      <c r="AT259" s="262" t="s">
        <v>186</v>
      </c>
      <c r="AU259" s="262" t="s">
        <v>88</v>
      </c>
      <c r="AY259" s="16" t="s">
        <v>184</v>
      </c>
      <c r="BE259" s="147">
        <f>IF(O259="základní",K259,0)</f>
        <v>0</v>
      </c>
      <c r="BF259" s="147">
        <f>IF(O259="snížená",K259,0)</f>
        <v>0</v>
      </c>
      <c r="BG259" s="147">
        <f>IF(O259="zákl. přenesená",K259,0)</f>
        <v>0</v>
      </c>
      <c r="BH259" s="147">
        <f>IF(O259="sníž. přenesená",K259,0)</f>
        <v>0</v>
      </c>
      <c r="BI259" s="147">
        <f>IF(O259="nulová",K259,0)</f>
        <v>0</v>
      </c>
      <c r="BJ259" s="16" t="s">
        <v>86</v>
      </c>
      <c r="BK259" s="147">
        <f>ROUND(P259*H259,2)</f>
        <v>0</v>
      </c>
      <c r="BL259" s="16" t="s">
        <v>190</v>
      </c>
      <c r="BM259" s="262" t="s">
        <v>423</v>
      </c>
    </row>
    <row r="260" s="2" customFormat="1" ht="24.15" customHeight="1">
      <c r="A260" s="41"/>
      <c r="B260" s="42"/>
      <c r="C260" s="249" t="s">
        <v>226</v>
      </c>
      <c r="D260" s="249" t="s">
        <v>186</v>
      </c>
      <c r="E260" s="250" t="s">
        <v>424</v>
      </c>
      <c r="F260" s="251" t="s">
        <v>425</v>
      </c>
      <c r="G260" s="252" t="s">
        <v>189</v>
      </c>
      <c r="H260" s="253">
        <v>137</v>
      </c>
      <c r="I260" s="254"/>
      <c r="J260" s="254"/>
      <c r="K260" s="255">
        <f>ROUND(P260*H260,2)</f>
        <v>0</v>
      </c>
      <c r="L260" s="256"/>
      <c r="M260" s="44"/>
      <c r="N260" s="257" t="s">
        <v>1</v>
      </c>
      <c r="O260" s="258" t="s">
        <v>42</v>
      </c>
      <c r="P260" s="259">
        <f>I260+J260</f>
        <v>0</v>
      </c>
      <c r="Q260" s="259">
        <f>ROUND(I260*H260,2)</f>
        <v>0</v>
      </c>
      <c r="R260" s="259">
        <f>ROUND(J260*H260,2)</f>
        <v>0</v>
      </c>
      <c r="S260" s="94"/>
      <c r="T260" s="260">
        <f>S260*H260</f>
        <v>0</v>
      </c>
      <c r="U260" s="260">
        <v>0</v>
      </c>
      <c r="V260" s="260">
        <f>U260*H260</f>
        <v>0</v>
      </c>
      <c r="W260" s="260">
        <v>0</v>
      </c>
      <c r="X260" s="261">
        <f>W260*H260</f>
        <v>0</v>
      </c>
      <c r="Y260" s="41"/>
      <c r="Z260" s="41"/>
      <c r="AA260" s="41"/>
      <c r="AB260" s="41"/>
      <c r="AC260" s="41"/>
      <c r="AD260" s="41"/>
      <c r="AE260" s="41"/>
      <c r="AR260" s="262" t="s">
        <v>190</v>
      </c>
      <c r="AT260" s="262" t="s">
        <v>186</v>
      </c>
      <c r="AU260" s="262" t="s">
        <v>88</v>
      </c>
      <c r="AY260" s="16" t="s">
        <v>184</v>
      </c>
      <c r="BE260" s="147">
        <f>IF(O260="základní",K260,0)</f>
        <v>0</v>
      </c>
      <c r="BF260" s="147">
        <f>IF(O260="snížená",K260,0)</f>
        <v>0</v>
      </c>
      <c r="BG260" s="147">
        <f>IF(O260="zákl. přenesená",K260,0)</f>
        <v>0</v>
      </c>
      <c r="BH260" s="147">
        <f>IF(O260="sníž. přenesená",K260,0)</f>
        <v>0</v>
      </c>
      <c r="BI260" s="147">
        <f>IF(O260="nulová",K260,0)</f>
        <v>0</v>
      </c>
      <c r="BJ260" s="16" t="s">
        <v>86</v>
      </c>
      <c r="BK260" s="147">
        <f>ROUND(P260*H260,2)</f>
        <v>0</v>
      </c>
      <c r="BL260" s="16" t="s">
        <v>190</v>
      </c>
      <c r="BM260" s="262" t="s">
        <v>426</v>
      </c>
    </row>
    <row r="261" s="2" customFormat="1" ht="16.5" customHeight="1">
      <c r="A261" s="41"/>
      <c r="B261" s="42"/>
      <c r="C261" s="249" t="s">
        <v>427</v>
      </c>
      <c r="D261" s="249" t="s">
        <v>186</v>
      </c>
      <c r="E261" s="250" t="s">
        <v>428</v>
      </c>
      <c r="F261" s="251" t="s">
        <v>429</v>
      </c>
      <c r="G261" s="252" t="s">
        <v>241</v>
      </c>
      <c r="H261" s="253">
        <v>4.9800000000000004</v>
      </c>
      <c r="I261" s="254"/>
      <c r="J261" s="254"/>
      <c r="K261" s="255">
        <f>ROUND(P261*H261,2)</f>
        <v>0</v>
      </c>
      <c r="L261" s="256"/>
      <c r="M261" s="44"/>
      <c r="N261" s="257" t="s">
        <v>1</v>
      </c>
      <c r="O261" s="258" t="s">
        <v>42</v>
      </c>
      <c r="P261" s="259">
        <f>I261+J261</f>
        <v>0</v>
      </c>
      <c r="Q261" s="259">
        <f>ROUND(I261*H261,2)</f>
        <v>0</v>
      </c>
      <c r="R261" s="259">
        <f>ROUND(J261*H261,2)</f>
        <v>0</v>
      </c>
      <c r="S261" s="94"/>
      <c r="T261" s="260">
        <f>S261*H261</f>
        <v>0</v>
      </c>
      <c r="U261" s="260">
        <v>1.05555</v>
      </c>
      <c r="V261" s="260">
        <f>U261*H261</f>
        <v>5.2566390000000007</v>
      </c>
      <c r="W261" s="260">
        <v>0</v>
      </c>
      <c r="X261" s="261">
        <f>W261*H261</f>
        <v>0</v>
      </c>
      <c r="Y261" s="41"/>
      <c r="Z261" s="41"/>
      <c r="AA261" s="41"/>
      <c r="AB261" s="41"/>
      <c r="AC261" s="41"/>
      <c r="AD261" s="41"/>
      <c r="AE261" s="41"/>
      <c r="AR261" s="262" t="s">
        <v>190</v>
      </c>
      <c r="AT261" s="262" t="s">
        <v>186</v>
      </c>
      <c r="AU261" s="262" t="s">
        <v>88</v>
      </c>
      <c r="AY261" s="16" t="s">
        <v>184</v>
      </c>
      <c r="BE261" s="147">
        <f>IF(O261="základní",K261,0)</f>
        <v>0</v>
      </c>
      <c r="BF261" s="147">
        <f>IF(O261="snížená",K261,0)</f>
        <v>0</v>
      </c>
      <c r="BG261" s="147">
        <f>IF(O261="zákl. přenesená",K261,0)</f>
        <v>0</v>
      </c>
      <c r="BH261" s="147">
        <f>IF(O261="sníž. přenesená",K261,0)</f>
        <v>0</v>
      </c>
      <c r="BI261" s="147">
        <f>IF(O261="nulová",K261,0)</f>
        <v>0</v>
      </c>
      <c r="BJ261" s="16" t="s">
        <v>86</v>
      </c>
      <c r="BK261" s="147">
        <f>ROUND(P261*H261,2)</f>
        <v>0</v>
      </c>
      <c r="BL261" s="16" t="s">
        <v>190</v>
      </c>
      <c r="BM261" s="262" t="s">
        <v>430</v>
      </c>
    </row>
    <row r="262" s="13" customFormat="1">
      <c r="A262" s="13"/>
      <c r="B262" s="263"/>
      <c r="C262" s="264"/>
      <c r="D262" s="265" t="s">
        <v>201</v>
      </c>
      <c r="E262" s="266" t="s">
        <v>1</v>
      </c>
      <c r="F262" s="267" t="s">
        <v>431</v>
      </c>
      <c r="G262" s="264"/>
      <c r="H262" s="268">
        <v>4.3300000000000001</v>
      </c>
      <c r="I262" s="269"/>
      <c r="J262" s="269"/>
      <c r="K262" s="264"/>
      <c r="L262" s="264"/>
      <c r="M262" s="270"/>
      <c r="N262" s="271"/>
      <c r="O262" s="272"/>
      <c r="P262" s="272"/>
      <c r="Q262" s="272"/>
      <c r="R262" s="272"/>
      <c r="S262" s="272"/>
      <c r="T262" s="272"/>
      <c r="U262" s="272"/>
      <c r="V262" s="272"/>
      <c r="W262" s="272"/>
      <c r="X262" s="273"/>
      <c r="Y262" s="13"/>
      <c r="Z262" s="13"/>
      <c r="AA262" s="13"/>
      <c r="AB262" s="13"/>
      <c r="AC262" s="13"/>
      <c r="AD262" s="13"/>
      <c r="AE262" s="13"/>
      <c r="AT262" s="274" t="s">
        <v>201</v>
      </c>
      <c r="AU262" s="274" t="s">
        <v>88</v>
      </c>
      <c r="AV262" s="13" t="s">
        <v>88</v>
      </c>
      <c r="AW262" s="13" t="s">
        <v>5</v>
      </c>
      <c r="AX262" s="13" t="s">
        <v>86</v>
      </c>
      <c r="AY262" s="274" t="s">
        <v>184</v>
      </c>
    </row>
    <row r="263" s="13" customFormat="1">
      <c r="A263" s="13"/>
      <c r="B263" s="263"/>
      <c r="C263" s="264"/>
      <c r="D263" s="265" t="s">
        <v>201</v>
      </c>
      <c r="E263" s="264"/>
      <c r="F263" s="267" t="s">
        <v>432</v>
      </c>
      <c r="G263" s="264"/>
      <c r="H263" s="268">
        <v>4.9800000000000004</v>
      </c>
      <c r="I263" s="269"/>
      <c r="J263" s="269"/>
      <c r="K263" s="264"/>
      <c r="L263" s="264"/>
      <c r="M263" s="270"/>
      <c r="N263" s="271"/>
      <c r="O263" s="272"/>
      <c r="P263" s="272"/>
      <c r="Q263" s="272"/>
      <c r="R263" s="272"/>
      <c r="S263" s="272"/>
      <c r="T263" s="272"/>
      <c r="U263" s="272"/>
      <c r="V263" s="272"/>
      <c r="W263" s="272"/>
      <c r="X263" s="273"/>
      <c r="Y263" s="13"/>
      <c r="Z263" s="13"/>
      <c r="AA263" s="13"/>
      <c r="AB263" s="13"/>
      <c r="AC263" s="13"/>
      <c r="AD263" s="13"/>
      <c r="AE263" s="13"/>
      <c r="AT263" s="274" t="s">
        <v>201</v>
      </c>
      <c r="AU263" s="274" t="s">
        <v>88</v>
      </c>
      <c r="AV263" s="13" t="s">
        <v>88</v>
      </c>
      <c r="AW263" s="13" t="s">
        <v>4</v>
      </c>
      <c r="AX263" s="13" t="s">
        <v>86</v>
      </c>
      <c r="AY263" s="274" t="s">
        <v>184</v>
      </c>
    </row>
    <row r="264" s="2" customFormat="1" ht="16.5" customHeight="1">
      <c r="A264" s="41"/>
      <c r="B264" s="42"/>
      <c r="C264" s="249" t="s">
        <v>433</v>
      </c>
      <c r="D264" s="249" t="s">
        <v>186</v>
      </c>
      <c r="E264" s="250" t="s">
        <v>434</v>
      </c>
      <c r="F264" s="251" t="s">
        <v>435</v>
      </c>
      <c r="G264" s="252" t="s">
        <v>241</v>
      </c>
      <c r="H264" s="253">
        <v>2.512</v>
      </c>
      <c r="I264" s="254"/>
      <c r="J264" s="254"/>
      <c r="K264" s="255">
        <f>ROUND(P264*H264,2)</f>
        <v>0</v>
      </c>
      <c r="L264" s="256"/>
      <c r="M264" s="44"/>
      <c r="N264" s="257" t="s">
        <v>1</v>
      </c>
      <c r="O264" s="258" t="s">
        <v>42</v>
      </c>
      <c r="P264" s="259">
        <f>I264+J264</f>
        <v>0</v>
      </c>
      <c r="Q264" s="259">
        <f>ROUND(I264*H264,2)</f>
        <v>0</v>
      </c>
      <c r="R264" s="259">
        <f>ROUND(J264*H264,2)</f>
        <v>0</v>
      </c>
      <c r="S264" s="94"/>
      <c r="T264" s="260">
        <f>S264*H264</f>
        <v>0</v>
      </c>
      <c r="U264" s="260">
        <v>1.06277</v>
      </c>
      <c r="V264" s="260">
        <f>U264*H264</f>
        <v>2.6696782400000001</v>
      </c>
      <c r="W264" s="260">
        <v>0</v>
      </c>
      <c r="X264" s="261">
        <f>W264*H264</f>
        <v>0</v>
      </c>
      <c r="Y264" s="41"/>
      <c r="Z264" s="41"/>
      <c r="AA264" s="41"/>
      <c r="AB264" s="41"/>
      <c r="AC264" s="41"/>
      <c r="AD264" s="41"/>
      <c r="AE264" s="41"/>
      <c r="AR264" s="262" t="s">
        <v>190</v>
      </c>
      <c r="AT264" s="262" t="s">
        <v>186</v>
      </c>
      <c r="AU264" s="262" t="s">
        <v>88</v>
      </c>
      <c r="AY264" s="16" t="s">
        <v>184</v>
      </c>
      <c r="BE264" s="147">
        <f>IF(O264="základní",K264,0)</f>
        <v>0</v>
      </c>
      <c r="BF264" s="147">
        <f>IF(O264="snížená",K264,0)</f>
        <v>0</v>
      </c>
      <c r="BG264" s="147">
        <f>IF(O264="zákl. přenesená",K264,0)</f>
        <v>0</v>
      </c>
      <c r="BH264" s="147">
        <f>IF(O264="sníž. přenesená",K264,0)</f>
        <v>0</v>
      </c>
      <c r="BI264" s="147">
        <f>IF(O264="nulová",K264,0)</f>
        <v>0</v>
      </c>
      <c r="BJ264" s="16" t="s">
        <v>86</v>
      </c>
      <c r="BK264" s="147">
        <f>ROUND(P264*H264,2)</f>
        <v>0</v>
      </c>
      <c r="BL264" s="16" t="s">
        <v>190</v>
      </c>
      <c r="BM264" s="262" t="s">
        <v>436</v>
      </c>
    </row>
    <row r="265" s="13" customFormat="1">
      <c r="A265" s="13"/>
      <c r="B265" s="263"/>
      <c r="C265" s="264"/>
      <c r="D265" s="265" t="s">
        <v>201</v>
      </c>
      <c r="E265" s="266" t="s">
        <v>1</v>
      </c>
      <c r="F265" s="267" t="s">
        <v>437</v>
      </c>
      <c r="G265" s="264"/>
      <c r="H265" s="268">
        <v>2.512</v>
      </c>
      <c r="I265" s="269"/>
      <c r="J265" s="269"/>
      <c r="K265" s="264"/>
      <c r="L265" s="264"/>
      <c r="M265" s="270"/>
      <c r="N265" s="271"/>
      <c r="O265" s="272"/>
      <c r="P265" s="272"/>
      <c r="Q265" s="272"/>
      <c r="R265" s="272"/>
      <c r="S265" s="272"/>
      <c r="T265" s="272"/>
      <c r="U265" s="272"/>
      <c r="V265" s="272"/>
      <c r="W265" s="272"/>
      <c r="X265" s="273"/>
      <c r="Y265" s="13"/>
      <c r="Z265" s="13"/>
      <c r="AA265" s="13"/>
      <c r="AB265" s="13"/>
      <c r="AC265" s="13"/>
      <c r="AD265" s="13"/>
      <c r="AE265" s="13"/>
      <c r="AT265" s="274" t="s">
        <v>201</v>
      </c>
      <c r="AU265" s="274" t="s">
        <v>88</v>
      </c>
      <c r="AV265" s="13" t="s">
        <v>88</v>
      </c>
      <c r="AW265" s="13" t="s">
        <v>5</v>
      </c>
      <c r="AX265" s="13" t="s">
        <v>86</v>
      </c>
      <c r="AY265" s="274" t="s">
        <v>184</v>
      </c>
    </row>
    <row r="266" s="2" customFormat="1" ht="24.15" customHeight="1">
      <c r="A266" s="41"/>
      <c r="B266" s="42"/>
      <c r="C266" s="249" t="s">
        <v>438</v>
      </c>
      <c r="D266" s="249" t="s">
        <v>186</v>
      </c>
      <c r="E266" s="250" t="s">
        <v>439</v>
      </c>
      <c r="F266" s="251" t="s">
        <v>440</v>
      </c>
      <c r="G266" s="252" t="s">
        <v>241</v>
      </c>
      <c r="H266" s="253">
        <v>0.245</v>
      </c>
      <c r="I266" s="254"/>
      <c r="J266" s="254"/>
      <c r="K266" s="255">
        <f>ROUND(P266*H266,2)</f>
        <v>0</v>
      </c>
      <c r="L266" s="256"/>
      <c r="M266" s="44"/>
      <c r="N266" s="257" t="s">
        <v>1</v>
      </c>
      <c r="O266" s="258" t="s">
        <v>42</v>
      </c>
      <c r="P266" s="259">
        <f>I266+J266</f>
        <v>0</v>
      </c>
      <c r="Q266" s="259">
        <f>ROUND(I266*H266,2)</f>
        <v>0</v>
      </c>
      <c r="R266" s="259">
        <f>ROUND(J266*H266,2)</f>
        <v>0</v>
      </c>
      <c r="S266" s="94"/>
      <c r="T266" s="260">
        <f>S266*H266</f>
        <v>0</v>
      </c>
      <c r="U266" s="260">
        <v>0.017090000000000001</v>
      </c>
      <c r="V266" s="260">
        <f>U266*H266</f>
        <v>0.0041870500000000003</v>
      </c>
      <c r="W266" s="260">
        <v>0</v>
      </c>
      <c r="X266" s="261">
        <f>W266*H266</f>
        <v>0</v>
      </c>
      <c r="Y266" s="41"/>
      <c r="Z266" s="41"/>
      <c r="AA266" s="41"/>
      <c r="AB266" s="41"/>
      <c r="AC266" s="41"/>
      <c r="AD266" s="41"/>
      <c r="AE266" s="41"/>
      <c r="AR266" s="262" t="s">
        <v>190</v>
      </c>
      <c r="AT266" s="262" t="s">
        <v>186</v>
      </c>
      <c r="AU266" s="262" t="s">
        <v>88</v>
      </c>
      <c r="AY266" s="16" t="s">
        <v>184</v>
      </c>
      <c r="BE266" s="147">
        <f>IF(O266="základní",K266,0)</f>
        <v>0</v>
      </c>
      <c r="BF266" s="147">
        <f>IF(O266="snížená",K266,0)</f>
        <v>0</v>
      </c>
      <c r="BG266" s="147">
        <f>IF(O266="zákl. přenesená",K266,0)</f>
        <v>0</v>
      </c>
      <c r="BH266" s="147">
        <f>IF(O266="sníž. přenesená",K266,0)</f>
        <v>0</v>
      </c>
      <c r="BI266" s="147">
        <f>IF(O266="nulová",K266,0)</f>
        <v>0</v>
      </c>
      <c r="BJ266" s="16" t="s">
        <v>86</v>
      </c>
      <c r="BK266" s="147">
        <f>ROUND(P266*H266,2)</f>
        <v>0</v>
      </c>
      <c r="BL266" s="16" t="s">
        <v>190</v>
      </c>
      <c r="BM266" s="262" t="s">
        <v>441</v>
      </c>
    </row>
    <row r="267" s="13" customFormat="1">
      <c r="A267" s="13"/>
      <c r="B267" s="263"/>
      <c r="C267" s="264"/>
      <c r="D267" s="265" t="s">
        <v>201</v>
      </c>
      <c r="E267" s="266" t="s">
        <v>1</v>
      </c>
      <c r="F267" s="267" t="s">
        <v>442</v>
      </c>
      <c r="G267" s="264"/>
      <c r="H267" s="268">
        <v>0.245</v>
      </c>
      <c r="I267" s="269"/>
      <c r="J267" s="269"/>
      <c r="K267" s="264"/>
      <c r="L267" s="264"/>
      <c r="M267" s="270"/>
      <c r="N267" s="271"/>
      <c r="O267" s="272"/>
      <c r="P267" s="272"/>
      <c r="Q267" s="272"/>
      <c r="R267" s="272"/>
      <c r="S267" s="272"/>
      <c r="T267" s="272"/>
      <c r="U267" s="272"/>
      <c r="V267" s="272"/>
      <c r="W267" s="272"/>
      <c r="X267" s="273"/>
      <c r="Y267" s="13"/>
      <c r="Z267" s="13"/>
      <c r="AA267" s="13"/>
      <c r="AB267" s="13"/>
      <c r="AC267" s="13"/>
      <c r="AD267" s="13"/>
      <c r="AE267" s="13"/>
      <c r="AT267" s="274" t="s">
        <v>201</v>
      </c>
      <c r="AU267" s="274" t="s">
        <v>88</v>
      </c>
      <c r="AV267" s="13" t="s">
        <v>88</v>
      </c>
      <c r="AW267" s="13" t="s">
        <v>5</v>
      </c>
      <c r="AX267" s="13" t="s">
        <v>86</v>
      </c>
      <c r="AY267" s="274" t="s">
        <v>184</v>
      </c>
    </row>
    <row r="268" s="2" customFormat="1" ht="16.5" customHeight="1">
      <c r="A268" s="41"/>
      <c r="B268" s="42"/>
      <c r="C268" s="286" t="s">
        <v>443</v>
      </c>
      <c r="D268" s="286" t="s">
        <v>254</v>
      </c>
      <c r="E268" s="287" t="s">
        <v>348</v>
      </c>
      <c r="F268" s="288" t="s">
        <v>349</v>
      </c>
      <c r="G268" s="289" t="s">
        <v>241</v>
      </c>
      <c r="H268" s="290">
        <v>0.105</v>
      </c>
      <c r="I268" s="291"/>
      <c r="J268" s="292"/>
      <c r="K268" s="293">
        <f>ROUND(P268*H268,2)</f>
        <v>0</v>
      </c>
      <c r="L268" s="292"/>
      <c r="M268" s="294"/>
      <c r="N268" s="295" t="s">
        <v>1</v>
      </c>
      <c r="O268" s="258" t="s">
        <v>42</v>
      </c>
      <c r="P268" s="259">
        <f>I268+J268</f>
        <v>0</v>
      </c>
      <c r="Q268" s="259">
        <f>ROUND(I268*H268,2)</f>
        <v>0</v>
      </c>
      <c r="R268" s="259">
        <f>ROUND(J268*H268,2)</f>
        <v>0</v>
      </c>
      <c r="S268" s="94"/>
      <c r="T268" s="260">
        <f>S268*H268</f>
        <v>0</v>
      </c>
      <c r="U268" s="260">
        <v>1</v>
      </c>
      <c r="V268" s="260">
        <f>U268*H268</f>
        <v>0.105</v>
      </c>
      <c r="W268" s="260">
        <v>0</v>
      </c>
      <c r="X268" s="261">
        <f>W268*H268</f>
        <v>0</v>
      </c>
      <c r="Y268" s="41"/>
      <c r="Z268" s="41"/>
      <c r="AA268" s="41"/>
      <c r="AB268" s="41"/>
      <c r="AC268" s="41"/>
      <c r="AD268" s="41"/>
      <c r="AE268" s="41"/>
      <c r="AR268" s="262" t="s">
        <v>221</v>
      </c>
      <c r="AT268" s="262" t="s">
        <v>254</v>
      </c>
      <c r="AU268" s="262" t="s">
        <v>88</v>
      </c>
      <c r="AY268" s="16" t="s">
        <v>184</v>
      </c>
      <c r="BE268" s="147">
        <f>IF(O268="základní",K268,0)</f>
        <v>0</v>
      </c>
      <c r="BF268" s="147">
        <f>IF(O268="snížená",K268,0)</f>
        <v>0</v>
      </c>
      <c r="BG268" s="147">
        <f>IF(O268="zákl. přenesená",K268,0)</f>
        <v>0</v>
      </c>
      <c r="BH268" s="147">
        <f>IF(O268="sníž. přenesená",K268,0)</f>
        <v>0</v>
      </c>
      <c r="BI268" s="147">
        <f>IF(O268="nulová",K268,0)</f>
        <v>0</v>
      </c>
      <c r="BJ268" s="16" t="s">
        <v>86</v>
      </c>
      <c r="BK268" s="147">
        <f>ROUND(P268*H268,2)</f>
        <v>0</v>
      </c>
      <c r="BL268" s="16" t="s">
        <v>190</v>
      </c>
      <c r="BM268" s="262" t="s">
        <v>444</v>
      </c>
    </row>
    <row r="269" s="13" customFormat="1">
      <c r="A269" s="13"/>
      <c r="B269" s="263"/>
      <c r="C269" s="264"/>
      <c r="D269" s="265" t="s">
        <v>201</v>
      </c>
      <c r="E269" s="266" t="s">
        <v>1</v>
      </c>
      <c r="F269" s="267" t="s">
        <v>445</v>
      </c>
      <c r="G269" s="264"/>
      <c r="H269" s="268">
        <v>0.090999999999999998</v>
      </c>
      <c r="I269" s="269"/>
      <c r="J269" s="269"/>
      <c r="K269" s="264"/>
      <c r="L269" s="264"/>
      <c r="M269" s="270"/>
      <c r="N269" s="271"/>
      <c r="O269" s="272"/>
      <c r="P269" s="272"/>
      <c r="Q269" s="272"/>
      <c r="R269" s="272"/>
      <c r="S269" s="272"/>
      <c r="T269" s="272"/>
      <c r="U269" s="272"/>
      <c r="V269" s="272"/>
      <c r="W269" s="272"/>
      <c r="X269" s="273"/>
      <c r="Y269" s="13"/>
      <c r="Z269" s="13"/>
      <c r="AA269" s="13"/>
      <c r="AB269" s="13"/>
      <c r="AC269" s="13"/>
      <c r="AD269" s="13"/>
      <c r="AE269" s="13"/>
      <c r="AT269" s="274" t="s">
        <v>201</v>
      </c>
      <c r="AU269" s="274" t="s">
        <v>88</v>
      </c>
      <c r="AV269" s="13" t="s">
        <v>88</v>
      </c>
      <c r="AW269" s="13" t="s">
        <v>5</v>
      </c>
      <c r="AX269" s="13" t="s">
        <v>86</v>
      </c>
      <c r="AY269" s="274" t="s">
        <v>184</v>
      </c>
    </row>
    <row r="270" s="13" customFormat="1">
      <c r="A270" s="13"/>
      <c r="B270" s="263"/>
      <c r="C270" s="264"/>
      <c r="D270" s="265" t="s">
        <v>201</v>
      </c>
      <c r="E270" s="264"/>
      <c r="F270" s="267" t="s">
        <v>446</v>
      </c>
      <c r="G270" s="264"/>
      <c r="H270" s="268">
        <v>0.105</v>
      </c>
      <c r="I270" s="269"/>
      <c r="J270" s="269"/>
      <c r="K270" s="264"/>
      <c r="L270" s="264"/>
      <c r="M270" s="270"/>
      <c r="N270" s="271"/>
      <c r="O270" s="272"/>
      <c r="P270" s="272"/>
      <c r="Q270" s="272"/>
      <c r="R270" s="272"/>
      <c r="S270" s="272"/>
      <c r="T270" s="272"/>
      <c r="U270" s="272"/>
      <c r="V270" s="272"/>
      <c r="W270" s="272"/>
      <c r="X270" s="273"/>
      <c r="Y270" s="13"/>
      <c r="Z270" s="13"/>
      <c r="AA270" s="13"/>
      <c r="AB270" s="13"/>
      <c r="AC270" s="13"/>
      <c r="AD270" s="13"/>
      <c r="AE270" s="13"/>
      <c r="AT270" s="274" t="s">
        <v>201</v>
      </c>
      <c r="AU270" s="274" t="s">
        <v>88</v>
      </c>
      <c r="AV270" s="13" t="s">
        <v>88</v>
      </c>
      <c r="AW270" s="13" t="s">
        <v>4</v>
      </c>
      <c r="AX270" s="13" t="s">
        <v>86</v>
      </c>
      <c r="AY270" s="274" t="s">
        <v>184</v>
      </c>
    </row>
    <row r="271" s="2" customFormat="1" ht="16.5" customHeight="1">
      <c r="A271" s="41"/>
      <c r="B271" s="42"/>
      <c r="C271" s="286" t="s">
        <v>447</v>
      </c>
      <c r="D271" s="286" t="s">
        <v>254</v>
      </c>
      <c r="E271" s="287" t="s">
        <v>343</v>
      </c>
      <c r="F271" s="288" t="s">
        <v>344</v>
      </c>
      <c r="G271" s="289" t="s">
        <v>241</v>
      </c>
      <c r="H271" s="290">
        <v>0.152</v>
      </c>
      <c r="I271" s="291"/>
      <c r="J271" s="292"/>
      <c r="K271" s="293">
        <f>ROUND(P271*H271,2)</f>
        <v>0</v>
      </c>
      <c r="L271" s="292"/>
      <c r="M271" s="294"/>
      <c r="N271" s="295" t="s">
        <v>1</v>
      </c>
      <c r="O271" s="258" t="s">
        <v>42</v>
      </c>
      <c r="P271" s="259">
        <f>I271+J271</f>
        <v>0</v>
      </c>
      <c r="Q271" s="259">
        <f>ROUND(I271*H271,2)</f>
        <v>0</v>
      </c>
      <c r="R271" s="259">
        <f>ROUND(J271*H271,2)</f>
        <v>0</v>
      </c>
      <c r="S271" s="94"/>
      <c r="T271" s="260">
        <f>S271*H271</f>
        <v>0</v>
      </c>
      <c r="U271" s="260">
        <v>1</v>
      </c>
      <c r="V271" s="260">
        <f>U271*H271</f>
        <v>0.152</v>
      </c>
      <c r="W271" s="260">
        <v>0</v>
      </c>
      <c r="X271" s="261">
        <f>W271*H271</f>
        <v>0</v>
      </c>
      <c r="Y271" s="41"/>
      <c r="Z271" s="41"/>
      <c r="AA271" s="41"/>
      <c r="AB271" s="41"/>
      <c r="AC271" s="41"/>
      <c r="AD271" s="41"/>
      <c r="AE271" s="41"/>
      <c r="AR271" s="262" t="s">
        <v>221</v>
      </c>
      <c r="AT271" s="262" t="s">
        <v>254</v>
      </c>
      <c r="AU271" s="262" t="s">
        <v>88</v>
      </c>
      <c r="AY271" s="16" t="s">
        <v>184</v>
      </c>
      <c r="BE271" s="147">
        <f>IF(O271="základní",K271,0)</f>
        <v>0</v>
      </c>
      <c r="BF271" s="147">
        <f>IF(O271="snížená",K271,0)</f>
        <v>0</v>
      </c>
      <c r="BG271" s="147">
        <f>IF(O271="zákl. přenesená",K271,0)</f>
        <v>0</v>
      </c>
      <c r="BH271" s="147">
        <f>IF(O271="sníž. přenesená",K271,0)</f>
        <v>0</v>
      </c>
      <c r="BI271" s="147">
        <f>IF(O271="nulová",K271,0)</f>
        <v>0</v>
      </c>
      <c r="BJ271" s="16" t="s">
        <v>86</v>
      </c>
      <c r="BK271" s="147">
        <f>ROUND(P271*H271,2)</f>
        <v>0</v>
      </c>
      <c r="BL271" s="16" t="s">
        <v>190</v>
      </c>
      <c r="BM271" s="262" t="s">
        <v>448</v>
      </c>
    </row>
    <row r="272" s="13" customFormat="1">
      <c r="A272" s="13"/>
      <c r="B272" s="263"/>
      <c r="C272" s="264"/>
      <c r="D272" s="265" t="s">
        <v>201</v>
      </c>
      <c r="E272" s="266" t="s">
        <v>1</v>
      </c>
      <c r="F272" s="267" t="s">
        <v>449</v>
      </c>
      <c r="G272" s="264"/>
      <c r="H272" s="268">
        <v>0.152</v>
      </c>
      <c r="I272" s="269"/>
      <c r="J272" s="269"/>
      <c r="K272" s="264"/>
      <c r="L272" s="264"/>
      <c r="M272" s="270"/>
      <c r="N272" s="271"/>
      <c r="O272" s="272"/>
      <c r="P272" s="272"/>
      <c r="Q272" s="272"/>
      <c r="R272" s="272"/>
      <c r="S272" s="272"/>
      <c r="T272" s="272"/>
      <c r="U272" s="272"/>
      <c r="V272" s="272"/>
      <c r="W272" s="272"/>
      <c r="X272" s="273"/>
      <c r="Y272" s="13"/>
      <c r="Z272" s="13"/>
      <c r="AA272" s="13"/>
      <c r="AB272" s="13"/>
      <c r="AC272" s="13"/>
      <c r="AD272" s="13"/>
      <c r="AE272" s="13"/>
      <c r="AT272" s="274" t="s">
        <v>201</v>
      </c>
      <c r="AU272" s="274" t="s">
        <v>88</v>
      </c>
      <c r="AV272" s="13" t="s">
        <v>88</v>
      </c>
      <c r="AW272" s="13" t="s">
        <v>5</v>
      </c>
      <c r="AX272" s="13" t="s">
        <v>86</v>
      </c>
      <c r="AY272" s="274" t="s">
        <v>184</v>
      </c>
    </row>
    <row r="273" s="2" customFormat="1" ht="24.15" customHeight="1">
      <c r="A273" s="41"/>
      <c r="B273" s="42"/>
      <c r="C273" s="249" t="s">
        <v>450</v>
      </c>
      <c r="D273" s="249" t="s">
        <v>186</v>
      </c>
      <c r="E273" s="250" t="s">
        <v>451</v>
      </c>
      <c r="F273" s="251" t="s">
        <v>452</v>
      </c>
      <c r="G273" s="252" t="s">
        <v>241</v>
      </c>
      <c r="H273" s="253">
        <v>16.123000000000001</v>
      </c>
      <c r="I273" s="254"/>
      <c r="J273" s="254"/>
      <c r="K273" s="255">
        <f>ROUND(P273*H273,2)</f>
        <v>0</v>
      </c>
      <c r="L273" s="256"/>
      <c r="M273" s="44"/>
      <c r="N273" s="257" t="s">
        <v>1</v>
      </c>
      <c r="O273" s="258" t="s">
        <v>42</v>
      </c>
      <c r="P273" s="259">
        <f>I273+J273</f>
        <v>0</v>
      </c>
      <c r="Q273" s="259">
        <f>ROUND(I273*H273,2)</f>
        <v>0</v>
      </c>
      <c r="R273" s="259">
        <f>ROUND(J273*H273,2)</f>
        <v>0</v>
      </c>
      <c r="S273" s="94"/>
      <c r="T273" s="260">
        <f>S273*H273</f>
        <v>0</v>
      </c>
      <c r="U273" s="260">
        <v>0.01221</v>
      </c>
      <c r="V273" s="260">
        <f>U273*H273</f>
        <v>0.19686183000000002</v>
      </c>
      <c r="W273" s="260">
        <v>0</v>
      </c>
      <c r="X273" s="261">
        <f>W273*H273</f>
        <v>0</v>
      </c>
      <c r="Y273" s="41"/>
      <c r="Z273" s="41"/>
      <c r="AA273" s="41"/>
      <c r="AB273" s="41"/>
      <c r="AC273" s="41"/>
      <c r="AD273" s="41"/>
      <c r="AE273" s="41"/>
      <c r="AR273" s="262" t="s">
        <v>190</v>
      </c>
      <c r="AT273" s="262" t="s">
        <v>186</v>
      </c>
      <c r="AU273" s="262" t="s">
        <v>88</v>
      </c>
      <c r="AY273" s="16" t="s">
        <v>184</v>
      </c>
      <c r="BE273" s="147">
        <f>IF(O273="základní",K273,0)</f>
        <v>0</v>
      </c>
      <c r="BF273" s="147">
        <f>IF(O273="snížená",K273,0)</f>
        <v>0</v>
      </c>
      <c r="BG273" s="147">
        <f>IF(O273="zákl. přenesená",K273,0)</f>
        <v>0</v>
      </c>
      <c r="BH273" s="147">
        <f>IF(O273="sníž. přenesená",K273,0)</f>
        <v>0</v>
      </c>
      <c r="BI273" s="147">
        <f>IF(O273="nulová",K273,0)</f>
        <v>0</v>
      </c>
      <c r="BJ273" s="16" t="s">
        <v>86</v>
      </c>
      <c r="BK273" s="147">
        <f>ROUND(P273*H273,2)</f>
        <v>0</v>
      </c>
      <c r="BL273" s="16" t="s">
        <v>190</v>
      </c>
      <c r="BM273" s="262" t="s">
        <v>453</v>
      </c>
    </row>
    <row r="274" s="13" customFormat="1">
      <c r="A274" s="13"/>
      <c r="B274" s="263"/>
      <c r="C274" s="264"/>
      <c r="D274" s="265" t="s">
        <v>201</v>
      </c>
      <c r="E274" s="266" t="s">
        <v>1</v>
      </c>
      <c r="F274" s="267" t="s">
        <v>454</v>
      </c>
      <c r="G274" s="264"/>
      <c r="H274" s="268">
        <v>16.123000000000001</v>
      </c>
      <c r="I274" s="269"/>
      <c r="J274" s="269"/>
      <c r="K274" s="264"/>
      <c r="L274" s="264"/>
      <c r="M274" s="270"/>
      <c r="N274" s="271"/>
      <c r="O274" s="272"/>
      <c r="P274" s="272"/>
      <c r="Q274" s="272"/>
      <c r="R274" s="272"/>
      <c r="S274" s="272"/>
      <c r="T274" s="272"/>
      <c r="U274" s="272"/>
      <c r="V274" s="272"/>
      <c r="W274" s="272"/>
      <c r="X274" s="273"/>
      <c r="Y274" s="13"/>
      <c r="Z274" s="13"/>
      <c r="AA274" s="13"/>
      <c r="AB274" s="13"/>
      <c r="AC274" s="13"/>
      <c r="AD274" s="13"/>
      <c r="AE274" s="13"/>
      <c r="AT274" s="274" t="s">
        <v>201</v>
      </c>
      <c r="AU274" s="274" t="s">
        <v>88</v>
      </c>
      <c r="AV274" s="13" t="s">
        <v>88</v>
      </c>
      <c r="AW274" s="13" t="s">
        <v>5</v>
      </c>
      <c r="AX274" s="13" t="s">
        <v>86</v>
      </c>
      <c r="AY274" s="274" t="s">
        <v>184</v>
      </c>
    </row>
    <row r="275" s="2" customFormat="1" ht="16.5" customHeight="1">
      <c r="A275" s="41"/>
      <c r="B275" s="42"/>
      <c r="C275" s="286" t="s">
        <v>455</v>
      </c>
      <c r="D275" s="286" t="s">
        <v>254</v>
      </c>
      <c r="E275" s="287" t="s">
        <v>456</v>
      </c>
      <c r="F275" s="288" t="s">
        <v>457</v>
      </c>
      <c r="G275" s="289" t="s">
        <v>241</v>
      </c>
      <c r="H275" s="290">
        <v>18.213999999999999</v>
      </c>
      <c r="I275" s="291"/>
      <c r="J275" s="292"/>
      <c r="K275" s="293">
        <f>ROUND(P275*H275,2)</f>
        <v>0</v>
      </c>
      <c r="L275" s="292"/>
      <c r="M275" s="294"/>
      <c r="N275" s="295" t="s">
        <v>1</v>
      </c>
      <c r="O275" s="258" t="s">
        <v>42</v>
      </c>
      <c r="P275" s="259">
        <f>I275+J275</f>
        <v>0</v>
      </c>
      <c r="Q275" s="259">
        <f>ROUND(I275*H275,2)</f>
        <v>0</v>
      </c>
      <c r="R275" s="259">
        <f>ROUND(J275*H275,2)</f>
        <v>0</v>
      </c>
      <c r="S275" s="94"/>
      <c r="T275" s="260">
        <f>S275*H275</f>
        <v>0</v>
      </c>
      <c r="U275" s="260">
        <v>1</v>
      </c>
      <c r="V275" s="260">
        <f>U275*H275</f>
        <v>18.213999999999999</v>
      </c>
      <c r="W275" s="260">
        <v>0</v>
      </c>
      <c r="X275" s="261">
        <f>W275*H275</f>
        <v>0</v>
      </c>
      <c r="Y275" s="41"/>
      <c r="Z275" s="41"/>
      <c r="AA275" s="41"/>
      <c r="AB275" s="41"/>
      <c r="AC275" s="41"/>
      <c r="AD275" s="41"/>
      <c r="AE275" s="41"/>
      <c r="AR275" s="262" t="s">
        <v>221</v>
      </c>
      <c r="AT275" s="262" t="s">
        <v>254</v>
      </c>
      <c r="AU275" s="262" t="s">
        <v>88</v>
      </c>
      <c r="AY275" s="16" t="s">
        <v>184</v>
      </c>
      <c r="BE275" s="147">
        <f>IF(O275="základní",K275,0)</f>
        <v>0</v>
      </c>
      <c r="BF275" s="147">
        <f>IF(O275="snížená",K275,0)</f>
        <v>0</v>
      </c>
      <c r="BG275" s="147">
        <f>IF(O275="zákl. přenesená",K275,0)</f>
        <v>0</v>
      </c>
      <c r="BH275" s="147">
        <f>IF(O275="sníž. přenesená",K275,0)</f>
        <v>0</v>
      </c>
      <c r="BI275" s="147">
        <f>IF(O275="nulová",K275,0)</f>
        <v>0</v>
      </c>
      <c r="BJ275" s="16" t="s">
        <v>86</v>
      </c>
      <c r="BK275" s="147">
        <f>ROUND(P275*H275,2)</f>
        <v>0</v>
      </c>
      <c r="BL275" s="16" t="s">
        <v>190</v>
      </c>
      <c r="BM275" s="262" t="s">
        <v>458</v>
      </c>
    </row>
    <row r="276" s="13" customFormat="1">
      <c r="A276" s="13"/>
      <c r="B276" s="263"/>
      <c r="C276" s="264"/>
      <c r="D276" s="265" t="s">
        <v>201</v>
      </c>
      <c r="E276" s="264"/>
      <c r="F276" s="267" t="s">
        <v>459</v>
      </c>
      <c r="G276" s="264"/>
      <c r="H276" s="268">
        <v>18.213999999999999</v>
      </c>
      <c r="I276" s="269"/>
      <c r="J276" s="269"/>
      <c r="K276" s="264"/>
      <c r="L276" s="264"/>
      <c r="M276" s="270"/>
      <c r="N276" s="271"/>
      <c r="O276" s="272"/>
      <c r="P276" s="272"/>
      <c r="Q276" s="272"/>
      <c r="R276" s="272"/>
      <c r="S276" s="272"/>
      <c r="T276" s="272"/>
      <c r="U276" s="272"/>
      <c r="V276" s="272"/>
      <c r="W276" s="272"/>
      <c r="X276" s="273"/>
      <c r="Y276" s="13"/>
      <c r="Z276" s="13"/>
      <c r="AA276" s="13"/>
      <c r="AB276" s="13"/>
      <c r="AC276" s="13"/>
      <c r="AD276" s="13"/>
      <c r="AE276" s="13"/>
      <c r="AT276" s="274" t="s">
        <v>201</v>
      </c>
      <c r="AU276" s="274" t="s">
        <v>88</v>
      </c>
      <c r="AV276" s="13" t="s">
        <v>88</v>
      </c>
      <c r="AW276" s="13" t="s">
        <v>4</v>
      </c>
      <c r="AX276" s="13" t="s">
        <v>86</v>
      </c>
      <c r="AY276" s="274" t="s">
        <v>184</v>
      </c>
    </row>
    <row r="277" s="2" customFormat="1" ht="16.5" customHeight="1">
      <c r="A277" s="41"/>
      <c r="B277" s="42"/>
      <c r="C277" s="249" t="s">
        <v>460</v>
      </c>
      <c r="D277" s="249" t="s">
        <v>186</v>
      </c>
      <c r="E277" s="250" t="s">
        <v>461</v>
      </c>
      <c r="F277" s="251" t="s">
        <v>462</v>
      </c>
      <c r="G277" s="252" t="s">
        <v>199</v>
      </c>
      <c r="H277" s="253">
        <v>21</v>
      </c>
      <c r="I277" s="254"/>
      <c r="J277" s="254"/>
      <c r="K277" s="255">
        <f>ROUND(P277*H277,2)</f>
        <v>0</v>
      </c>
      <c r="L277" s="256"/>
      <c r="M277" s="44"/>
      <c r="N277" s="257" t="s">
        <v>1</v>
      </c>
      <c r="O277" s="258" t="s">
        <v>42</v>
      </c>
      <c r="P277" s="259">
        <f>I277+J277</f>
        <v>0</v>
      </c>
      <c r="Q277" s="259">
        <f>ROUND(I277*H277,2)</f>
        <v>0</v>
      </c>
      <c r="R277" s="259">
        <f>ROUND(J277*H277,2)</f>
        <v>0</v>
      </c>
      <c r="S277" s="94"/>
      <c r="T277" s="260">
        <f>S277*H277</f>
        <v>0</v>
      </c>
      <c r="U277" s="260">
        <v>2.4533999999999998</v>
      </c>
      <c r="V277" s="260">
        <f>U277*H277</f>
        <v>51.521399999999993</v>
      </c>
      <c r="W277" s="260">
        <v>0</v>
      </c>
      <c r="X277" s="261">
        <f>W277*H277</f>
        <v>0</v>
      </c>
      <c r="Y277" s="41"/>
      <c r="Z277" s="41"/>
      <c r="AA277" s="41"/>
      <c r="AB277" s="41"/>
      <c r="AC277" s="41"/>
      <c r="AD277" s="41"/>
      <c r="AE277" s="41"/>
      <c r="AR277" s="262" t="s">
        <v>190</v>
      </c>
      <c r="AT277" s="262" t="s">
        <v>186</v>
      </c>
      <c r="AU277" s="262" t="s">
        <v>88</v>
      </c>
      <c r="AY277" s="16" t="s">
        <v>184</v>
      </c>
      <c r="BE277" s="147">
        <f>IF(O277="základní",K277,0)</f>
        <v>0</v>
      </c>
      <c r="BF277" s="147">
        <f>IF(O277="snížená",K277,0)</f>
        <v>0</v>
      </c>
      <c r="BG277" s="147">
        <f>IF(O277="zákl. přenesená",K277,0)</f>
        <v>0</v>
      </c>
      <c r="BH277" s="147">
        <f>IF(O277="sníž. přenesená",K277,0)</f>
        <v>0</v>
      </c>
      <c r="BI277" s="147">
        <f>IF(O277="nulová",K277,0)</f>
        <v>0</v>
      </c>
      <c r="BJ277" s="16" t="s">
        <v>86</v>
      </c>
      <c r="BK277" s="147">
        <f>ROUND(P277*H277,2)</f>
        <v>0</v>
      </c>
      <c r="BL277" s="16" t="s">
        <v>190</v>
      </c>
      <c r="BM277" s="262" t="s">
        <v>463</v>
      </c>
    </row>
    <row r="278" s="2" customFormat="1" ht="16.5" customHeight="1">
      <c r="A278" s="41"/>
      <c r="B278" s="42"/>
      <c r="C278" s="249" t="s">
        <v>464</v>
      </c>
      <c r="D278" s="249" t="s">
        <v>186</v>
      </c>
      <c r="E278" s="250" t="s">
        <v>465</v>
      </c>
      <c r="F278" s="251" t="s">
        <v>466</v>
      </c>
      <c r="G278" s="252" t="s">
        <v>189</v>
      </c>
      <c r="H278" s="253">
        <v>120</v>
      </c>
      <c r="I278" s="254"/>
      <c r="J278" s="254"/>
      <c r="K278" s="255">
        <f>ROUND(P278*H278,2)</f>
        <v>0</v>
      </c>
      <c r="L278" s="256"/>
      <c r="M278" s="44"/>
      <c r="N278" s="257" t="s">
        <v>1</v>
      </c>
      <c r="O278" s="258" t="s">
        <v>42</v>
      </c>
      <c r="P278" s="259">
        <f>I278+J278</f>
        <v>0</v>
      </c>
      <c r="Q278" s="259">
        <f>ROUND(I278*H278,2)</f>
        <v>0</v>
      </c>
      <c r="R278" s="259">
        <f>ROUND(J278*H278,2)</f>
        <v>0</v>
      </c>
      <c r="S278" s="94"/>
      <c r="T278" s="260">
        <f>S278*H278</f>
        <v>0</v>
      </c>
      <c r="U278" s="260">
        <v>0.0057600000000000004</v>
      </c>
      <c r="V278" s="260">
        <f>U278*H278</f>
        <v>0.69120000000000004</v>
      </c>
      <c r="W278" s="260">
        <v>0</v>
      </c>
      <c r="X278" s="261">
        <f>W278*H278</f>
        <v>0</v>
      </c>
      <c r="Y278" s="41"/>
      <c r="Z278" s="41"/>
      <c r="AA278" s="41"/>
      <c r="AB278" s="41"/>
      <c r="AC278" s="41"/>
      <c r="AD278" s="41"/>
      <c r="AE278" s="41"/>
      <c r="AR278" s="262" t="s">
        <v>190</v>
      </c>
      <c r="AT278" s="262" t="s">
        <v>186</v>
      </c>
      <c r="AU278" s="262" t="s">
        <v>88</v>
      </c>
      <c r="AY278" s="16" t="s">
        <v>184</v>
      </c>
      <c r="BE278" s="147">
        <f>IF(O278="základní",K278,0)</f>
        <v>0</v>
      </c>
      <c r="BF278" s="147">
        <f>IF(O278="snížená",K278,0)</f>
        <v>0</v>
      </c>
      <c r="BG278" s="147">
        <f>IF(O278="zákl. přenesená",K278,0)</f>
        <v>0</v>
      </c>
      <c r="BH278" s="147">
        <f>IF(O278="sníž. přenesená",K278,0)</f>
        <v>0</v>
      </c>
      <c r="BI278" s="147">
        <f>IF(O278="nulová",K278,0)</f>
        <v>0</v>
      </c>
      <c r="BJ278" s="16" t="s">
        <v>86</v>
      </c>
      <c r="BK278" s="147">
        <f>ROUND(P278*H278,2)</f>
        <v>0</v>
      </c>
      <c r="BL278" s="16" t="s">
        <v>190</v>
      </c>
      <c r="BM278" s="262" t="s">
        <v>467</v>
      </c>
    </row>
    <row r="279" s="2" customFormat="1" ht="16.5" customHeight="1">
      <c r="A279" s="41"/>
      <c r="B279" s="42"/>
      <c r="C279" s="249" t="s">
        <v>468</v>
      </c>
      <c r="D279" s="249" t="s">
        <v>186</v>
      </c>
      <c r="E279" s="250" t="s">
        <v>469</v>
      </c>
      <c r="F279" s="251" t="s">
        <v>470</v>
      </c>
      <c r="G279" s="252" t="s">
        <v>189</v>
      </c>
      <c r="H279" s="253">
        <v>120</v>
      </c>
      <c r="I279" s="254"/>
      <c r="J279" s="254"/>
      <c r="K279" s="255">
        <f>ROUND(P279*H279,2)</f>
        <v>0</v>
      </c>
      <c r="L279" s="256"/>
      <c r="M279" s="44"/>
      <c r="N279" s="257" t="s">
        <v>1</v>
      </c>
      <c r="O279" s="258" t="s">
        <v>42</v>
      </c>
      <c r="P279" s="259">
        <f>I279+J279</f>
        <v>0</v>
      </c>
      <c r="Q279" s="259">
        <f>ROUND(I279*H279,2)</f>
        <v>0</v>
      </c>
      <c r="R279" s="259">
        <f>ROUND(J279*H279,2)</f>
        <v>0</v>
      </c>
      <c r="S279" s="94"/>
      <c r="T279" s="260">
        <f>S279*H279</f>
        <v>0</v>
      </c>
      <c r="U279" s="260">
        <v>0</v>
      </c>
      <c r="V279" s="260">
        <f>U279*H279</f>
        <v>0</v>
      </c>
      <c r="W279" s="260">
        <v>0</v>
      </c>
      <c r="X279" s="261">
        <f>W279*H279</f>
        <v>0</v>
      </c>
      <c r="Y279" s="41"/>
      <c r="Z279" s="41"/>
      <c r="AA279" s="41"/>
      <c r="AB279" s="41"/>
      <c r="AC279" s="41"/>
      <c r="AD279" s="41"/>
      <c r="AE279" s="41"/>
      <c r="AR279" s="262" t="s">
        <v>190</v>
      </c>
      <c r="AT279" s="262" t="s">
        <v>186</v>
      </c>
      <c r="AU279" s="262" t="s">
        <v>88</v>
      </c>
      <c r="AY279" s="16" t="s">
        <v>184</v>
      </c>
      <c r="BE279" s="147">
        <f>IF(O279="základní",K279,0)</f>
        <v>0</v>
      </c>
      <c r="BF279" s="147">
        <f>IF(O279="snížená",K279,0)</f>
        <v>0</v>
      </c>
      <c r="BG279" s="147">
        <f>IF(O279="zákl. přenesená",K279,0)</f>
        <v>0</v>
      </c>
      <c r="BH279" s="147">
        <f>IF(O279="sníž. přenesená",K279,0)</f>
        <v>0</v>
      </c>
      <c r="BI279" s="147">
        <f>IF(O279="nulová",K279,0)</f>
        <v>0</v>
      </c>
      <c r="BJ279" s="16" t="s">
        <v>86</v>
      </c>
      <c r="BK279" s="147">
        <f>ROUND(P279*H279,2)</f>
        <v>0</v>
      </c>
      <c r="BL279" s="16" t="s">
        <v>190</v>
      </c>
      <c r="BM279" s="262" t="s">
        <v>471</v>
      </c>
    </row>
    <row r="280" s="2" customFormat="1" ht="24.15" customHeight="1">
      <c r="A280" s="41"/>
      <c r="B280" s="42"/>
      <c r="C280" s="249" t="s">
        <v>472</v>
      </c>
      <c r="D280" s="249" t="s">
        <v>186</v>
      </c>
      <c r="E280" s="250" t="s">
        <v>473</v>
      </c>
      <c r="F280" s="251" t="s">
        <v>474</v>
      </c>
      <c r="G280" s="252" t="s">
        <v>194</v>
      </c>
      <c r="H280" s="253">
        <v>25</v>
      </c>
      <c r="I280" s="254"/>
      <c r="J280" s="254"/>
      <c r="K280" s="255">
        <f>ROUND(P280*H280,2)</f>
        <v>0</v>
      </c>
      <c r="L280" s="256"/>
      <c r="M280" s="44"/>
      <c r="N280" s="257" t="s">
        <v>1</v>
      </c>
      <c r="O280" s="258" t="s">
        <v>42</v>
      </c>
      <c r="P280" s="259">
        <f>I280+J280</f>
        <v>0</v>
      </c>
      <c r="Q280" s="259">
        <f>ROUND(I280*H280,2)</f>
        <v>0</v>
      </c>
      <c r="R280" s="259">
        <f>ROUND(J280*H280,2)</f>
        <v>0</v>
      </c>
      <c r="S280" s="94"/>
      <c r="T280" s="260">
        <f>S280*H280</f>
        <v>0</v>
      </c>
      <c r="U280" s="260">
        <v>0.036429999999999997</v>
      </c>
      <c r="V280" s="260">
        <f>U280*H280</f>
        <v>0.91074999999999995</v>
      </c>
      <c r="W280" s="260">
        <v>0</v>
      </c>
      <c r="X280" s="261">
        <f>W280*H280</f>
        <v>0</v>
      </c>
      <c r="Y280" s="41"/>
      <c r="Z280" s="41"/>
      <c r="AA280" s="41"/>
      <c r="AB280" s="41"/>
      <c r="AC280" s="41"/>
      <c r="AD280" s="41"/>
      <c r="AE280" s="41"/>
      <c r="AR280" s="262" t="s">
        <v>190</v>
      </c>
      <c r="AT280" s="262" t="s">
        <v>186</v>
      </c>
      <c r="AU280" s="262" t="s">
        <v>88</v>
      </c>
      <c r="AY280" s="16" t="s">
        <v>184</v>
      </c>
      <c r="BE280" s="147">
        <f>IF(O280="základní",K280,0)</f>
        <v>0</v>
      </c>
      <c r="BF280" s="147">
        <f>IF(O280="snížená",K280,0)</f>
        <v>0</v>
      </c>
      <c r="BG280" s="147">
        <f>IF(O280="zákl. přenesená",K280,0)</f>
        <v>0</v>
      </c>
      <c r="BH280" s="147">
        <f>IF(O280="sníž. přenesená",K280,0)</f>
        <v>0</v>
      </c>
      <c r="BI280" s="147">
        <f>IF(O280="nulová",K280,0)</f>
        <v>0</v>
      </c>
      <c r="BJ280" s="16" t="s">
        <v>86</v>
      </c>
      <c r="BK280" s="147">
        <f>ROUND(P280*H280,2)</f>
        <v>0</v>
      </c>
      <c r="BL280" s="16" t="s">
        <v>190</v>
      </c>
      <c r="BM280" s="262" t="s">
        <v>475</v>
      </c>
    </row>
    <row r="281" s="2" customFormat="1" ht="24.15" customHeight="1">
      <c r="A281" s="41"/>
      <c r="B281" s="42"/>
      <c r="C281" s="249" t="s">
        <v>476</v>
      </c>
      <c r="D281" s="249" t="s">
        <v>186</v>
      </c>
      <c r="E281" s="250" t="s">
        <v>477</v>
      </c>
      <c r="F281" s="251" t="s">
        <v>478</v>
      </c>
      <c r="G281" s="252" t="s">
        <v>241</v>
      </c>
      <c r="H281" s="253">
        <v>1.6000000000000001</v>
      </c>
      <c r="I281" s="254"/>
      <c r="J281" s="254"/>
      <c r="K281" s="255">
        <f>ROUND(P281*H281,2)</f>
        <v>0</v>
      </c>
      <c r="L281" s="256"/>
      <c r="M281" s="44"/>
      <c r="N281" s="257" t="s">
        <v>1</v>
      </c>
      <c r="O281" s="258" t="s">
        <v>42</v>
      </c>
      <c r="P281" s="259">
        <f>I281+J281</f>
        <v>0</v>
      </c>
      <c r="Q281" s="259">
        <f>ROUND(I281*H281,2)</f>
        <v>0</v>
      </c>
      <c r="R281" s="259">
        <f>ROUND(J281*H281,2)</f>
        <v>0</v>
      </c>
      <c r="S281" s="94"/>
      <c r="T281" s="260">
        <f>S281*H281</f>
        <v>0</v>
      </c>
      <c r="U281" s="260">
        <v>1.05291</v>
      </c>
      <c r="V281" s="260">
        <f>U281*H281</f>
        <v>1.6846560000000002</v>
      </c>
      <c r="W281" s="260">
        <v>0</v>
      </c>
      <c r="X281" s="261">
        <f>W281*H281</f>
        <v>0</v>
      </c>
      <c r="Y281" s="41"/>
      <c r="Z281" s="41"/>
      <c r="AA281" s="41"/>
      <c r="AB281" s="41"/>
      <c r="AC281" s="41"/>
      <c r="AD281" s="41"/>
      <c r="AE281" s="41"/>
      <c r="AR281" s="262" t="s">
        <v>190</v>
      </c>
      <c r="AT281" s="262" t="s">
        <v>186</v>
      </c>
      <c r="AU281" s="262" t="s">
        <v>88</v>
      </c>
      <c r="AY281" s="16" t="s">
        <v>184</v>
      </c>
      <c r="BE281" s="147">
        <f>IF(O281="základní",K281,0)</f>
        <v>0</v>
      </c>
      <c r="BF281" s="147">
        <f>IF(O281="snížená",K281,0)</f>
        <v>0</v>
      </c>
      <c r="BG281" s="147">
        <f>IF(O281="zákl. přenesená",K281,0)</f>
        <v>0</v>
      </c>
      <c r="BH281" s="147">
        <f>IF(O281="sníž. přenesená",K281,0)</f>
        <v>0</v>
      </c>
      <c r="BI281" s="147">
        <f>IF(O281="nulová",K281,0)</f>
        <v>0</v>
      </c>
      <c r="BJ281" s="16" t="s">
        <v>86</v>
      </c>
      <c r="BK281" s="147">
        <f>ROUND(P281*H281,2)</f>
        <v>0</v>
      </c>
      <c r="BL281" s="16" t="s">
        <v>190</v>
      </c>
      <c r="BM281" s="262" t="s">
        <v>479</v>
      </c>
    </row>
    <row r="282" s="2" customFormat="1" ht="33" customHeight="1">
      <c r="A282" s="41"/>
      <c r="B282" s="42"/>
      <c r="C282" s="249" t="s">
        <v>480</v>
      </c>
      <c r="D282" s="249" t="s">
        <v>186</v>
      </c>
      <c r="E282" s="250" t="s">
        <v>481</v>
      </c>
      <c r="F282" s="251" t="s">
        <v>482</v>
      </c>
      <c r="G282" s="252" t="s">
        <v>189</v>
      </c>
      <c r="H282" s="253">
        <v>4.5</v>
      </c>
      <c r="I282" s="254"/>
      <c r="J282" s="254"/>
      <c r="K282" s="255">
        <f>ROUND(P282*H282,2)</f>
        <v>0</v>
      </c>
      <c r="L282" s="256"/>
      <c r="M282" s="44"/>
      <c r="N282" s="257" t="s">
        <v>1</v>
      </c>
      <c r="O282" s="258" t="s">
        <v>42</v>
      </c>
      <c r="P282" s="259">
        <f>I282+J282</f>
        <v>0</v>
      </c>
      <c r="Q282" s="259">
        <f>ROUND(I282*H282,2)</f>
        <v>0</v>
      </c>
      <c r="R282" s="259">
        <f>ROUND(J282*H282,2)</f>
        <v>0</v>
      </c>
      <c r="S282" s="94"/>
      <c r="T282" s="260">
        <f>S282*H282</f>
        <v>0</v>
      </c>
      <c r="U282" s="260">
        <v>0.03465</v>
      </c>
      <c r="V282" s="260">
        <f>U282*H282</f>
        <v>0.15592500000000001</v>
      </c>
      <c r="W282" s="260">
        <v>0</v>
      </c>
      <c r="X282" s="261">
        <f>W282*H282</f>
        <v>0</v>
      </c>
      <c r="Y282" s="41"/>
      <c r="Z282" s="41"/>
      <c r="AA282" s="41"/>
      <c r="AB282" s="41"/>
      <c r="AC282" s="41"/>
      <c r="AD282" s="41"/>
      <c r="AE282" s="41"/>
      <c r="AR282" s="262" t="s">
        <v>190</v>
      </c>
      <c r="AT282" s="262" t="s">
        <v>186</v>
      </c>
      <c r="AU282" s="262" t="s">
        <v>88</v>
      </c>
      <c r="AY282" s="16" t="s">
        <v>184</v>
      </c>
      <c r="BE282" s="147">
        <f>IF(O282="základní",K282,0)</f>
        <v>0</v>
      </c>
      <c r="BF282" s="147">
        <f>IF(O282="snížená",K282,0)</f>
        <v>0</v>
      </c>
      <c r="BG282" s="147">
        <f>IF(O282="zákl. přenesená",K282,0)</f>
        <v>0</v>
      </c>
      <c r="BH282" s="147">
        <f>IF(O282="sníž. přenesená",K282,0)</f>
        <v>0</v>
      </c>
      <c r="BI282" s="147">
        <f>IF(O282="nulová",K282,0)</f>
        <v>0</v>
      </c>
      <c r="BJ282" s="16" t="s">
        <v>86</v>
      </c>
      <c r="BK282" s="147">
        <f>ROUND(P282*H282,2)</f>
        <v>0</v>
      </c>
      <c r="BL282" s="16" t="s">
        <v>190</v>
      </c>
      <c r="BM282" s="262" t="s">
        <v>483</v>
      </c>
    </row>
    <row r="283" s="2" customFormat="1" ht="21.75" customHeight="1">
      <c r="A283" s="41"/>
      <c r="B283" s="42"/>
      <c r="C283" s="286" t="s">
        <v>484</v>
      </c>
      <c r="D283" s="286" t="s">
        <v>254</v>
      </c>
      <c r="E283" s="287" t="s">
        <v>485</v>
      </c>
      <c r="F283" s="288" t="s">
        <v>486</v>
      </c>
      <c r="G283" s="289" t="s">
        <v>189</v>
      </c>
      <c r="H283" s="290">
        <v>5</v>
      </c>
      <c r="I283" s="291"/>
      <c r="J283" s="292"/>
      <c r="K283" s="293">
        <f>ROUND(P283*H283,2)</f>
        <v>0</v>
      </c>
      <c r="L283" s="292"/>
      <c r="M283" s="294"/>
      <c r="N283" s="295" t="s">
        <v>1</v>
      </c>
      <c r="O283" s="258" t="s">
        <v>42</v>
      </c>
      <c r="P283" s="259">
        <f>I283+J283</f>
        <v>0</v>
      </c>
      <c r="Q283" s="259">
        <f>ROUND(I283*H283,2)</f>
        <v>0</v>
      </c>
      <c r="R283" s="259">
        <f>ROUND(J283*H283,2)</f>
        <v>0</v>
      </c>
      <c r="S283" s="94"/>
      <c r="T283" s="260">
        <f>S283*H283</f>
        <v>0</v>
      </c>
      <c r="U283" s="260">
        <v>0.081000000000000003</v>
      </c>
      <c r="V283" s="260">
        <f>U283*H283</f>
        <v>0.40500000000000003</v>
      </c>
      <c r="W283" s="260">
        <v>0</v>
      </c>
      <c r="X283" s="261">
        <f>W283*H283</f>
        <v>0</v>
      </c>
      <c r="Y283" s="41"/>
      <c r="Z283" s="41"/>
      <c r="AA283" s="41"/>
      <c r="AB283" s="41"/>
      <c r="AC283" s="41"/>
      <c r="AD283" s="41"/>
      <c r="AE283" s="41"/>
      <c r="AR283" s="262" t="s">
        <v>221</v>
      </c>
      <c r="AT283" s="262" t="s">
        <v>254</v>
      </c>
      <c r="AU283" s="262" t="s">
        <v>88</v>
      </c>
      <c r="AY283" s="16" t="s">
        <v>184</v>
      </c>
      <c r="BE283" s="147">
        <f>IF(O283="základní",K283,0)</f>
        <v>0</v>
      </c>
      <c r="BF283" s="147">
        <f>IF(O283="snížená",K283,0)</f>
        <v>0</v>
      </c>
      <c r="BG283" s="147">
        <f>IF(O283="zákl. přenesená",K283,0)</f>
        <v>0</v>
      </c>
      <c r="BH283" s="147">
        <f>IF(O283="sníž. přenesená",K283,0)</f>
        <v>0</v>
      </c>
      <c r="BI283" s="147">
        <f>IF(O283="nulová",K283,0)</f>
        <v>0</v>
      </c>
      <c r="BJ283" s="16" t="s">
        <v>86</v>
      </c>
      <c r="BK283" s="147">
        <f>ROUND(P283*H283,2)</f>
        <v>0</v>
      </c>
      <c r="BL283" s="16" t="s">
        <v>190</v>
      </c>
      <c r="BM283" s="262" t="s">
        <v>487</v>
      </c>
    </row>
    <row r="284" s="2" customFormat="1" ht="33" customHeight="1">
      <c r="A284" s="41"/>
      <c r="B284" s="42"/>
      <c r="C284" s="249" t="s">
        <v>488</v>
      </c>
      <c r="D284" s="249" t="s">
        <v>186</v>
      </c>
      <c r="E284" s="250" t="s">
        <v>489</v>
      </c>
      <c r="F284" s="251" t="s">
        <v>490</v>
      </c>
      <c r="G284" s="252" t="s">
        <v>194</v>
      </c>
      <c r="H284" s="253">
        <v>34.5</v>
      </c>
      <c r="I284" s="254"/>
      <c r="J284" s="254"/>
      <c r="K284" s="255">
        <f>ROUND(P284*H284,2)</f>
        <v>0</v>
      </c>
      <c r="L284" s="256"/>
      <c r="M284" s="44"/>
      <c r="N284" s="257" t="s">
        <v>1</v>
      </c>
      <c r="O284" s="258" t="s">
        <v>42</v>
      </c>
      <c r="P284" s="259">
        <f>I284+J284</f>
        <v>0</v>
      </c>
      <c r="Q284" s="259">
        <f>ROUND(I284*H284,2)</f>
        <v>0</v>
      </c>
      <c r="R284" s="259">
        <f>ROUND(J284*H284,2)</f>
        <v>0</v>
      </c>
      <c r="S284" s="94"/>
      <c r="T284" s="260">
        <f>S284*H284</f>
        <v>0</v>
      </c>
      <c r="U284" s="260">
        <v>0.038629999999999998</v>
      </c>
      <c r="V284" s="260">
        <f>U284*H284</f>
        <v>1.332735</v>
      </c>
      <c r="W284" s="260">
        <v>0</v>
      </c>
      <c r="X284" s="261">
        <f>W284*H284</f>
        <v>0</v>
      </c>
      <c r="Y284" s="41"/>
      <c r="Z284" s="41"/>
      <c r="AA284" s="41"/>
      <c r="AB284" s="41"/>
      <c r="AC284" s="41"/>
      <c r="AD284" s="41"/>
      <c r="AE284" s="41"/>
      <c r="AR284" s="262" t="s">
        <v>190</v>
      </c>
      <c r="AT284" s="262" t="s">
        <v>186</v>
      </c>
      <c r="AU284" s="262" t="s">
        <v>88</v>
      </c>
      <c r="AY284" s="16" t="s">
        <v>184</v>
      </c>
      <c r="BE284" s="147">
        <f>IF(O284="základní",K284,0)</f>
        <v>0</v>
      </c>
      <c r="BF284" s="147">
        <f>IF(O284="snížená",K284,0)</f>
        <v>0</v>
      </c>
      <c r="BG284" s="147">
        <f>IF(O284="zákl. přenesená",K284,0)</f>
        <v>0</v>
      </c>
      <c r="BH284" s="147">
        <f>IF(O284="sníž. přenesená",K284,0)</f>
        <v>0</v>
      </c>
      <c r="BI284" s="147">
        <f>IF(O284="nulová",K284,0)</f>
        <v>0</v>
      </c>
      <c r="BJ284" s="16" t="s">
        <v>86</v>
      </c>
      <c r="BK284" s="147">
        <f>ROUND(P284*H284,2)</f>
        <v>0</v>
      </c>
      <c r="BL284" s="16" t="s">
        <v>190</v>
      </c>
      <c r="BM284" s="262" t="s">
        <v>491</v>
      </c>
    </row>
    <row r="285" s="2" customFormat="1" ht="21.75" customHeight="1">
      <c r="A285" s="41"/>
      <c r="B285" s="42"/>
      <c r="C285" s="286" t="s">
        <v>492</v>
      </c>
      <c r="D285" s="286" t="s">
        <v>254</v>
      </c>
      <c r="E285" s="287" t="s">
        <v>493</v>
      </c>
      <c r="F285" s="288" t="s">
        <v>494</v>
      </c>
      <c r="G285" s="289" t="s">
        <v>189</v>
      </c>
      <c r="H285" s="290">
        <v>24</v>
      </c>
      <c r="I285" s="291"/>
      <c r="J285" s="292"/>
      <c r="K285" s="293">
        <f>ROUND(P285*H285,2)</f>
        <v>0</v>
      </c>
      <c r="L285" s="292"/>
      <c r="M285" s="294"/>
      <c r="N285" s="295" t="s">
        <v>1</v>
      </c>
      <c r="O285" s="258" t="s">
        <v>42</v>
      </c>
      <c r="P285" s="259">
        <f>I285+J285</f>
        <v>0</v>
      </c>
      <c r="Q285" s="259">
        <f>ROUND(I285*H285,2)</f>
        <v>0</v>
      </c>
      <c r="R285" s="259">
        <f>ROUND(J285*H285,2)</f>
        <v>0</v>
      </c>
      <c r="S285" s="94"/>
      <c r="T285" s="260">
        <f>S285*H285</f>
        <v>0</v>
      </c>
      <c r="U285" s="260">
        <v>0.081000000000000003</v>
      </c>
      <c r="V285" s="260">
        <f>U285*H285</f>
        <v>1.944</v>
      </c>
      <c r="W285" s="260">
        <v>0</v>
      </c>
      <c r="X285" s="261">
        <f>W285*H285</f>
        <v>0</v>
      </c>
      <c r="Y285" s="41"/>
      <c r="Z285" s="41"/>
      <c r="AA285" s="41"/>
      <c r="AB285" s="41"/>
      <c r="AC285" s="41"/>
      <c r="AD285" s="41"/>
      <c r="AE285" s="41"/>
      <c r="AR285" s="262" t="s">
        <v>221</v>
      </c>
      <c r="AT285" s="262" t="s">
        <v>254</v>
      </c>
      <c r="AU285" s="262" t="s">
        <v>88</v>
      </c>
      <c r="AY285" s="16" t="s">
        <v>184</v>
      </c>
      <c r="BE285" s="147">
        <f>IF(O285="základní",K285,0)</f>
        <v>0</v>
      </c>
      <c r="BF285" s="147">
        <f>IF(O285="snížená",K285,0)</f>
        <v>0</v>
      </c>
      <c r="BG285" s="147">
        <f>IF(O285="zákl. přenesená",K285,0)</f>
        <v>0</v>
      </c>
      <c r="BH285" s="147">
        <f>IF(O285="sníž. přenesená",K285,0)</f>
        <v>0</v>
      </c>
      <c r="BI285" s="147">
        <f>IF(O285="nulová",K285,0)</f>
        <v>0</v>
      </c>
      <c r="BJ285" s="16" t="s">
        <v>86</v>
      </c>
      <c r="BK285" s="147">
        <f>ROUND(P285*H285,2)</f>
        <v>0</v>
      </c>
      <c r="BL285" s="16" t="s">
        <v>190</v>
      </c>
      <c r="BM285" s="262" t="s">
        <v>495</v>
      </c>
    </row>
    <row r="286" s="12" customFormat="1" ht="22.8" customHeight="1">
      <c r="A286" s="12"/>
      <c r="B286" s="232"/>
      <c r="C286" s="233"/>
      <c r="D286" s="234" t="s">
        <v>78</v>
      </c>
      <c r="E286" s="247" t="s">
        <v>207</v>
      </c>
      <c r="F286" s="247" t="s">
        <v>496</v>
      </c>
      <c r="G286" s="233"/>
      <c r="H286" s="233"/>
      <c r="I286" s="236"/>
      <c r="J286" s="236"/>
      <c r="K286" s="248">
        <f>BK286</f>
        <v>0</v>
      </c>
      <c r="L286" s="233"/>
      <c r="M286" s="238"/>
      <c r="N286" s="239"/>
      <c r="O286" s="240"/>
      <c r="P286" s="240"/>
      <c r="Q286" s="241">
        <f>SUM(Q287:Q290)</f>
        <v>0</v>
      </c>
      <c r="R286" s="241">
        <f>SUM(R287:R290)</f>
        <v>0</v>
      </c>
      <c r="S286" s="240"/>
      <c r="T286" s="242">
        <f>SUM(T287:T290)</f>
        <v>0</v>
      </c>
      <c r="U286" s="240"/>
      <c r="V286" s="242">
        <f>SUM(V287:V290)</f>
        <v>67.155000000000001</v>
      </c>
      <c r="W286" s="240"/>
      <c r="X286" s="243">
        <f>SUM(X287:X290)</f>
        <v>0</v>
      </c>
      <c r="Y286" s="12"/>
      <c r="Z286" s="12"/>
      <c r="AA286" s="12"/>
      <c r="AB286" s="12"/>
      <c r="AC286" s="12"/>
      <c r="AD286" s="12"/>
      <c r="AE286" s="12"/>
      <c r="AR286" s="244" t="s">
        <v>86</v>
      </c>
      <c r="AT286" s="245" t="s">
        <v>78</v>
      </c>
      <c r="AU286" s="245" t="s">
        <v>86</v>
      </c>
      <c r="AY286" s="244" t="s">
        <v>184</v>
      </c>
      <c r="BK286" s="246">
        <f>SUM(BK287:BK290)</f>
        <v>0</v>
      </c>
    </row>
    <row r="287" s="2" customFormat="1" ht="24.15" customHeight="1">
      <c r="A287" s="41"/>
      <c r="B287" s="42"/>
      <c r="C287" s="249" t="s">
        <v>497</v>
      </c>
      <c r="D287" s="249" t="s">
        <v>186</v>
      </c>
      <c r="E287" s="250" t="s">
        <v>498</v>
      </c>
      <c r="F287" s="251" t="s">
        <v>499</v>
      </c>
      <c r="G287" s="252" t="s">
        <v>189</v>
      </c>
      <c r="H287" s="253">
        <v>250</v>
      </c>
      <c r="I287" s="254"/>
      <c r="J287" s="254"/>
      <c r="K287" s="255">
        <f>ROUND(P287*H287,2)</f>
        <v>0</v>
      </c>
      <c r="L287" s="256"/>
      <c r="M287" s="44"/>
      <c r="N287" s="257" t="s">
        <v>1</v>
      </c>
      <c r="O287" s="258" t="s">
        <v>42</v>
      </c>
      <c r="P287" s="259">
        <f>I287+J287</f>
        <v>0</v>
      </c>
      <c r="Q287" s="259">
        <f>ROUND(I287*H287,2)</f>
        <v>0</v>
      </c>
      <c r="R287" s="259">
        <f>ROUND(J287*H287,2)</f>
        <v>0</v>
      </c>
      <c r="S287" s="94"/>
      <c r="T287" s="260">
        <f>S287*H287</f>
        <v>0</v>
      </c>
      <c r="U287" s="260">
        <v>0</v>
      </c>
      <c r="V287" s="260">
        <f>U287*H287</f>
        <v>0</v>
      </c>
      <c r="W287" s="260">
        <v>0</v>
      </c>
      <c r="X287" s="261">
        <f>W287*H287</f>
        <v>0</v>
      </c>
      <c r="Y287" s="41"/>
      <c r="Z287" s="41"/>
      <c r="AA287" s="41"/>
      <c r="AB287" s="41"/>
      <c r="AC287" s="41"/>
      <c r="AD287" s="41"/>
      <c r="AE287" s="41"/>
      <c r="AR287" s="262" t="s">
        <v>190</v>
      </c>
      <c r="AT287" s="262" t="s">
        <v>186</v>
      </c>
      <c r="AU287" s="262" t="s">
        <v>88</v>
      </c>
      <c r="AY287" s="16" t="s">
        <v>184</v>
      </c>
      <c r="BE287" s="147">
        <f>IF(O287="základní",K287,0)</f>
        <v>0</v>
      </c>
      <c r="BF287" s="147">
        <f>IF(O287="snížená",K287,0)</f>
        <v>0</v>
      </c>
      <c r="BG287" s="147">
        <f>IF(O287="zákl. přenesená",K287,0)</f>
        <v>0</v>
      </c>
      <c r="BH287" s="147">
        <f>IF(O287="sníž. přenesená",K287,0)</f>
        <v>0</v>
      </c>
      <c r="BI287" s="147">
        <f>IF(O287="nulová",K287,0)</f>
        <v>0</v>
      </c>
      <c r="BJ287" s="16" t="s">
        <v>86</v>
      </c>
      <c r="BK287" s="147">
        <f>ROUND(P287*H287,2)</f>
        <v>0</v>
      </c>
      <c r="BL287" s="16" t="s">
        <v>190</v>
      </c>
      <c r="BM287" s="262" t="s">
        <v>500</v>
      </c>
    </row>
    <row r="288" s="2" customFormat="1" ht="24.15" customHeight="1">
      <c r="A288" s="41"/>
      <c r="B288" s="42"/>
      <c r="C288" s="249" t="s">
        <v>501</v>
      </c>
      <c r="D288" s="249" t="s">
        <v>186</v>
      </c>
      <c r="E288" s="250" t="s">
        <v>502</v>
      </c>
      <c r="F288" s="251" t="s">
        <v>503</v>
      </c>
      <c r="G288" s="252" t="s">
        <v>189</v>
      </c>
      <c r="H288" s="253">
        <v>250</v>
      </c>
      <c r="I288" s="254"/>
      <c r="J288" s="254"/>
      <c r="K288" s="255">
        <f>ROUND(P288*H288,2)</f>
        <v>0</v>
      </c>
      <c r="L288" s="256"/>
      <c r="M288" s="44"/>
      <c r="N288" s="257" t="s">
        <v>1</v>
      </c>
      <c r="O288" s="258" t="s">
        <v>42</v>
      </c>
      <c r="P288" s="259">
        <f>I288+J288</f>
        <v>0</v>
      </c>
      <c r="Q288" s="259">
        <f>ROUND(I288*H288,2)</f>
        <v>0</v>
      </c>
      <c r="R288" s="259">
        <f>ROUND(J288*H288,2)</f>
        <v>0</v>
      </c>
      <c r="S288" s="94"/>
      <c r="T288" s="260">
        <f>S288*H288</f>
        <v>0</v>
      </c>
      <c r="U288" s="260">
        <v>0</v>
      </c>
      <c r="V288" s="260">
        <f>U288*H288</f>
        <v>0</v>
      </c>
      <c r="W288" s="260">
        <v>0</v>
      </c>
      <c r="X288" s="261">
        <f>W288*H288</f>
        <v>0</v>
      </c>
      <c r="Y288" s="41"/>
      <c r="Z288" s="41"/>
      <c r="AA288" s="41"/>
      <c r="AB288" s="41"/>
      <c r="AC288" s="41"/>
      <c r="AD288" s="41"/>
      <c r="AE288" s="41"/>
      <c r="AR288" s="262" t="s">
        <v>190</v>
      </c>
      <c r="AT288" s="262" t="s">
        <v>186</v>
      </c>
      <c r="AU288" s="262" t="s">
        <v>88</v>
      </c>
      <c r="AY288" s="16" t="s">
        <v>184</v>
      </c>
      <c r="BE288" s="147">
        <f>IF(O288="základní",K288,0)</f>
        <v>0</v>
      </c>
      <c r="BF288" s="147">
        <f>IF(O288="snížená",K288,0)</f>
        <v>0</v>
      </c>
      <c r="BG288" s="147">
        <f>IF(O288="zákl. přenesená",K288,0)</f>
        <v>0</v>
      </c>
      <c r="BH288" s="147">
        <f>IF(O288="sníž. přenesená",K288,0)</f>
        <v>0</v>
      </c>
      <c r="BI288" s="147">
        <f>IF(O288="nulová",K288,0)</f>
        <v>0</v>
      </c>
      <c r="BJ288" s="16" t="s">
        <v>86</v>
      </c>
      <c r="BK288" s="147">
        <f>ROUND(P288*H288,2)</f>
        <v>0</v>
      </c>
      <c r="BL288" s="16" t="s">
        <v>190</v>
      </c>
      <c r="BM288" s="262" t="s">
        <v>504</v>
      </c>
    </row>
    <row r="289" s="2" customFormat="1" ht="24.15" customHeight="1">
      <c r="A289" s="41"/>
      <c r="B289" s="42"/>
      <c r="C289" s="249" t="s">
        <v>505</v>
      </c>
      <c r="D289" s="249" t="s">
        <v>186</v>
      </c>
      <c r="E289" s="250" t="s">
        <v>506</v>
      </c>
      <c r="F289" s="251" t="s">
        <v>507</v>
      </c>
      <c r="G289" s="252" t="s">
        <v>189</v>
      </c>
      <c r="H289" s="253">
        <v>250</v>
      </c>
      <c r="I289" s="254"/>
      <c r="J289" s="254"/>
      <c r="K289" s="255">
        <f>ROUND(P289*H289,2)</f>
        <v>0</v>
      </c>
      <c r="L289" s="256"/>
      <c r="M289" s="44"/>
      <c r="N289" s="257" t="s">
        <v>1</v>
      </c>
      <c r="O289" s="258" t="s">
        <v>42</v>
      </c>
      <c r="P289" s="259">
        <f>I289+J289</f>
        <v>0</v>
      </c>
      <c r="Q289" s="259">
        <f>ROUND(I289*H289,2)</f>
        <v>0</v>
      </c>
      <c r="R289" s="259">
        <f>ROUND(J289*H289,2)</f>
        <v>0</v>
      </c>
      <c r="S289" s="94"/>
      <c r="T289" s="260">
        <f>S289*H289</f>
        <v>0</v>
      </c>
      <c r="U289" s="260">
        <v>0.10362</v>
      </c>
      <c r="V289" s="260">
        <f>U289*H289</f>
        <v>25.905000000000001</v>
      </c>
      <c r="W289" s="260">
        <v>0</v>
      </c>
      <c r="X289" s="261">
        <f>W289*H289</f>
        <v>0</v>
      </c>
      <c r="Y289" s="41"/>
      <c r="Z289" s="41"/>
      <c r="AA289" s="41"/>
      <c r="AB289" s="41"/>
      <c r="AC289" s="41"/>
      <c r="AD289" s="41"/>
      <c r="AE289" s="41"/>
      <c r="AR289" s="262" t="s">
        <v>190</v>
      </c>
      <c r="AT289" s="262" t="s">
        <v>186</v>
      </c>
      <c r="AU289" s="262" t="s">
        <v>88</v>
      </c>
      <c r="AY289" s="16" t="s">
        <v>184</v>
      </c>
      <c r="BE289" s="147">
        <f>IF(O289="základní",K289,0)</f>
        <v>0</v>
      </c>
      <c r="BF289" s="147">
        <f>IF(O289="snížená",K289,0)</f>
        <v>0</v>
      </c>
      <c r="BG289" s="147">
        <f>IF(O289="zákl. přenesená",K289,0)</f>
        <v>0</v>
      </c>
      <c r="BH289" s="147">
        <f>IF(O289="sníž. přenesená",K289,0)</f>
        <v>0</v>
      </c>
      <c r="BI289" s="147">
        <f>IF(O289="nulová",K289,0)</f>
        <v>0</v>
      </c>
      <c r="BJ289" s="16" t="s">
        <v>86</v>
      </c>
      <c r="BK289" s="147">
        <f>ROUND(P289*H289,2)</f>
        <v>0</v>
      </c>
      <c r="BL289" s="16" t="s">
        <v>190</v>
      </c>
      <c r="BM289" s="262" t="s">
        <v>508</v>
      </c>
    </row>
    <row r="290" s="2" customFormat="1" ht="21.75" customHeight="1">
      <c r="A290" s="41"/>
      <c r="B290" s="42"/>
      <c r="C290" s="286" t="s">
        <v>509</v>
      </c>
      <c r="D290" s="286" t="s">
        <v>254</v>
      </c>
      <c r="E290" s="287" t="s">
        <v>510</v>
      </c>
      <c r="F290" s="288" t="s">
        <v>511</v>
      </c>
      <c r="G290" s="289" t="s">
        <v>189</v>
      </c>
      <c r="H290" s="290">
        <v>250</v>
      </c>
      <c r="I290" s="291"/>
      <c r="J290" s="292"/>
      <c r="K290" s="293">
        <f>ROUND(P290*H290,2)</f>
        <v>0</v>
      </c>
      <c r="L290" s="292"/>
      <c r="M290" s="294"/>
      <c r="N290" s="295" t="s">
        <v>1</v>
      </c>
      <c r="O290" s="258" t="s">
        <v>42</v>
      </c>
      <c r="P290" s="259">
        <f>I290+J290</f>
        <v>0</v>
      </c>
      <c r="Q290" s="259">
        <f>ROUND(I290*H290,2)</f>
        <v>0</v>
      </c>
      <c r="R290" s="259">
        <f>ROUND(J290*H290,2)</f>
        <v>0</v>
      </c>
      <c r="S290" s="94"/>
      <c r="T290" s="260">
        <f>S290*H290</f>
        <v>0</v>
      </c>
      <c r="U290" s="260">
        <v>0.16500000000000001</v>
      </c>
      <c r="V290" s="260">
        <f>U290*H290</f>
        <v>41.25</v>
      </c>
      <c r="W290" s="260">
        <v>0</v>
      </c>
      <c r="X290" s="261">
        <f>W290*H290</f>
        <v>0</v>
      </c>
      <c r="Y290" s="41"/>
      <c r="Z290" s="41"/>
      <c r="AA290" s="41"/>
      <c r="AB290" s="41"/>
      <c r="AC290" s="41"/>
      <c r="AD290" s="41"/>
      <c r="AE290" s="41"/>
      <c r="AR290" s="262" t="s">
        <v>221</v>
      </c>
      <c r="AT290" s="262" t="s">
        <v>254</v>
      </c>
      <c r="AU290" s="262" t="s">
        <v>88</v>
      </c>
      <c r="AY290" s="16" t="s">
        <v>184</v>
      </c>
      <c r="BE290" s="147">
        <f>IF(O290="základní",K290,0)</f>
        <v>0</v>
      </c>
      <c r="BF290" s="147">
        <f>IF(O290="snížená",K290,0)</f>
        <v>0</v>
      </c>
      <c r="BG290" s="147">
        <f>IF(O290="zákl. přenesená",K290,0)</f>
        <v>0</v>
      </c>
      <c r="BH290" s="147">
        <f>IF(O290="sníž. přenesená",K290,0)</f>
        <v>0</v>
      </c>
      <c r="BI290" s="147">
        <f>IF(O290="nulová",K290,0)</f>
        <v>0</v>
      </c>
      <c r="BJ290" s="16" t="s">
        <v>86</v>
      </c>
      <c r="BK290" s="147">
        <f>ROUND(P290*H290,2)</f>
        <v>0</v>
      </c>
      <c r="BL290" s="16" t="s">
        <v>190</v>
      </c>
      <c r="BM290" s="262" t="s">
        <v>512</v>
      </c>
    </row>
    <row r="291" s="12" customFormat="1" ht="22.8" customHeight="1">
      <c r="A291" s="12"/>
      <c r="B291" s="232"/>
      <c r="C291" s="233"/>
      <c r="D291" s="234" t="s">
        <v>78</v>
      </c>
      <c r="E291" s="247" t="s">
        <v>211</v>
      </c>
      <c r="F291" s="247" t="s">
        <v>513</v>
      </c>
      <c r="G291" s="233"/>
      <c r="H291" s="233"/>
      <c r="I291" s="236"/>
      <c r="J291" s="236"/>
      <c r="K291" s="248">
        <f>BK291</f>
        <v>0</v>
      </c>
      <c r="L291" s="233"/>
      <c r="M291" s="238"/>
      <c r="N291" s="239"/>
      <c r="O291" s="240"/>
      <c r="P291" s="240"/>
      <c r="Q291" s="241">
        <f>SUM(Q292:Q332)</f>
        <v>0</v>
      </c>
      <c r="R291" s="241">
        <f>SUM(R292:R332)</f>
        <v>0</v>
      </c>
      <c r="S291" s="240"/>
      <c r="T291" s="242">
        <f>SUM(T292:T332)</f>
        <v>0</v>
      </c>
      <c r="U291" s="240"/>
      <c r="V291" s="242">
        <f>SUM(V292:V332)</f>
        <v>149.25379000000001</v>
      </c>
      <c r="W291" s="240"/>
      <c r="X291" s="243">
        <f>SUM(X292:X332)</f>
        <v>0.496</v>
      </c>
      <c r="Y291" s="12"/>
      <c r="Z291" s="12"/>
      <c r="AA291" s="12"/>
      <c r="AB291" s="12"/>
      <c r="AC291" s="12"/>
      <c r="AD291" s="12"/>
      <c r="AE291" s="12"/>
      <c r="AR291" s="244" t="s">
        <v>86</v>
      </c>
      <c r="AT291" s="245" t="s">
        <v>78</v>
      </c>
      <c r="AU291" s="245" t="s">
        <v>86</v>
      </c>
      <c r="AY291" s="244" t="s">
        <v>184</v>
      </c>
      <c r="BK291" s="246">
        <f>SUM(BK292:BK332)</f>
        <v>0</v>
      </c>
    </row>
    <row r="292" s="2" customFormat="1" ht="21.75" customHeight="1">
      <c r="A292" s="41"/>
      <c r="B292" s="42"/>
      <c r="C292" s="249" t="s">
        <v>514</v>
      </c>
      <c r="D292" s="249" t="s">
        <v>186</v>
      </c>
      <c r="E292" s="250" t="s">
        <v>515</v>
      </c>
      <c r="F292" s="251" t="s">
        <v>516</v>
      </c>
      <c r="G292" s="252" t="s">
        <v>189</v>
      </c>
      <c r="H292" s="253">
        <v>150</v>
      </c>
      <c r="I292" s="254"/>
      <c r="J292" s="254"/>
      <c r="K292" s="255">
        <f>ROUND(P292*H292,2)</f>
        <v>0</v>
      </c>
      <c r="L292" s="256"/>
      <c r="M292" s="44"/>
      <c r="N292" s="257" t="s">
        <v>1</v>
      </c>
      <c r="O292" s="258" t="s">
        <v>42</v>
      </c>
      <c r="P292" s="259">
        <f>I292+J292</f>
        <v>0</v>
      </c>
      <c r="Q292" s="259">
        <f>ROUND(I292*H292,2)</f>
        <v>0</v>
      </c>
      <c r="R292" s="259">
        <f>ROUND(J292*H292,2)</f>
        <v>0</v>
      </c>
      <c r="S292" s="94"/>
      <c r="T292" s="260">
        <f>S292*H292</f>
        <v>0</v>
      </c>
      <c r="U292" s="260">
        <v>0.037999999999999999</v>
      </c>
      <c r="V292" s="260">
        <f>U292*H292</f>
        <v>5.7000000000000002</v>
      </c>
      <c r="W292" s="260">
        <v>0</v>
      </c>
      <c r="X292" s="261">
        <f>W292*H292</f>
        <v>0</v>
      </c>
      <c r="Y292" s="41"/>
      <c r="Z292" s="41"/>
      <c r="AA292" s="41"/>
      <c r="AB292" s="41"/>
      <c r="AC292" s="41"/>
      <c r="AD292" s="41"/>
      <c r="AE292" s="41"/>
      <c r="AR292" s="262" t="s">
        <v>190</v>
      </c>
      <c r="AT292" s="262" t="s">
        <v>186</v>
      </c>
      <c r="AU292" s="262" t="s">
        <v>88</v>
      </c>
      <c r="AY292" s="16" t="s">
        <v>184</v>
      </c>
      <c r="BE292" s="147">
        <f>IF(O292="základní",K292,0)</f>
        <v>0</v>
      </c>
      <c r="BF292" s="147">
        <f>IF(O292="snížená",K292,0)</f>
        <v>0</v>
      </c>
      <c r="BG292" s="147">
        <f>IF(O292="zákl. přenesená",K292,0)</f>
        <v>0</v>
      </c>
      <c r="BH292" s="147">
        <f>IF(O292="sníž. přenesená",K292,0)</f>
        <v>0</v>
      </c>
      <c r="BI292" s="147">
        <f>IF(O292="nulová",K292,0)</f>
        <v>0</v>
      </c>
      <c r="BJ292" s="16" t="s">
        <v>86</v>
      </c>
      <c r="BK292" s="147">
        <f>ROUND(P292*H292,2)</f>
        <v>0</v>
      </c>
      <c r="BL292" s="16" t="s">
        <v>190</v>
      </c>
      <c r="BM292" s="262" t="s">
        <v>517</v>
      </c>
    </row>
    <row r="293" s="2" customFormat="1" ht="24.15" customHeight="1">
      <c r="A293" s="41"/>
      <c r="B293" s="42"/>
      <c r="C293" s="249" t="s">
        <v>518</v>
      </c>
      <c r="D293" s="249" t="s">
        <v>186</v>
      </c>
      <c r="E293" s="250" t="s">
        <v>519</v>
      </c>
      <c r="F293" s="251" t="s">
        <v>520</v>
      </c>
      <c r="G293" s="252" t="s">
        <v>189</v>
      </c>
      <c r="H293" s="253">
        <v>150</v>
      </c>
      <c r="I293" s="254"/>
      <c r="J293" s="254"/>
      <c r="K293" s="255">
        <f>ROUND(P293*H293,2)</f>
        <v>0</v>
      </c>
      <c r="L293" s="256"/>
      <c r="M293" s="44"/>
      <c r="N293" s="257" t="s">
        <v>1</v>
      </c>
      <c r="O293" s="258" t="s">
        <v>42</v>
      </c>
      <c r="P293" s="259">
        <f>I293+J293</f>
        <v>0</v>
      </c>
      <c r="Q293" s="259">
        <f>ROUND(I293*H293,2)</f>
        <v>0</v>
      </c>
      <c r="R293" s="259">
        <f>ROUND(J293*H293,2)</f>
        <v>0</v>
      </c>
      <c r="S293" s="94"/>
      <c r="T293" s="260">
        <f>S293*H293</f>
        <v>0</v>
      </c>
      <c r="U293" s="260">
        <v>0.040629999999999999</v>
      </c>
      <c r="V293" s="260">
        <f>U293*H293</f>
        <v>6.0945</v>
      </c>
      <c r="W293" s="260">
        <v>0</v>
      </c>
      <c r="X293" s="261">
        <f>W293*H293</f>
        <v>0</v>
      </c>
      <c r="Y293" s="41"/>
      <c r="Z293" s="41"/>
      <c r="AA293" s="41"/>
      <c r="AB293" s="41"/>
      <c r="AC293" s="41"/>
      <c r="AD293" s="41"/>
      <c r="AE293" s="41"/>
      <c r="AR293" s="262" t="s">
        <v>190</v>
      </c>
      <c r="AT293" s="262" t="s">
        <v>186</v>
      </c>
      <c r="AU293" s="262" t="s">
        <v>88</v>
      </c>
      <c r="AY293" s="16" t="s">
        <v>184</v>
      </c>
      <c r="BE293" s="147">
        <f>IF(O293="základní",K293,0)</f>
        <v>0</v>
      </c>
      <c r="BF293" s="147">
        <f>IF(O293="snížená",K293,0)</f>
        <v>0</v>
      </c>
      <c r="BG293" s="147">
        <f>IF(O293="zákl. přenesená",K293,0)</f>
        <v>0</v>
      </c>
      <c r="BH293" s="147">
        <f>IF(O293="sníž. přenesená",K293,0)</f>
        <v>0</v>
      </c>
      <c r="BI293" s="147">
        <f>IF(O293="nulová",K293,0)</f>
        <v>0</v>
      </c>
      <c r="BJ293" s="16" t="s">
        <v>86</v>
      </c>
      <c r="BK293" s="147">
        <f>ROUND(P293*H293,2)</f>
        <v>0</v>
      </c>
      <c r="BL293" s="16" t="s">
        <v>190</v>
      </c>
      <c r="BM293" s="262" t="s">
        <v>521</v>
      </c>
    </row>
    <row r="294" s="2" customFormat="1" ht="24.15" customHeight="1">
      <c r="A294" s="41"/>
      <c r="B294" s="42"/>
      <c r="C294" s="249" t="s">
        <v>522</v>
      </c>
      <c r="D294" s="249" t="s">
        <v>186</v>
      </c>
      <c r="E294" s="250" t="s">
        <v>523</v>
      </c>
      <c r="F294" s="251" t="s">
        <v>524</v>
      </c>
      <c r="G294" s="252" t="s">
        <v>189</v>
      </c>
      <c r="H294" s="253">
        <v>550</v>
      </c>
      <c r="I294" s="254"/>
      <c r="J294" s="254"/>
      <c r="K294" s="255">
        <f>ROUND(P294*H294,2)</f>
        <v>0</v>
      </c>
      <c r="L294" s="256"/>
      <c r="M294" s="44"/>
      <c r="N294" s="257" t="s">
        <v>1</v>
      </c>
      <c r="O294" s="258" t="s">
        <v>42</v>
      </c>
      <c r="P294" s="259">
        <f>I294+J294</f>
        <v>0</v>
      </c>
      <c r="Q294" s="259">
        <f>ROUND(I294*H294,2)</f>
        <v>0</v>
      </c>
      <c r="R294" s="259">
        <f>ROUND(J294*H294,2)</f>
        <v>0</v>
      </c>
      <c r="S294" s="94"/>
      <c r="T294" s="260">
        <f>S294*H294</f>
        <v>0</v>
      </c>
      <c r="U294" s="260">
        <v>0.017000000000000001</v>
      </c>
      <c r="V294" s="260">
        <f>U294*H294</f>
        <v>9.3500000000000014</v>
      </c>
      <c r="W294" s="260">
        <v>0</v>
      </c>
      <c r="X294" s="261">
        <f>W294*H294</f>
        <v>0</v>
      </c>
      <c r="Y294" s="41"/>
      <c r="Z294" s="41"/>
      <c r="AA294" s="41"/>
      <c r="AB294" s="41"/>
      <c r="AC294" s="41"/>
      <c r="AD294" s="41"/>
      <c r="AE294" s="41"/>
      <c r="AR294" s="262" t="s">
        <v>190</v>
      </c>
      <c r="AT294" s="262" t="s">
        <v>186</v>
      </c>
      <c r="AU294" s="262" t="s">
        <v>88</v>
      </c>
      <c r="AY294" s="16" t="s">
        <v>184</v>
      </c>
      <c r="BE294" s="147">
        <f>IF(O294="základní",K294,0)</f>
        <v>0</v>
      </c>
      <c r="BF294" s="147">
        <f>IF(O294="snížená",K294,0)</f>
        <v>0</v>
      </c>
      <c r="BG294" s="147">
        <f>IF(O294="zákl. přenesená",K294,0)</f>
        <v>0</v>
      </c>
      <c r="BH294" s="147">
        <f>IF(O294="sníž. přenesená",K294,0)</f>
        <v>0</v>
      </c>
      <c r="BI294" s="147">
        <f>IF(O294="nulová",K294,0)</f>
        <v>0</v>
      </c>
      <c r="BJ294" s="16" t="s">
        <v>86</v>
      </c>
      <c r="BK294" s="147">
        <f>ROUND(P294*H294,2)</f>
        <v>0</v>
      </c>
      <c r="BL294" s="16" t="s">
        <v>190</v>
      </c>
      <c r="BM294" s="262" t="s">
        <v>525</v>
      </c>
    </row>
    <row r="295" s="2" customFormat="1" ht="24.15" customHeight="1">
      <c r="A295" s="41"/>
      <c r="B295" s="42"/>
      <c r="C295" s="249" t="s">
        <v>526</v>
      </c>
      <c r="D295" s="249" t="s">
        <v>186</v>
      </c>
      <c r="E295" s="250" t="s">
        <v>527</v>
      </c>
      <c r="F295" s="251" t="s">
        <v>528</v>
      </c>
      <c r="G295" s="252" t="s">
        <v>189</v>
      </c>
      <c r="H295" s="253">
        <v>1850</v>
      </c>
      <c r="I295" s="254"/>
      <c r="J295" s="254"/>
      <c r="K295" s="255">
        <f>ROUND(P295*H295,2)</f>
        <v>0</v>
      </c>
      <c r="L295" s="256"/>
      <c r="M295" s="44"/>
      <c r="N295" s="257" t="s">
        <v>1</v>
      </c>
      <c r="O295" s="258" t="s">
        <v>42</v>
      </c>
      <c r="P295" s="259">
        <f>I295+J295</f>
        <v>0</v>
      </c>
      <c r="Q295" s="259">
        <f>ROUND(I295*H295,2)</f>
        <v>0</v>
      </c>
      <c r="R295" s="259">
        <f>ROUND(J295*H295,2)</f>
        <v>0</v>
      </c>
      <c r="S295" s="94"/>
      <c r="T295" s="260">
        <f>S295*H295</f>
        <v>0</v>
      </c>
      <c r="U295" s="260">
        <v>0.013129999999999999</v>
      </c>
      <c r="V295" s="260">
        <f>U295*H295</f>
        <v>24.290499999999998</v>
      </c>
      <c r="W295" s="260">
        <v>0</v>
      </c>
      <c r="X295" s="261">
        <f>W295*H295</f>
        <v>0</v>
      </c>
      <c r="Y295" s="41"/>
      <c r="Z295" s="41"/>
      <c r="AA295" s="41"/>
      <c r="AB295" s="41"/>
      <c r="AC295" s="41"/>
      <c r="AD295" s="41"/>
      <c r="AE295" s="41"/>
      <c r="AR295" s="262" t="s">
        <v>190</v>
      </c>
      <c r="AT295" s="262" t="s">
        <v>186</v>
      </c>
      <c r="AU295" s="262" t="s">
        <v>88</v>
      </c>
      <c r="AY295" s="16" t="s">
        <v>184</v>
      </c>
      <c r="BE295" s="147">
        <f>IF(O295="základní",K295,0)</f>
        <v>0</v>
      </c>
      <c r="BF295" s="147">
        <f>IF(O295="snížená",K295,0)</f>
        <v>0</v>
      </c>
      <c r="BG295" s="147">
        <f>IF(O295="zákl. přenesená",K295,0)</f>
        <v>0</v>
      </c>
      <c r="BH295" s="147">
        <f>IF(O295="sníž. přenesená",K295,0)</f>
        <v>0</v>
      </c>
      <c r="BI295" s="147">
        <f>IF(O295="nulová",K295,0)</f>
        <v>0</v>
      </c>
      <c r="BJ295" s="16" t="s">
        <v>86</v>
      </c>
      <c r="BK295" s="147">
        <f>ROUND(P295*H295,2)</f>
        <v>0</v>
      </c>
      <c r="BL295" s="16" t="s">
        <v>190</v>
      </c>
      <c r="BM295" s="262" t="s">
        <v>529</v>
      </c>
    </row>
    <row r="296" s="2" customFormat="1" ht="24.15" customHeight="1">
      <c r="A296" s="41"/>
      <c r="B296" s="42"/>
      <c r="C296" s="249" t="s">
        <v>530</v>
      </c>
      <c r="D296" s="249" t="s">
        <v>186</v>
      </c>
      <c r="E296" s="250" t="s">
        <v>531</v>
      </c>
      <c r="F296" s="251" t="s">
        <v>532</v>
      </c>
      <c r="G296" s="252" t="s">
        <v>189</v>
      </c>
      <c r="H296" s="253">
        <v>30</v>
      </c>
      <c r="I296" s="254"/>
      <c r="J296" s="254"/>
      <c r="K296" s="255">
        <f>ROUND(P296*H296,2)</f>
        <v>0</v>
      </c>
      <c r="L296" s="256"/>
      <c r="M296" s="44"/>
      <c r="N296" s="257" t="s">
        <v>1</v>
      </c>
      <c r="O296" s="258" t="s">
        <v>42</v>
      </c>
      <c r="P296" s="259">
        <f>I296+J296</f>
        <v>0</v>
      </c>
      <c r="Q296" s="259">
        <f>ROUND(I296*H296,2)</f>
        <v>0</v>
      </c>
      <c r="R296" s="259">
        <f>ROUND(J296*H296,2)</f>
        <v>0</v>
      </c>
      <c r="S296" s="94"/>
      <c r="T296" s="260">
        <f>S296*H296</f>
        <v>0</v>
      </c>
      <c r="U296" s="260">
        <v>0.041529999999999997</v>
      </c>
      <c r="V296" s="260">
        <f>U296*H296</f>
        <v>1.2459</v>
      </c>
      <c r="W296" s="260">
        <v>0</v>
      </c>
      <c r="X296" s="261">
        <f>W296*H296</f>
        <v>0</v>
      </c>
      <c r="Y296" s="41"/>
      <c r="Z296" s="41"/>
      <c r="AA296" s="41"/>
      <c r="AB296" s="41"/>
      <c r="AC296" s="41"/>
      <c r="AD296" s="41"/>
      <c r="AE296" s="41"/>
      <c r="AR296" s="262" t="s">
        <v>190</v>
      </c>
      <c r="AT296" s="262" t="s">
        <v>186</v>
      </c>
      <c r="AU296" s="262" t="s">
        <v>88</v>
      </c>
      <c r="AY296" s="16" t="s">
        <v>184</v>
      </c>
      <c r="BE296" s="147">
        <f>IF(O296="základní",K296,0)</f>
        <v>0</v>
      </c>
      <c r="BF296" s="147">
        <f>IF(O296="snížená",K296,0)</f>
        <v>0</v>
      </c>
      <c r="BG296" s="147">
        <f>IF(O296="zákl. přenesená",K296,0)</f>
        <v>0</v>
      </c>
      <c r="BH296" s="147">
        <f>IF(O296="sníž. přenesená",K296,0)</f>
        <v>0</v>
      </c>
      <c r="BI296" s="147">
        <f>IF(O296="nulová",K296,0)</f>
        <v>0</v>
      </c>
      <c r="BJ296" s="16" t="s">
        <v>86</v>
      </c>
      <c r="BK296" s="147">
        <f>ROUND(P296*H296,2)</f>
        <v>0</v>
      </c>
      <c r="BL296" s="16" t="s">
        <v>190</v>
      </c>
      <c r="BM296" s="262" t="s">
        <v>533</v>
      </c>
    </row>
    <row r="297" s="2" customFormat="1" ht="24.15" customHeight="1">
      <c r="A297" s="41"/>
      <c r="B297" s="42"/>
      <c r="C297" s="249" t="s">
        <v>534</v>
      </c>
      <c r="D297" s="249" t="s">
        <v>186</v>
      </c>
      <c r="E297" s="250" t="s">
        <v>535</v>
      </c>
      <c r="F297" s="251" t="s">
        <v>536</v>
      </c>
      <c r="G297" s="252" t="s">
        <v>189</v>
      </c>
      <c r="H297" s="253">
        <v>20</v>
      </c>
      <c r="I297" s="254"/>
      <c r="J297" s="254"/>
      <c r="K297" s="255">
        <f>ROUND(P297*H297,2)</f>
        <v>0</v>
      </c>
      <c r="L297" s="256"/>
      <c r="M297" s="44"/>
      <c r="N297" s="257" t="s">
        <v>1</v>
      </c>
      <c r="O297" s="258" t="s">
        <v>42</v>
      </c>
      <c r="P297" s="259">
        <f>I297+J297</f>
        <v>0</v>
      </c>
      <c r="Q297" s="259">
        <f>ROUND(I297*H297,2)</f>
        <v>0</v>
      </c>
      <c r="R297" s="259">
        <f>ROUND(J297*H297,2)</f>
        <v>0</v>
      </c>
      <c r="S297" s="94"/>
      <c r="T297" s="260">
        <f>S297*H297</f>
        <v>0</v>
      </c>
      <c r="U297" s="260">
        <v>0.041529999999999997</v>
      </c>
      <c r="V297" s="260">
        <f>U297*H297</f>
        <v>0.8306</v>
      </c>
      <c r="W297" s="260">
        <v>0</v>
      </c>
      <c r="X297" s="261">
        <f>W297*H297</f>
        <v>0</v>
      </c>
      <c r="Y297" s="41"/>
      <c r="Z297" s="41"/>
      <c r="AA297" s="41"/>
      <c r="AB297" s="41"/>
      <c r="AC297" s="41"/>
      <c r="AD297" s="41"/>
      <c r="AE297" s="41"/>
      <c r="AR297" s="262" t="s">
        <v>190</v>
      </c>
      <c r="AT297" s="262" t="s">
        <v>186</v>
      </c>
      <c r="AU297" s="262" t="s">
        <v>88</v>
      </c>
      <c r="AY297" s="16" t="s">
        <v>184</v>
      </c>
      <c r="BE297" s="147">
        <f>IF(O297="základní",K297,0)</f>
        <v>0</v>
      </c>
      <c r="BF297" s="147">
        <f>IF(O297="snížená",K297,0)</f>
        <v>0</v>
      </c>
      <c r="BG297" s="147">
        <f>IF(O297="zákl. přenesená",K297,0)</f>
        <v>0</v>
      </c>
      <c r="BH297" s="147">
        <f>IF(O297="sníž. přenesená",K297,0)</f>
        <v>0</v>
      </c>
      <c r="BI297" s="147">
        <f>IF(O297="nulová",K297,0)</f>
        <v>0</v>
      </c>
      <c r="BJ297" s="16" t="s">
        <v>86</v>
      </c>
      <c r="BK297" s="147">
        <f>ROUND(P297*H297,2)</f>
        <v>0</v>
      </c>
      <c r="BL297" s="16" t="s">
        <v>190</v>
      </c>
      <c r="BM297" s="262" t="s">
        <v>537</v>
      </c>
    </row>
    <row r="298" s="2" customFormat="1" ht="24.15" customHeight="1">
      <c r="A298" s="41"/>
      <c r="B298" s="42"/>
      <c r="C298" s="249" t="s">
        <v>538</v>
      </c>
      <c r="D298" s="249" t="s">
        <v>186</v>
      </c>
      <c r="E298" s="250" t="s">
        <v>539</v>
      </c>
      <c r="F298" s="251" t="s">
        <v>540</v>
      </c>
      <c r="G298" s="252" t="s">
        <v>189</v>
      </c>
      <c r="H298" s="253">
        <v>165</v>
      </c>
      <c r="I298" s="254"/>
      <c r="J298" s="254"/>
      <c r="K298" s="255">
        <f>ROUND(P298*H298,2)</f>
        <v>0</v>
      </c>
      <c r="L298" s="256"/>
      <c r="M298" s="44"/>
      <c r="N298" s="257" t="s">
        <v>1</v>
      </c>
      <c r="O298" s="258" t="s">
        <v>42</v>
      </c>
      <c r="P298" s="259">
        <f>I298+J298</f>
        <v>0</v>
      </c>
      <c r="Q298" s="259">
        <f>ROUND(I298*H298,2)</f>
        <v>0</v>
      </c>
      <c r="R298" s="259">
        <f>ROUND(J298*H298,2)</f>
        <v>0</v>
      </c>
      <c r="S298" s="94"/>
      <c r="T298" s="260">
        <f>S298*H298</f>
        <v>0</v>
      </c>
      <c r="U298" s="260">
        <v>0.034500000000000003</v>
      </c>
      <c r="V298" s="260">
        <f>U298*H298</f>
        <v>5.6925000000000008</v>
      </c>
      <c r="W298" s="260">
        <v>0</v>
      </c>
      <c r="X298" s="261">
        <f>W298*H298</f>
        <v>0</v>
      </c>
      <c r="Y298" s="41"/>
      <c r="Z298" s="41"/>
      <c r="AA298" s="41"/>
      <c r="AB298" s="41"/>
      <c r="AC298" s="41"/>
      <c r="AD298" s="41"/>
      <c r="AE298" s="41"/>
      <c r="AR298" s="262" t="s">
        <v>190</v>
      </c>
      <c r="AT298" s="262" t="s">
        <v>186</v>
      </c>
      <c r="AU298" s="262" t="s">
        <v>88</v>
      </c>
      <c r="AY298" s="16" t="s">
        <v>184</v>
      </c>
      <c r="BE298" s="147">
        <f>IF(O298="základní",K298,0)</f>
        <v>0</v>
      </c>
      <c r="BF298" s="147">
        <f>IF(O298="snížená",K298,0)</f>
        <v>0</v>
      </c>
      <c r="BG298" s="147">
        <f>IF(O298="zákl. přenesená",K298,0)</f>
        <v>0</v>
      </c>
      <c r="BH298" s="147">
        <f>IF(O298="sníž. přenesená",K298,0)</f>
        <v>0</v>
      </c>
      <c r="BI298" s="147">
        <f>IF(O298="nulová",K298,0)</f>
        <v>0</v>
      </c>
      <c r="BJ298" s="16" t="s">
        <v>86</v>
      </c>
      <c r="BK298" s="147">
        <f>ROUND(P298*H298,2)</f>
        <v>0</v>
      </c>
      <c r="BL298" s="16" t="s">
        <v>190</v>
      </c>
      <c r="BM298" s="262" t="s">
        <v>541</v>
      </c>
    </row>
    <row r="299" s="13" customFormat="1">
      <c r="A299" s="13"/>
      <c r="B299" s="263"/>
      <c r="C299" s="264"/>
      <c r="D299" s="265" t="s">
        <v>201</v>
      </c>
      <c r="E299" s="266" t="s">
        <v>1</v>
      </c>
      <c r="F299" s="267" t="s">
        <v>542</v>
      </c>
      <c r="G299" s="264"/>
      <c r="H299" s="268">
        <v>165</v>
      </c>
      <c r="I299" s="269"/>
      <c r="J299" s="269"/>
      <c r="K299" s="264"/>
      <c r="L299" s="264"/>
      <c r="M299" s="270"/>
      <c r="N299" s="271"/>
      <c r="O299" s="272"/>
      <c r="P299" s="272"/>
      <c r="Q299" s="272"/>
      <c r="R299" s="272"/>
      <c r="S299" s="272"/>
      <c r="T299" s="272"/>
      <c r="U299" s="272"/>
      <c r="V299" s="272"/>
      <c r="W299" s="272"/>
      <c r="X299" s="273"/>
      <c r="Y299" s="13"/>
      <c r="Z299" s="13"/>
      <c r="AA299" s="13"/>
      <c r="AB299" s="13"/>
      <c r="AC299" s="13"/>
      <c r="AD299" s="13"/>
      <c r="AE299" s="13"/>
      <c r="AT299" s="274" t="s">
        <v>201</v>
      </c>
      <c r="AU299" s="274" t="s">
        <v>88</v>
      </c>
      <c r="AV299" s="13" t="s">
        <v>88</v>
      </c>
      <c r="AW299" s="13" t="s">
        <v>5</v>
      </c>
      <c r="AX299" s="13" t="s">
        <v>86</v>
      </c>
      <c r="AY299" s="274" t="s">
        <v>184</v>
      </c>
    </row>
    <row r="300" s="2" customFormat="1" ht="21.75" customHeight="1">
      <c r="A300" s="41"/>
      <c r="B300" s="42"/>
      <c r="C300" s="249" t="s">
        <v>543</v>
      </c>
      <c r="D300" s="249" t="s">
        <v>186</v>
      </c>
      <c r="E300" s="250" t="s">
        <v>544</v>
      </c>
      <c r="F300" s="251" t="s">
        <v>545</v>
      </c>
      <c r="G300" s="252" t="s">
        <v>194</v>
      </c>
      <c r="H300" s="253">
        <v>45</v>
      </c>
      <c r="I300" s="254"/>
      <c r="J300" s="254"/>
      <c r="K300" s="255">
        <f>ROUND(P300*H300,2)</f>
        <v>0</v>
      </c>
      <c r="L300" s="256"/>
      <c r="M300" s="44"/>
      <c r="N300" s="257" t="s">
        <v>1</v>
      </c>
      <c r="O300" s="258" t="s">
        <v>42</v>
      </c>
      <c r="P300" s="259">
        <f>I300+J300</f>
        <v>0</v>
      </c>
      <c r="Q300" s="259">
        <f>ROUND(I300*H300,2)</f>
        <v>0</v>
      </c>
      <c r="R300" s="259">
        <f>ROUND(J300*H300,2)</f>
        <v>0</v>
      </c>
      <c r="S300" s="94"/>
      <c r="T300" s="260">
        <f>S300*H300</f>
        <v>0</v>
      </c>
      <c r="U300" s="260">
        <v>0</v>
      </c>
      <c r="V300" s="260">
        <f>U300*H300</f>
        <v>0</v>
      </c>
      <c r="W300" s="260">
        <v>0</v>
      </c>
      <c r="X300" s="261">
        <f>W300*H300</f>
        <v>0</v>
      </c>
      <c r="Y300" s="41"/>
      <c r="Z300" s="41"/>
      <c r="AA300" s="41"/>
      <c r="AB300" s="41"/>
      <c r="AC300" s="41"/>
      <c r="AD300" s="41"/>
      <c r="AE300" s="41"/>
      <c r="AR300" s="262" t="s">
        <v>190</v>
      </c>
      <c r="AT300" s="262" t="s">
        <v>186</v>
      </c>
      <c r="AU300" s="262" t="s">
        <v>88</v>
      </c>
      <c r="AY300" s="16" t="s">
        <v>184</v>
      </c>
      <c r="BE300" s="147">
        <f>IF(O300="základní",K300,0)</f>
        <v>0</v>
      </c>
      <c r="BF300" s="147">
        <f>IF(O300="snížená",K300,0)</f>
        <v>0</v>
      </c>
      <c r="BG300" s="147">
        <f>IF(O300="zákl. přenesená",K300,0)</f>
        <v>0</v>
      </c>
      <c r="BH300" s="147">
        <f>IF(O300="sníž. přenesená",K300,0)</f>
        <v>0</v>
      </c>
      <c r="BI300" s="147">
        <f>IF(O300="nulová",K300,0)</f>
        <v>0</v>
      </c>
      <c r="BJ300" s="16" t="s">
        <v>86</v>
      </c>
      <c r="BK300" s="147">
        <f>ROUND(P300*H300,2)</f>
        <v>0</v>
      </c>
      <c r="BL300" s="16" t="s">
        <v>190</v>
      </c>
      <c r="BM300" s="262" t="s">
        <v>546</v>
      </c>
    </row>
    <row r="301" s="2" customFormat="1" ht="24.15" customHeight="1">
      <c r="A301" s="41"/>
      <c r="B301" s="42"/>
      <c r="C301" s="249" t="s">
        <v>547</v>
      </c>
      <c r="D301" s="249" t="s">
        <v>186</v>
      </c>
      <c r="E301" s="250" t="s">
        <v>548</v>
      </c>
      <c r="F301" s="251" t="s">
        <v>549</v>
      </c>
      <c r="G301" s="252" t="s">
        <v>189</v>
      </c>
      <c r="H301" s="253">
        <v>248</v>
      </c>
      <c r="I301" s="254"/>
      <c r="J301" s="254"/>
      <c r="K301" s="255">
        <f>ROUND(P301*H301,2)</f>
        <v>0</v>
      </c>
      <c r="L301" s="256"/>
      <c r="M301" s="44"/>
      <c r="N301" s="257" t="s">
        <v>1</v>
      </c>
      <c r="O301" s="258" t="s">
        <v>42</v>
      </c>
      <c r="P301" s="259">
        <f>I301+J301</f>
        <v>0</v>
      </c>
      <c r="Q301" s="259">
        <f>ROUND(I301*H301,2)</f>
        <v>0</v>
      </c>
      <c r="R301" s="259">
        <f>ROUND(J301*H301,2)</f>
        <v>0</v>
      </c>
      <c r="S301" s="94"/>
      <c r="T301" s="260">
        <f>S301*H301</f>
        <v>0</v>
      </c>
      <c r="U301" s="260">
        <v>0.00022000000000000001</v>
      </c>
      <c r="V301" s="260">
        <f>U301*H301</f>
        <v>0.054560000000000004</v>
      </c>
      <c r="W301" s="260">
        <v>0.002</v>
      </c>
      <c r="X301" s="261">
        <f>W301*H301</f>
        <v>0.496</v>
      </c>
      <c r="Y301" s="41"/>
      <c r="Z301" s="41"/>
      <c r="AA301" s="41"/>
      <c r="AB301" s="41"/>
      <c r="AC301" s="41"/>
      <c r="AD301" s="41"/>
      <c r="AE301" s="41"/>
      <c r="AR301" s="262" t="s">
        <v>190</v>
      </c>
      <c r="AT301" s="262" t="s">
        <v>186</v>
      </c>
      <c r="AU301" s="262" t="s">
        <v>88</v>
      </c>
      <c r="AY301" s="16" t="s">
        <v>184</v>
      </c>
      <c r="BE301" s="147">
        <f>IF(O301="základní",K301,0)</f>
        <v>0</v>
      </c>
      <c r="BF301" s="147">
        <f>IF(O301="snížená",K301,0)</f>
        <v>0</v>
      </c>
      <c r="BG301" s="147">
        <f>IF(O301="zákl. přenesená",K301,0)</f>
        <v>0</v>
      </c>
      <c r="BH301" s="147">
        <f>IF(O301="sníž. přenesená",K301,0)</f>
        <v>0</v>
      </c>
      <c r="BI301" s="147">
        <f>IF(O301="nulová",K301,0)</f>
        <v>0</v>
      </c>
      <c r="BJ301" s="16" t="s">
        <v>86</v>
      </c>
      <c r="BK301" s="147">
        <f>ROUND(P301*H301,2)</f>
        <v>0</v>
      </c>
      <c r="BL301" s="16" t="s">
        <v>190</v>
      </c>
      <c r="BM301" s="262" t="s">
        <v>550</v>
      </c>
    </row>
    <row r="302" s="2" customFormat="1" ht="24.15" customHeight="1">
      <c r="A302" s="41"/>
      <c r="B302" s="42"/>
      <c r="C302" s="249" t="s">
        <v>551</v>
      </c>
      <c r="D302" s="249" t="s">
        <v>186</v>
      </c>
      <c r="E302" s="250" t="s">
        <v>552</v>
      </c>
      <c r="F302" s="251" t="s">
        <v>553</v>
      </c>
      <c r="G302" s="252" t="s">
        <v>189</v>
      </c>
      <c r="H302" s="253">
        <v>248</v>
      </c>
      <c r="I302" s="254"/>
      <c r="J302" s="254"/>
      <c r="K302" s="255">
        <f>ROUND(P302*H302,2)</f>
        <v>0</v>
      </c>
      <c r="L302" s="256"/>
      <c r="M302" s="44"/>
      <c r="N302" s="257" t="s">
        <v>1</v>
      </c>
      <c r="O302" s="258" t="s">
        <v>42</v>
      </c>
      <c r="P302" s="259">
        <f>I302+J302</f>
        <v>0</v>
      </c>
      <c r="Q302" s="259">
        <f>ROUND(I302*H302,2)</f>
        <v>0</v>
      </c>
      <c r="R302" s="259">
        <f>ROUND(J302*H302,2)</f>
        <v>0</v>
      </c>
      <c r="S302" s="94"/>
      <c r="T302" s="260">
        <f>S302*H302</f>
        <v>0</v>
      </c>
      <c r="U302" s="260">
        <v>0.0043800000000000002</v>
      </c>
      <c r="V302" s="260">
        <f>U302*H302</f>
        <v>1.0862400000000001</v>
      </c>
      <c r="W302" s="260">
        <v>0</v>
      </c>
      <c r="X302" s="261">
        <f>W302*H302</f>
        <v>0</v>
      </c>
      <c r="Y302" s="41"/>
      <c r="Z302" s="41"/>
      <c r="AA302" s="41"/>
      <c r="AB302" s="41"/>
      <c r="AC302" s="41"/>
      <c r="AD302" s="41"/>
      <c r="AE302" s="41"/>
      <c r="AR302" s="262" t="s">
        <v>190</v>
      </c>
      <c r="AT302" s="262" t="s">
        <v>186</v>
      </c>
      <c r="AU302" s="262" t="s">
        <v>88</v>
      </c>
      <c r="AY302" s="16" t="s">
        <v>184</v>
      </c>
      <c r="BE302" s="147">
        <f>IF(O302="základní",K302,0)</f>
        <v>0</v>
      </c>
      <c r="BF302" s="147">
        <f>IF(O302="snížená",K302,0)</f>
        <v>0</v>
      </c>
      <c r="BG302" s="147">
        <f>IF(O302="zákl. přenesená",K302,0)</f>
        <v>0</v>
      </c>
      <c r="BH302" s="147">
        <f>IF(O302="sníž. přenesená",K302,0)</f>
        <v>0</v>
      </c>
      <c r="BI302" s="147">
        <f>IF(O302="nulová",K302,0)</f>
        <v>0</v>
      </c>
      <c r="BJ302" s="16" t="s">
        <v>86</v>
      </c>
      <c r="BK302" s="147">
        <f>ROUND(P302*H302,2)</f>
        <v>0</v>
      </c>
      <c r="BL302" s="16" t="s">
        <v>190</v>
      </c>
      <c r="BM302" s="262" t="s">
        <v>554</v>
      </c>
    </row>
    <row r="303" s="2" customFormat="1" ht="37.8" customHeight="1">
      <c r="A303" s="41"/>
      <c r="B303" s="42"/>
      <c r="C303" s="249" t="s">
        <v>555</v>
      </c>
      <c r="D303" s="249" t="s">
        <v>186</v>
      </c>
      <c r="E303" s="250" t="s">
        <v>556</v>
      </c>
      <c r="F303" s="251" t="s">
        <v>557</v>
      </c>
      <c r="G303" s="252" t="s">
        <v>189</v>
      </c>
      <c r="H303" s="253">
        <v>71</v>
      </c>
      <c r="I303" s="254"/>
      <c r="J303" s="254"/>
      <c r="K303" s="255">
        <f>ROUND(P303*H303,2)</f>
        <v>0</v>
      </c>
      <c r="L303" s="256"/>
      <c r="M303" s="44"/>
      <c r="N303" s="257" t="s">
        <v>1</v>
      </c>
      <c r="O303" s="258" t="s">
        <v>42</v>
      </c>
      <c r="P303" s="259">
        <f>I303+J303</f>
        <v>0</v>
      </c>
      <c r="Q303" s="259">
        <f>ROUND(I303*H303,2)</f>
        <v>0</v>
      </c>
      <c r="R303" s="259">
        <f>ROUND(J303*H303,2)</f>
        <v>0</v>
      </c>
      <c r="S303" s="94"/>
      <c r="T303" s="260">
        <f>S303*H303</f>
        <v>0</v>
      </c>
      <c r="U303" s="260">
        <v>0.0086</v>
      </c>
      <c r="V303" s="260">
        <f>U303*H303</f>
        <v>0.61060000000000003</v>
      </c>
      <c r="W303" s="260">
        <v>0</v>
      </c>
      <c r="X303" s="261">
        <f>W303*H303</f>
        <v>0</v>
      </c>
      <c r="Y303" s="41"/>
      <c r="Z303" s="41"/>
      <c r="AA303" s="41"/>
      <c r="AB303" s="41"/>
      <c r="AC303" s="41"/>
      <c r="AD303" s="41"/>
      <c r="AE303" s="41"/>
      <c r="AR303" s="262" t="s">
        <v>190</v>
      </c>
      <c r="AT303" s="262" t="s">
        <v>186</v>
      </c>
      <c r="AU303" s="262" t="s">
        <v>88</v>
      </c>
      <c r="AY303" s="16" t="s">
        <v>184</v>
      </c>
      <c r="BE303" s="147">
        <f>IF(O303="základní",K303,0)</f>
        <v>0</v>
      </c>
      <c r="BF303" s="147">
        <f>IF(O303="snížená",K303,0)</f>
        <v>0</v>
      </c>
      <c r="BG303" s="147">
        <f>IF(O303="zákl. přenesená",K303,0)</f>
        <v>0</v>
      </c>
      <c r="BH303" s="147">
        <f>IF(O303="sníž. přenesená",K303,0)</f>
        <v>0</v>
      </c>
      <c r="BI303" s="147">
        <f>IF(O303="nulová",K303,0)</f>
        <v>0</v>
      </c>
      <c r="BJ303" s="16" t="s">
        <v>86</v>
      </c>
      <c r="BK303" s="147">
        <f>ROUND(P303*H303,2)</f>
        <v>0</v>
      </c>
      <c r="BL303" s="16" t="s">
        <v>190</v>
      </c>
      <c r="BM303" s="262" t="s">
        <v>558</v>
      </c>
    </row>
    <row r="304" s="2" customFormat="1" ht="24.15" customHeight="1">
      <c r="A304" s="41"/>
      <c r="B304" s="42"/>
      <c r="C304" s="286" t="s">
        <v>559</v>
      </c>
      <c r="D304" s="286" t="s">
        <v>254</v>
      </c>
      <c r="E304" s="287" t="s">
        <v>560</v>
      </c>
      <c r="F304" s="288" t="s">
        <v>561</v>
      </c>
      <c r="G304" s="289" t="s">
        <v>189</v>
      </c>
      <c r="H304" s="290">
        <v>71</v>
      </c>
      <c r="I304" s="291"/>
      <c r="J304" s="292"/>
      <c r="K304" s="293">
        <f>ROUND(P304*H304,2)</f>
        <v>0</v>
      </c>
      <c r="L304" s="292"/>
      <c r="M304" s="294"/>
      <c r="N304" s="295" t="s">
        <v>1</v>
      </c>
      <c r="O304" s="258" t="s">
        <v>42</v>
      </c>
      <c r="P304" s="259">
        <f>I304+J304</f>
        <v>0</v>
      </c>
      <c r="Q304" s="259">
        <f>ROUND(I304*H304,2)</f>
        <v>0</v>
      </c>
      <c r="R304" s="259">
        <f>ROUND(J304*H304,2)</f>
        <v>0</v>
      </c>
      <c r="S304" s="94"/>
      <c r="T304" s="260">
        <f>S304*H304</f>
        <v>0</v>
      </c>
      <c r="U304" s="260">
        <v>0.0055999999999999999</v>
      </c>
      <c r="V304" s="260">
        <f>U304*H304</f>
        <v>0.39760000000000001</v>
      </c>
      <c r="W304" s="260">
        <v>0</v>
      </c>
      <c r="X304" s="261">
        <f>W304*H304</f>
        <v>0</v>
      </c>
      <c r="Y304" s="41"/>
      <c r="Z304" s="41"/>
      <c r="AA304" s="41"/>
      <c r="AB304" s="41"/>
      <c r="AC304" s="41"/>
      <c r="AD304" s="41"/>
      <c r="AE304" s="41"/>
      <c r="AR304" s="262" t="s">
        <v>221</v>
      </c>
      <c r="AT304" s="262" t="s">
        <v>254</v>
      </c>
      <c r="AU304" s="262" t="s">
        <v>88</v>
      </c>
      <c r="AY304" s="16" t="s">
        <v>184</v>
      </c>
      <c r="BE304" s="147">
        <f>IF(O304="základní",K304,0)</f>
        <v>0</v>
      </c>
      <c r="BF304" s="147">
        <f>IF(O304="snížená",K304,0)</f>
        <v>0</v>
      </c>
      <c r="BG304" s="147">
        <f>IF(O304="zákl. přenesená",K304,0)</f>
        <v>0</v>
      </c>
      <c r="BH304" s="147">
        <f>IF(O304="sníž. přenesená",K304,0)</f>
        <v>0</v>
      </c>
      <c r="BI304" s="147">
        <f>IF(O304="nulová",K304,0)</f>
        <v>0</v>
      </c>
      <c r="BJ304" s="16" t="s">
        <v>86</v>
      </c>
      <c r="BK304" s="147">
        <f>ROUND(P304*H304,2)</f>
        <v>0</v>
      </c>
      <c r="BL304" s="16" t="s">
        <v>190</v>
      </c>
      <c r="BM304" s="262" t="s">
        <v>562</v>
      </c>
    </row>
    <row r="305" s="2" customFormat="1" ht="37.8" customHeight="1">
      <c r="A305" s="41"/>
      <c r="B305" s="42"/>
      <c r="C305" s="249" t="s">
        <v>563</v>
      </c>
      <c r="D305" s="249" t="s">
        <v>186</v>
      </c>
      <c r="E305" s="250" t="s">
        <v>564</v>
      </c>
      <c r="F305" s="251" t="s">
        <v>565</v>
      </c>
      <c r="G305" s="252" t="s">
        <v>194</v>
      </c>
      <c r="H305" s="253">
        <v>85</v>
      </c>
      <c r="I305" s="254"/>
      <c r="J305" s="254"/>
      <c r="K305" s="255">
        <f>ROUND(P305*H305,2)</f>
        <v>0</v>
      </c>
      <c r="L305" s="256"/>
      <c r="M305" s="44"/>
      <c r="N305" s="257" t="s">
        <v>1</v>
      </c>
      <c r="O305" s="258" t="s">
        <v>42</v>
      </c>
      <c r="P305" s="259">
        <f>I305+J305</f>
        <v>0</v>
      </c>
      <c r="Q305" s="259">
        <f>ROUND(I305*H305,2)</f>
        <v>0</v>
      </c>
      <c r="R305" s="259">
        <f>ROUND(J305*H305,2)</f>
        <v>0</v>
      </c>
      <c r="S305" s="94"/>
      <c r="T305" s="260">
        <f>S305*H305</f>
        <v>0</v>
      </c>
      <c r="U305" s="260">
        <v>0.0017600000000000001</v>
      </c>
      <c r="V305" s="260">
        <f>U305*H305</f>
        <v>0.14960000000000001</v>
      </c>
      <c r="W305" s="260">
        <v>0</v>
      </c>
      <c r="X305" s="261">
        <f>W305*H305</f>
        <v>0</v>
      </c>
      <c r="Y305" s="41"/>
      <c r="Z305" s="41"/>
      <c r="AA305" s="41"/>
      <c r="AB305" s="41"/>
      <c r="AC305" s="41"/>
      <c r="AD305" s="41"/>
      <c r="AE305" s="41"/>
      <c r="AR305" s="262" t="s">
        <v>190</v>
      </c>
      <c r="AT305" s="262" t="s">
        <v>186</v>
      </c>
      <c r="AU305" s="262" t="s">
        <v>88</v>
      </c>
      <c r="AY305" s="16" t="s">
        <v>184</v>
      </c>
      <c r="BE305" s="147">
        <f>IF(O305="základní",K305,0)</f>
        <v>0</v>
      </c>
      <c r="BF305" s="147">
        <f>IF(O305="snížená",K305,0)</f>
        <v>0</v>
      </c>
      <c r="BG305" s="147">
        <f>IF(O305="zákl. přenesená",K305,0)</f>
        <v>0</v>
      </c>
      <c r="BH305" s="147">
        <f>IF(O305="sníž. přenesená",K305,0)</f>
        <v>0</v>
      </c>
      <c r="BI305" s="147">
        <f>IF(O305="nulová",K305,0)</f>
        <v>0</v>
      </c>
      <c r="BJ305" s="16" t="s">
        <v>86</v>
      </c>
      <c r="BK305" s="147">
        <f>ROUND(P305*H305,2)</f>
        <v>0</v>
      </c>
      <c r="BL305" s="16" t="s">
        <v>190</v>
      </c>
      <c r="BM305" s="262" t="s">
        <v>566</v>
      </c>
    </row>
    <row r="306" s="2" customFormat="1" ht="16.5" customHeight="1">
      <c r="A306" s="41"/>
      <c r="B306" s="42"/>
      <c r="C306" s="286" t="s">
        <v>567</v>
      </c>
      <c r="D306" s="286" t="s">
        <v>254</v>
      </c>
      <c r="E306" s="287" t="s">
        <v>568</v>
      </c>
      <c r="F306" s="288" t="s">
        <v>569</v>
      </c>
      <c r="G306" s="289" t="s">
        <v>189</v>
      </c>
      <c r="H306" s="290">
        <v>17</v>
      </c>
      <c r="I306" s="291"/>
      <c r="J306" s="292"/>
      <c r="K306" s="293">
        <f>ROUND(P306*H306,2)</f>
        <v>0</v>
      </c>
      <c r="L306" s="292"/>
      <c r="M306" s="294"/>
      <c r="N306" s="295" t="s">
        <v>1</v>
      </c>
      <c r="O306" s="258" t="s">
        <v>42</v>
      </c>
      <c r="P306" s="259">
        <f>I306+J306</f>
        <v>0</v>
      </c>
      <c r="Q306" s="259">
        <f>ROUND(I306*H306,2)</f>
        <v>0</v>
      </c>
      <c r="R306" s="259">
        <f>ROUND(J306*H306,2)</f>
        <v>0</v>
      </c>
      <c r="S306" s="94"/>
      <c r="T306" s="260">
        <f>S306*H306</f>
        <v>0</v>
      </c>
      <c r="U306" s="260">
        <v>0.00068000000000000005</v>
      </c>
      <c r="V306" s="260">
        <f>U306*H306</f>
        <v>0.011560000000000001</v>
      </c>
      <c r="W306" s="260">
        <v>0</v>
      </c>
      <c r="X306" s="261">
        <f>W306*H306</f>
        <v>0</v>
      </c>
      <c r="Y306" s="41"/>
      <c r="Z306" s="41"/>
      <c r="AA306" s="41"/>
      <c r="AB306" s="41"/>
      <c r="AC306" s="41"/>
      <c r="AD306" s="41"/>
      <c r="AE306" s="41"/>
      <c r="AR306" s="262" t="s">
        <v>221</v>
      </c>
      <c r="AT306" s="262" t="s">
        <v>254</v>
      </c>
      <c r="AU306" s="262" t="s">
        <v>88</v>
      </c>
      <c r="AY306" s="16" t="s">
        <v>184</v>
      </c>
      <c r="BE306" s="147">
        <f>IF(O306="základní",K306,0)</f>
        <v>0</v>
      </c>
      <c r="BF306" s="147">
        <f>IF(O306="snížená",K306,0)</f>
        <v>0</v>
      </c>
      <c r="BG306" s="147">
        <f>IF(O306="zákl. přenesená",K306,0)</f>
        <v>0</v>
      </c>
      <c r="BH306" s="147">
        <f>IF(O306="sníž. přenesená",K306,0)</f>
        <v>0</v>
      </c>
      <c r="BI306" s="147">
        <f>IF(O306="nulová",K306,0)</f>
        <v>0</v>
      </c>
      <c r="BJ306" s="16" t="s">
        <v>86</v>
      </c>
      <c r="BK306" s="147">
        <f>ROUND(P306*H306,2)</f>
        <v>0</v>
      </c>
      <c r="BL306" s="16" t="s">
        <v>190</v>
      </c>
      <c r="BM306" s="262" t="s">
        <v>570</v>
      </c>
    </row>
    <row r="307" s="13" customFormat="1">
      <c r="A307" s="13"/>
      <c r="B307" s="263"/>
      <c r="C307" s="264"/>
      <c r="D307" s="265" t="s">
        <v>201</v>
      </c>
      <c r="E307" s="266" t="s">
        <v>1</v>
      </c>
      <c r="F307" s="267" t="s">
        <v>571</v>
      </c>
      <c r="G307" s="264"/>
      <c r="H307" s="268">
        <v>17</v>
      </c>
      <c r="I307" s="269"/>
      <c r="J307" s="269"/>
      <c r="K307" s="264"/>
      <c r="L307" s="264"/>
      <c r="M307" s="270"/>
      <c r="N307" s="271"/>
      <c r="O307" s="272"/>
      <c r="P307" s="272"/>
      <c r="Q307" s="272"/>
      <c r="R307" s="272"/>
      <c r="S307" s="272"/>
      <c r="T307" s="272"/>
      <c r="U307" s="272"/>
      <c r="V307" s="272"/>
      <c r="W307" s="272"/>
      <c r="X307" s="273"/>
      <c r="Y307" s="13"/>
      <c r="Z307" s="13"/>
      <c r="AA307" s="13"/>
      <c r="AB307" s="13"/>
      <c r="AC307" s="13"/>
      <c r="AD307" s="13"/>
      <c r="AE307" s="13"/>
      <c r="AT307" s="274" t="s">
        <v>201</v>
      </c>
      <c r="AU307" s="274" t="s">
        <v>88</v>
      </c>
      <c r="AV307" s="13" t="s">
        <v>88</v>
      </c>
      <c r="AW307" s="13" t="s">
        <v>5</v>
      </c>
      <c r="AX307" s="13" t="s">
        <v>86</v>
      </c>
      <c r="AY307" s="274" t="s">
        <v>184</v>
      </c>
    </row>
    <row r="308" s="2" customFormat="1" ht="44.25" customHeight="1">
      <c r="A308" s="41"/>
      <c r="B308" s="42"/>
      <c r="C308" s="249" t="s">
        <v>572</v>
      </c>
      <c r="D308" s="249" t="s">
        <v>186</v>
      </c>
      <c r="E308" s="250" t="s">
        <v>573</v>
      </c>
      <c r="F308" s="251" t="s">
        <v>574</v>
      </c>
      <c r="G308" s="252" t="s">
        <v>189</v>
      </c>
      <c r="H308" s="253">
        <v>248</v>
      </c>
      <c r="I308" s="254"/>
      <c r="J308" s="254"/>
      <c r="K308" s="255">
        <f>ROUND(P308*H308,2)</f>
        <v>0</v>
      </c>
      <c r="L308" s="256"/>
      <c r="M308" s="44"/>
      <c r="N308" s="257" t="s">
        <v>1</v>
      </c>
      <c r="O308" s="258" t="s">
        <v>42</v>
      </c>
      <c r="P308" s="259">
        <f>I308+J308</f>
        <v>0</v>
      </c>
      <c r="Q308" s="259">
        <f>ROUND(I308*H308,2)</f>
        <v>0</v>
      </c>
      <c r="R308" s="259">
        <f>ROUND(J308*H308,2)</f>
        <v>0</v>
      </c>
      <c r="S308" s="94"/>
      <c r="T308" s="260">
        <f>S308*H308</f>
        <v>0</v>
      </c>
      <c r="U308" s="260">
        <v>0.0095999999999999992</v>
      </c>
      <c r="V308" s="260">
        <f>U308*H308</f>
        <v>2.3807999999999998</v>
      </c>
      <c r="W308" s="260">
        <v>0</v>
      </c>
      <c r="X308" s="261">
        <f>W308*H308</f>
        <v>0</v>
      </c>
      <c r="Y308" s="41"/>
      <c r="Z308" s="41"/>
      <c r="AA308" s="41"/>
      <c r="AB308" s="41"/>
      <c r="AC308" s="41"/>
      <c r="AD308" s="41"/>
      <c r="AE308" s="41"/>
      <c r="AR308" s="262" t="s">
        <v>190</v>
      </c>
      <c r="AT308" s="262" t="s">
        <v>186</v>
      </c>
      <c r="AU308" s="262" t="s">
        <v>88</v>
      </c>
      <c r="AY308" s="16" t="s">
        <v>184</v>
      </c>
      <c r="BE308" s="147">
        <f>IF(O308="základní",K308,0)</f>
        <v>0</v>
      </c>
      <c r="BF308" s="147">
        <f>IF(O308="snížená",K308,0)</f>
        <v>0</v>
      </c>
      <c r="BG308" s="147">
        <f>IF(O308="zákl. přenesená",K308,0)</f>
        <v>0</v>
      </c>
      <c r="BH308" s="147">
        <f>IF(O308="sníž. přenesená",K308,0)</f>
        <v>0</v>
      </c>
      <c r="BI308" s="147">
        <f>IF(O308="nulová",K308,0)</f>
        <v>0</v>
      </c>
      <c r="BJ308" s="16" t="s">
        <v>86</v>
      </c>
      <c r="BK308" s="147">
        <f>ROUND(P308*H308,2)</f>
        <v>0</v>
      </c>
      <c r="BL308" s="16" t="s">
        <v>190</v>
      </c>
      <c r="BM308" s="262" t="s">
        <v>575</v>
      </c>
    </row>
    <row r="309" s="13" customFormat="1">
      <c r="A309" s="13"/>
      <c r="B309" s="263"/>
      <c r="C309" s="264"/>
      <c r="D309" s="265" t="s">
        <v>201</v>
      </c>
      <c r="E309" s="266" t="s">
        <v>1</v>
      </c>
      <c r="F309" s="267" t="s">
        <v>576</v>
      </c>
      <c r="G309" s="264"/>
      <c r="H309" s="268">
        <v>248</v>
      </c>
      <c r="I309" s="269"/>
      <c r="J309" s="269"/>
      <c r="K309" s="264"/>
      <c r="L309" s="264"/>
      <c r="M309" s="270"/>
      <c r="N309" s="271"/>
      <c r="O309" s="272"/>
      <c r="P309" s="272"/>
      <c r="Q309" s="272"/>
      <c r="R309" s="272"/>
      <c r="S309" s="272"/>
      <c r="T309" s="272"/>
      <c r="U309" s="272"/>
      <c r="V309" s="272"/>
      <c r="W309" s="272"/>
      <c r="X309" s="273"/>
      <c r="Y309" s="13"/>
      <c r="Z309" s="13"/>
      <c r="AA309" s="13"/>
      <c r="AB309" s="13"/>
      <c r="AC309" s="13"/>
      <c r="AD309" s="13"/>
      <c r="AE309" s="13"/>
      <c r="AT309" s="274" t="s">
        <v>201</v>
      </c>
      <c r="AU309" s="274" t="s">
        <v>88</v>
      </c>
      <c r="AV309" s="13" t="s">
        <v>88</v>
      </c>
      <c r="AW309" s="13" t="s">
        <v>5</v>
      </c>
      <c r="AX309" s="13" t="s">
        <v>86</v>
      </c>
      <c r="AY309" s="274" t="s">
        <v>184</v>
      </c>
    </row>
    <row r="310" s="2" customFormat="1" ht="24.15" customHeight="1">
      <c r="A310" s="41"/>
      <c r="B310" s="42"/>
      <c r="C310" s="286" t="s">
        <v>577</v>
      </c>
      <c r="D310" s="286" t="s">
        <v>254</v>
      </c>
      <c r="E310" s="287" t="s">
        <v>578</v>
      </c>
      <c r="F310" s="288" t="s">
        <v>579</v>
      </c>
      <c r="G310" s="289" t="s">
        <v>189</v>
      </c>
      <c r="H310" s="290">
        <v>272.80000000000001</v>
      </c>
      <c r="I310" s="291"/>
      <c r="J310" s="292"/>
      <c r="K310" s="293">
        <f>ROUND(P310*H310,2)</f>
        <v>0</v>
      </c>
      <c r="L310" s="292"/>
      <c r="M310" s="294"/>
      <c r="N310" s="295" t="s">
        <v>1</v>
      </c>
      <c r="O310" s="258" t="s">
        <v>42</v>
      </c>
      <c r="P310" s="259">
        <f>I310+J310</f>
        <v>0</v>
      </c>
      <c r="Q310" s="259">
        <f>ROUND(I310*H310,2)</f>
        <v>0</v>
      </c>
      <c r="R310" s="259">
        <f>ROUND(J310*H310,2)</f>
        <v>0</v>
      </c>
      <c r="S310" s="94"/>
      <c r="T310" s="260">
        <f>S310*H310</f>
        <v>0</v>
      </c>
      <c r="U310" s="260">
        <v>0.017999999999999999</v>
      </c>
      <c r="V310" s="260">
        <f>U310*H310</f>
        <v>4.9104000000000001</v>
      </c>
      <c r="W310" s="260">
        <v>0</v>
      </c>
      <c r="X310" s="261">
        <f>W310*H310</f>
        <v>0</v>
      </c>
      <c r="Y310" s="41"/>
      <c r="Z310" s="41"/>
      <c r="AA310" s="41"/>
      <c r="AB310" s="41"/>
      <c r="AC310" s="41"/>
      <c r="AD310" s="41"/>
      <c r="AE310" s="41"/>
      <c r="AR310" s="262" t="s">
        <v>221</v>
      </c>
      <c r="AT310" s="262" t="s">
        <v>254</v>
      </c>
      <c r="AU310" s="262" t="s">
        <v>88</v>
      </c>
      <c r="AY310" s="16" t="s">
        <v>184</v>
      </c>
      <c r="BE310" s="147">
        <f>IF(O310="základní",K310,0)</f>
        <v>0</v>
      </c>
      <c r="BF310" s="147">
        <f>IF(O310="snížená",K310,0)</f>
        <v>0</v>
      </c>
      <c r="BG310" s="147">
        <f>IF(O310="zákl. přenesená",K310,0)</f>
        <v>0</v>
      </c>
      <c r="BH310" s="147">
        <f>IF(O310="sníž. přenesená",K310,0)</f>
        <v>0</v>
      </c>
      <c r="BI310" s="147">
        <f>IF(O310="nulová",K310,0)</f>
        <v>0</v>
      </c>
      <c r="BJ310" s="16" t="s">
        <v>86</v>
      </c>
      <c r="BK310" s="147">
        <f>ROUND(P310*H310,2)</f>
        <v>0</v>
      </c>
      <c r="BL310" s="16" t="s">
        <v>190</v>
      </c>
      <c r="BM310" s="262" t="s">
        <v>580</v>
      </c>
    </row>
    <row r="311" s="13" customFormat="1">
      <c r="A311" s="13"/>
      <c r="B311" s="263"/>
      <c r="C311" s="264"/>
      <c r="D311" s="265" t="s">
        <v>201</v>
      </c>
      <c r="E311" s="264"/>
      <c r="F311" s="267" t="s">
        <v>581</v>
      </c>
      <c r="G311" s="264"/>
      <c r="H311" s="268">
        <v>272.80000000000001</v>
      </c>
      <c r="I311" s="269"/>
      <c r="J311" s="269"/>
      <c r="K311" s="264"/>
      <c r="L311" s="264"/>
      <c r="M311" s="270"/>
      <c r="N311" s="271"/>
      <c r="O311" s="272"/>
      <c r="P311" s="272"/>
      <c r="Q311" s="272"/>
      <c r="R311" s="272"/>
      <c r="S311" s="272"/>
      <c r="T311" s="272"/>
      <c r="U311" s="272"/>
      <c r="V311" s="272"/>
      <c r="W311" s="272"/>
      <c r="X311" s="273"/>
      <c r="Y311" s="13"/>
      <c r="Z311" s="13"/>
      <c r="AA311" s="13"/>
      <c r="AB311" s="13"/>
      <c r="AC311" s="13"/>
      <c r="AD311" s="13"/>
      <c r="AE311" s="13"/>
      <c r="AT311" s="274" t="s">
        <v>201</v>
      </c>
      <c r="AU311" s="274" t="s">
        <v>88</v>
      </c>
      <c r="AV311" s="13" t="s">
        <v>88</v>
      </c>
      <c r="AW311" s="13" t="s">
        <v>4</v>
      </c>
      <c r="AX311" s="13" t="s">
        <v>86</v>
      </c>
      <c r="AY311" s="274" t="s">
        <v>184</v>
      </c>
    </row>
    <row r="312" s="2" customFormat="1" ht="24.15" customHeight="1">
      <c r="A312" s="41"/>
      <c r="B312" s="42"/>
      <c r="C312" s="249" t="s">
        <v>582</v>
      </c>
      <c r="D312" s="249" t="s">
        <v>186</v>
      </c>
      <c r="E312" s="250" t="s">
        <v>583</v>
      </c>
      <c r="F312" s="251" t="s">
        <v>584</v>
      </c>
      <c r="G312" s="252" t="s">
        <v>194</v>
      </c>
      <c r="H312" s="253">
        <v>78</v>
      </c>
      <c r="I312" s="254"/>
      <c r="J312" s="254"/>
      <c r="K312" s="255">
        <f>ROUND(P312*H312,2)</f>
        <v>0</v>
      </c>
      <c r="L312" s="256"/>
      <c r="M312" s="44"/>
      <c r="N312" s="257" t="s">
        <v>1</v>
      </c>
      <c r="O312" s="258" t="s">
        <v>42</v>
      </c>
      <c r="P312" s="259">
        <f>I312+J312</f>
        <v>0</v>
      </c>
      <c r="Q312" s="259">
        <f>ROUND(I312*H312,2)</f>
        <v>0</v>
      </c>
      <c r="R312" s="259">
        <f>ROUND(J312*H312,2)</f>
        <v>0</v>
      </c>
      <c r="S312" s="94"/>
      <c r="T312" s="260">
        <f>S312*H312</f>
        <v>0</v>
      </c>
      <c r="U312" s="260">
        <v>3.0000000000000001E-05</v>
      </c>
      <c r="V312" s="260">
        <f>U312*H312</f>
        <v>0.0023400000000000001</v>
      </c>
      <c r="W312" s="260">
        <v>0</v>
      </c>
      <c r="X312" s="261">
        <f>W312*H312</f>
        <v>0</v>
      </c>
      <c r="Y312" s="41"/>
      <c r="Z312" s="41"/>
      <c r="AA312" s="41"/>
      <c r="AB312" s="41"/>
      <c r="AC312" s="41"/>
      <c r="AD312" s="41"/>
      <c r="AE312" s="41"/>
      <c r="AR312" s="262" t="s">
        <v>190</v>
      </c>
      <c r="AT312" s="262" t="s">
        <v>186</v>
      </c>
      <c r="AU312" s="262" t="s">
        <v>88</v>
      </c>
      <c r="AY312" s="16" t="s">
        <v>184</v>
      </c>
      <c r="BE312" s="147">
        <f>IF(O312="základní",K312,0)</f>
        <v>0</v>
      </c>
      <c r="BF312" s="147">
        <f>IF(O312="snížená",K312,0)</f>
        <v>0</v>
      </c>
      <c r="BG312" s="147">
        <f>IF(O312="zákl. přenesená",K312,0)</f>
        <v>0</v>
      </c>
      <c r="BH312" s="147">
        <f>IF(O312="sníž. přenesená",K312,0)</f>
        <v>0</v>
      </c>
      <c r="BI312" s="147">
        <f>IF(O312="nulová",K312,0)</f>
        <v>0</v>
      </c>
      <c r="BJ312" s="16" t="s">
        <v>86</v>
      </c>
      <c r="BK312" s="147">
        <f>ROUND(P312*H312,2)</f>
        <v>0</v>
      </c>
      <c r="BL312" s="16" t="s">
        <v>190</v>
      </c>
      <c r="BM312" s="262" t="s">
        <v>585</v>
      </c>
    </row>
    <row r="313" s="2" customFormat="1" ht="33" customHeight="1">
      <c r="A313" s="41"/>
      <c r="B313" s="42"/>
      <c r="C313" s="286" t="s">
        <v>586</v>
      </c>
      <c r="D313" s="286" t="s">
        <v>254</v>
      </c>
      <c r="E313" s="287" t="s">
        <v>587</v>
      </c>
      <c r="F313" s="288" t="s">
        <v>588</v>
      </c>
      <c r="G313" s="289" t="s">
        <v>194</v>
      </c>
      <c r="H313" s="290">
        <v>78</v>
      </c>
      <c r="I313" s="291"/>
      <c r="J313" s="292"/>
      <c r="K313" s="293">
        <f>ROUND(P313*H313,2)</f>
        <v>0</v>
      </c>
      <c r="L313" s="292"/>
      <c r="M313" s="294"/>
      <c r="N313" s="295" t="s">
        <v>1</v>
      </c>
      <c r="O313" s="258" t="s">
        <v>42</v>
      </c>
      <c r="P313" s="259">
        <f>I313+J313</f>
        <v>0</v>
      </c>
      <c r="Q313" s="259">
        <f>ROUND(I313*H313,2)</f>
        <v>0</v>
      </c>
      <c r="R313" s="259">
        <f>ROUND(J313*H313,2)</f>
        <v>0</v>
      </c>
      <c r="S313" s="94"/>
      <c r="T313" s="260">
        <f>S313*H313</f>
        <v>0</v>
      </c>
      <c r="U313" s="260">
        <v>0.00050000000000000001</v>
      </c>
      <c r="V313" s="260">
        <f>U313*H313</f>
        <v>0.039</v>
      </c>
      <c r="W313" s="260">
        <v>0</v>
      </c>
      <c r="X313" s="261">
        <f>W313*H313</f>
        <v>0</v>
      </c>
      <c r="Y313" s="41"/>
      <c r="Z313" s="41"/>
      <c r="AA313" s="41"/>
      <c r="AB313" s="41"/>
      <c r="AC313" s="41"/>
      <c r="AD313" s="41"/>
      <c r="AE313" s="41"/>
      <c r="AR313" s="262" t="s">
        <v>221</v>
      </c>
      <c r="AT313" s="262" t="s">
        <v>254</v>
      </c>
      <c r="AU313" s="262" t="s">
        <v>88</v>
      </c>
      <c r="AY313" s="16" t="s">
        <v>184</v>
      </c>
      <c r="BE313" s="147">
        <f>IF(O313="základní",K313,0)</f>
        <v>0</v>
      </c>
      <c r="BF313" s="147">
        <f>IF(O313="snížená",K313,0)</f>
        <v>0</v>
      </c>
      <c r="BG313" s="147">
        <f>IF(O313="zákl. přenesená",K313,0)</f>
        <v>0</v>
      </c>
      <c r="BH313" s="147">
        <f>IF(O313="sníž. přenesená",K313,0)</f>
        <v>0</v>
      </c>
      <c r="BI313" s="147">
        <f>IF(O313="nulová",K313,0)</f>
        <v>0</v>
      </c>
      <c r="BJ313" s="16" t="s">
        <v>86</v>
      </c>
      <c r="BK313" s="147">
        <f>ROUND(P313*H313,2)</f>
        <v>0</v>
      </c>
      <c r="BL313" s="16" t="s">
        <v>190</v>
      </c>
      <c r="BM313" s="262" t="s">
        <v>589</v>
      </c>
    </row>
    <row r="314" s="2" customFormat="1" ht="16.5" customHeight="1">
      <c r="A314" s="41"/>
      <c r="B314" s="42"/>
      <c r="C314" s="249" t="s">
        <v>590</v>
      </c>
      <c r="D314" s="249" t="s">
        <v>186</v>
      </c>
      <c r="E314" s="250" t="s">
        <v>591</v>
      </c>
      <c r="F314" s="251" t="s">
        <v>592</v>
      </c>
      <c r="G314" s="252" t="s">
        <v>194</v>
      </c>
      <c r="H314" s="253">
        <v>255</v>
      </c>
      <c r="I314" s="254"/>
      <c r="J314" s="254"/>
      <c r="K314" s="255">
        <f>ROUND(P314*H314,2)</f>
        <v>0</v>
      </c>
      <c r="L314" s="256"/>
      <c r="M314" s="44"/>
      <c r="N314" s="257" t="s">
        <v>1</v>
      </c>
      <c r="O314" s="258" t="s">
        <v>42</v>
      </c>
      <c r="P314" s="259">
        <f>I314+J314</f>
        <v>0</v>
      </c>
      <c r="Q314" s="259">
        <f>ROUND(I314*H314,2)</f>
        <v>0</v>
      </c>
      <c r="R314" s="259">
        <f>ROUND(J314*H314,2)</f>
        <v>0</v>
      </c>
      <c r="S314" s="94"/>
      <c r="T314" s="260">
        <f>S314*H314</f>
        <v>0</v>
      </c>
      <c r="U314" s="260">
        <v>0</v>
      </c>
      <c r="V314" s="260">
        <f>U314*H314</f>
        <v>0</v>
      </c>
      <c r="W314" s="260">
        <v>0</v>
      </c>
      <c r="X314" s="261">
        <f>W314*H314</f>
        <v>0</v>
      </c>
      <c r="Y314" s="41"/>
      <c r="Z314" s="41"/>
      <c r="AA314" s="41"/>
      <c r="AB314" s="41"/>
      <c r="AC314" s="41"/>
      <c r="AD314" s="41"/>
      <c r="AE314" s="41"/>
      <c r="AR314" s="262" t="s">
        <v>190</v>
      </c>
      <c r="AT314" s="262" t="s">
        <v>186</v>
      </c>
      <c r="AU314" s="262" t="s">
        <v>88</v>
      </c>
      <c r="AY314" s="16" t="s">
        <v>184</v>
      </c>
      <c r="BE314" s="147">
        <f>IF(O314="základní",K314,0)</f>
        <v>0</v>
      </c>
      <c r="BF314" s="147">
        <f>IF(O314="snížená",K314,0)</f>
        <v>0</v>
      </c>
      <c r="BG314" s="147">
        <f>IF(O314="zákl. přenesená",K314,0)</f>
        <v>0</v>
      </c>
      <c r="BH314" s="147">
        <f>IF(O314="sníž. přenesená",K314,0)</f>
        <v>0</v>
      </c>
      <c r="BI314" s="147">
        <f>IF(O314="nulová",K314,0)</f>
        <v>0</v>
      </c>
      <c r="BJ314" s="16" t="s">
        <v>86</v>
      </c>
      <c r="BK314" s="147">
        <f>ROUND(P314*H314,2)</f>
        <v>0</v>
      </c>
      <c r="BL314" s="16" t="s">
        <v>190</v>
      </c>
      <c r="BM314" s="262" t="s">
        <v>593</v>
      </c>
    </row>
    <row r="315" s="2" customFormat="1" ht="24.15" customHeight="1">
      <c r="A315" s="41"/>
      <c r="B315" s="42"/>
      <c r="C315" s="286" t="s">
        <v>594</v>
      </c>
      <c r="D315" s="286" t="s">
        <v>254</v>
      </c>
      <c r="E315" s="287" t="s">
        <v>595</v>
      </c>
      <c r="F315" s="288" t="s">
        <v>596</v>
      </c>
      <c r="G315" s="289" t="s">
        <v>194</v>
      </c>
      <c r="H315" s="290">
        <v>255</v>
      </c>
      <c r="I315" s="291"/>
      <c r="J315" s="292"/>
      <c r="K315" s="293">
        <f>ROUND(P315*H315,2)</f>
        <v>0</v>
      </c>
      <c r="L315" s="292"/>
      <c r="M315" s="294"/>
      <c r="N315" s="295" t="s">
        <v>1</v>
      </c>
      <c r="O315" s="258" t="s">
        <v>42</v>
      </c>
      <c r="P315" s="259">
        <f>I315+J315</f>
        <v>0</v>
      </c>
      <c r="Q315" s="259">
        <f>ROUND(I315*H315,2)</f>
        <v>0</v>
      </c>
      <c r="R315" s="259">
        <f>ROUND(J315*H315,2)</f>
        <v>0</v>
      </c>
      <c r="S315" s="94"/>
      <c r="T315" s="260">
        <f>S315*H315</f>
        <v>0</v>
      </c>
      <c r="U315" s="260">
        <v>0.00011</v>
      </c>
      <c r="V315" s="260">
        <f>U315*H315</f>
        <v>0.028050000000000002</v>
      </c>
      <c r="W315" s="260">
        <v>0</v>
      </c>
      <c r="X315" s="261">
        <f>W315*H315</f>
        <v>0</v>
      </c>
      <c r="Y315" s="41"/>
      <c r="Z315" s="41"/>
      <c r="AA315" s="41"/>
      <c r="AB315" s="41"/>
      <c r="AC315" s="41"/>
      <c r="AD315" s="41"/>
      <c r="AE315" s="41"/>
      <c r="AR315" s="262" t="s">
        <v>221</v>
      </c>
      <c r="AT315" s="262" t="s">
        <v>254</v>
      </c>
      <c r="AU315" s="262" t="s">
        <v>88</v>
      </c>
      <c r="AY315" s="16" t="s">
        <v>184</v>
      </c>
      <c r="BE315" s="147">
        <f>IF(O315="základní",K315,0)</f>
        <v>0</v>
      </c>
      <c r="BF315" s="147">
        <f>IF(O315="snížená",K315,0)</f>
        <v>0</v>
      </c>
      <c r="BG315" s="147">
        <f>IF(O315="zákl. přenesená",K315,0)</f>
        <v>0</v>
      </c>
      <c r="BH315" s="147">
        <f>IF(O315="sníž. přenesená",K315,0)</f>
        <v>0</v>
      </c>
      <c r="BI315" s="147">
        <f>IF(O315="nulová",K315,0)</f>
        <v>0</v>
      </c>
      <c r="BJ315" s="16" t="s">
        <v>86</v>
      </c>
      <c r="BK315" s="147">
        <f>ROUND(P315*H315,2)</f>
        <v>0</v>
      </c>
      <c r="BL315" s="16" t="s">
        <v>190</v>
      </c>
      <c r="BM315" s="262" t="s">
        <v>597</v>
      </c>
    </row>
    <row r="316" s="2" customFormat="1" ht="24.15" customHeight="1">
      <c r="A316" s="41"/>
      <c r="B316" s="42"/>
      <c r="C316" s="249" t="s">
        <v>598</v>
      </c>
      <c r="D316" s="249" t="s">
        <v>186</v>
      </c>
      <c r="E316" s="250" t="s">
        <v>599</v>
      </c>
      <c r="F316" s="251" t="s">
        <v>600</v>
      </c>
      <c r="G316" s="252" t="s">
        <v>189</v>
      </c>
      <c r="H316" s="253">
        <v>248</v>
      </c>
      <c r="I316" s="254"/>
      <c r="J316" s="254"/>
      <c r="K316" s="255">
        <f>ROUND(P316*H316,2)</f>
        <v>0</v>
      </c>
      <c r="L316" s="256"/>
      <c r="M316" s="44"/>
      <c r="N316" s="257" t="s">
        <v>1</v>
      </c>
      <c r="O316" s="258" t="s">
        <v>42</v>
      </c>
      <c r="P316" s="259">
        <f>I316+J316</f>
        <v>0</v>
      </c>
      <c r="Q316" s="259">
        <f>ROUND(I316*H316,2)</f>
        <v>0</v>
      </c>
      <c r="R316" s="259">
        <f>ROUND(J316*H316,2)</f>
        <v>0</v>
      </c>
      <c r="S316" s="94"/>
      <c r="T316" s="260">
        <f>S316*H316</f>
        <v>0</v>
      </c>
      <c r="U316" s="260">
        <v>0.0032799999999999999</v>
      </c>
      <c r="V316" s="260">
        <f>U316*H316</f>
        <v>0.81343999999999994</v>
      </c>
      <c r="W316" s="260">
        <v>0</v>
      </c>
      <c r="X316" s="261">
        <f>W316*H316</f>
        <v>0</v>
      </c>
      <c r="Y316" s="41"/>
      <c r="Z316" s="41"/>
      <c r="AA316" s="41"/>
      <c r="AB316" s="41"/>
      <c r="AC316" s="41"/>
      <c r="AD316" s="41"/>
      <c r="AE316" s="41"/>
      <c r="AR316" s="262" t="s">
        <v>190</v>
      </c>
      <c r="AT316" s="262" t="s">
        <v>186</v>
      </c>
      <c r="AU316" s="262" t="s">
        <v>88</v>
      </c>
      <c r="AY316" s="16" t="s">
        <v>184</v>
      </c>
      <c r="BE316" s="147">
        <f>IF(O316="základní",K316,0)</f>
        <v>0</v>
      </c>
      <c r="BF316" s="147">
        <f>IF(O316="snížená",K316,0)</f>
        <v>0</v>
      </c>
      <c r="BG316" s="147">
        <f>IF(O316="zákl. přenesená",K316,0)</f>
        <v>0</v>
      </c>
      <c r="BH316" s="147">
        <f>IF(O316="sníž. přenesená",K316,0)</f>
        <v>0</v>
      </c>
      <c r="BI316" s="147">
        <f>IF(O316="nulová",K316,0)</f>
        <v>0</v>
      </c>
      <c r="BJ316" s="16" t="s">
        <v>86</v>
      </c>
      <c r="BK316" s="147">
        <f>ROUND(P316*H316,2)</f>
        <v>0</v>
      </c>
      <c r="BL316" s="16" t="s">
        <v>190</v>
      </c>
      <c r="BM316" s="262" t="s">
        <v>601</v>
      </c>
    </row>
    <row r="317" s="2" customFormat="1" ht="24.15" customHeight="1">
      <c r="A317" s="41"/>
      <c r="B317" s="42"/>
      <c r="C317" s="249" t="s">
        <v>602</v>
      </c>
      <c r="D317" s="249" t="s">
        <v>186</v>
      </c>
      <c r="E317" s="250" t="s">
        <v>603</v>
      </c>
      <c r="F317" s="251" t="s">
        <v>604</v>
      </c>
      <c r="G317" s="252" t="s">
        <v>189</v>
      </c>
      <c r="H317" s="253">
        <v>248</v>
      </c>
      <c r="I317" s="254"/>
      <c r="J317" s="254"/>
      <c r="K317" s="255">
        <f>ROUND(P317*H317,2)</f>
        <v>0</v>
      </c>
      <c r="L317" s="256"/>
      <c r="M317" s="44"/>
      <c r="N317" s="257" t="s">
        <v>1</v>
      </c>
      <c r="O317" s="258" t="s">
        <v>42</v>
      </c>
      <c r="P317" s="259">
        <f>I317+J317</f>
        <v>0</v>
      </c>
      <c r="Q317" s="259">
        <f>ROUND(I317*H317,2)</f>
        <v>0</v>
      </c>
      <c r="R317" s="259">
        <f>ROUND(J317*H317,2)</f>
        <v>0</v>
      </c>
      <c r="S317" s="94"/>
      <c r="T317" s="260">
        <f>S317*H317</f>
        <v>0</v>
      </c>
      <c r="U317" s="260">
        <v>0.0036800000000000001</v>
      </c>
      <c r="V317" s="260">
        <f>U317*H317</f>
        <v>0.91264000000000001</v>
      </c>
      <c r="W317" s="260">
        <v>0</v>
      </c>
      <c r="X317" s="261">
        <f>W317*H317</f>
        <v>0</v>
      </c>
      <c r="Y317" s="41"/>
      <c r="Z317" s="41"/>
      <c r="AA317" s="41"/>
      <c r="AB317" s="41"/>
      <c r="AC317" s="41"/>
      <c r="AD317" s="41"/>
      <c r="AE317" s="41"/>
      <c r="AR317" s="262" t="s">
        <v>190</v>
      </c>
      <c r="AT317" s="262" t="s">
        <v>186</v>
      </c>
      <c r="AU317" s="262" t="s">
        <v>88</v>
      </c>
      <c r="AY317" s="16" t="s">
        <v>184</v>
      </c>
      <c r="BE317" s="147">
        <f>IF(O317="základní",K317,0)</f>
        <v>0</v>
      </c>
      <c r="BF317" s="147">
        <f>IF(O317="snížená",K317,0)</f>
        <v>0</v>
      </c>
      <c r="BG317" s="147">
        <f>IF(O317="zákl. přenesená",K317,0)</f>
        <v>0</v>
      </c>
      <c r="BH317" s="147">
        <f>IF(O317="sníž. přenesená",K317,0)</f>
        <v>0</v>
      </c>
      <c r="BI317" s="147">
        <f>IF(O317="nulová",K317,0)</f>
        <v>0</v>
      </c>
      <c r="BJ317" s="16" t="s">
        <v>86</v>
      </c>
      <c r="BK317" s="147">
        <f>ROUND(P317*H317,2)</f>
        <v>0</v>
      </c>
      <c r="BL317" s="16" t="s">
        <v>190</v>
      </c>
      <c r="BM317" s="262" t="s">
        <v>605</v>
      </c>
    </row>
    <row r="318" s="2" customFormat="1" ht="24.15" customHeight="1">
      <c r="A318" s="41"/>
      <c r="B318" s="42"/>
      <c r="C318" s="249" t="s">
        <v>606</v>
      </c>
      <c r="D318" s="249" t="s">
        <v>186</v>
      </c>
      <c r="E318" s="250" t="s">
        <v>607</v>
      </c>
      <c r="F318" s="251" t="s">
        <v>608</v>
      </c>
      <c r="G318" s="252" t="s">
        <v>189</v>
      </c>
      <c r="H318" s="253">
        <v>120</v>
      </c>
      <c r="I318" s="254"/>
      <c r="J318" s="254"/>
      <c r="K318" s="255">
        <f>ROUND(P318*H318,2)</f>
        <v>0</v>
      </c>
      <c r="L318" s="256"/>
      <c r="M318" s="44"/>
      <c r="N318" s="257" t="s">
        <v>1</v>
      </c>
      <c r="O318" s="258" t="s">
        <v>42</v>
      </c>
      <c r="P318" s="259">
        <f>I318+J318</f>
        <v>0</v>
      </c>
      <c r="Q318" s="259">
        <f>ROUND(I318*H318,2)</f>
        <v>0</v>
      </c>
      <c r="R318" s="259">
        <f>ROUND(J318*H318,2)</f>
        <v>0</v>
      </c>
      <c r="S318" s="94"/>
      <c r="T318" s="260">
        <f>S318*H318</f>
        <v>0</v>
      </c>
      <c r="U318" s="260">
        <v>0</v>
      </c>
      <c r="V318" s="260">
        <f>U318*H318</f>
        <v>0</v>
      </c>
      <c r="W318" s="260">
        <v>0</v>
      </c>
      <c r="X318" s="261">
        <f>W318*H318</f>
        <v>0</v>
      </c>
      <c r="Y318" s="41"/>
      <c r="Z318" s="41"/>
      <c r="AA318" s="41"/>
      <c r="AB318" s="41"/>
      <c r="AC318" s="41"/>
      <c r="AD318" s="41"/>
      <c r="AE318" s="41"/>
      <c r="AR318" s="262" t="s">
        <v>190</v>
      </c>
      <c r="AT318" s="262" t="s">
        <v>186</v>
      </c>
      <c r="AU318" s="262" t="s">
        <v>88</v>
      </c>
      <c r="AY318" s="16" t="s">
        <v>184</v>
      </c>
      <c r="BE318" s="147">
        <f>IF(O318="základní",K318,0)</f>
        <v>0</v>
      </c>
      <c r="BF318" s="147">
        <f>IF(O318="snížená",K318,0)</f>
        <v>0</v>
      </c>
      <c r="BG318" s="147">
        <f>IF(O318="zákl. přenesená",K318,0)</f>
        <v>0</v>
      </c>
      <c r="BH318" s="147">
        <f>IF(O318="sníž. přenesená",K318,0)</f>
        <v>0</v>
      </c>
      <c r="BI318" s="147">
        <f>IF(O318="nulová",K318,0)</f>
        <v>0</v>
      </c>
      <c r="BJ318" s="16" t="s">
        <v>86</v>
      </c>
      <c r="BK318" s="147">
        <f>ROUND(P318*H318,2)</f>
        <v>0</v>
      </c>
      <c r="BL318" s="16" t="s">
        <v>190</v>
      </c>
      <c r="BM318" s="262" t="s">
        <v>609</v>
      </c>
    </row>
    <row r="319" s="2" customFormat="1" ht="21.75" customHeight="1">
      <c r="A319" s="41"/>
      <c r="B319" s="42"/>
      <c r="C319" s="249" t="s">
        <v>610</v>
      </c>
      <c r="D319" s="249" t="s">
        <v>186</v>
      </c>
      <c r="E319" s="250" t="s">
        <v>611</v>
      </c>
      <c r="F319" s="251" t="s">
        <v>612</v>
      </c>
      <c r="G319" s="252" t="s">
        <v>189</v>
      </c>
      <c r="H319" s="253">
        <v>470</v>
      </c>
      <c r="I319" s="254"/>
      <c r="J319" s="254"/>
      <c r="K319" s="255">
        <f>ROUND(P319*H319,2)</f>
        <v>0</v>
      </c>
      <c r="L319" s="256"/>
      <c r="M319" s="44"/>
      <c r="N319" s="257" t="s">
        <v>1</v>
      </c>
      <c r="O319" s="258" t="s">
        <v>42</v>
      </c>
      <c r="P319" s="259">
        <f>I319+J319</f>
        <v>0</v>
      </c>
      <c r="Q319" s="259">
        <f>ROUND(I319*H319,2)</f>
        <v>0</v>
      </c>
      <c r="R319" s="259">
        <f>ROUND(J319*H319,2)</f>
        <v>0</v>
      </c>
      <c r="S319" s="94"/>
      <c r="T319" s="260">
        <f>S319*H319</f>
        <v>0</v>
      </c>
      <c r="U319" s="260">
        <v>0.1173</v>
      </c>
      <c r="V319" s="260">
        <f>U319*H319</f>
        <v>55.131</v>
      </c>
      <c r="W319" s="260">
        <v>0</v>
      </c>
      <c r="X319" s="261">
        <f>W319*H319</f>
        <v>0</v>
      </c>
      <c r="Y319" s="41"/>
      <c r="Z319" s="41"/>
      <c r="AA319" s="41"/>
      <c r="AB319" s="41"/>
      <c r="AC319" s="41"/>
      <c r="AD319" s="41"/>
      <c r="AE319" s="41"/>
      <c r="AR319" s="262" t="s">
        <v>190</v>
      </c>
      <c r="AT319" s="262" t="s">
        <v>186</v>
      </c>
      <c r="AU319" s="262" t="s">
        <v>88</v>
      </c>
      <c r="AY319" s="16" t="s">
        <v>184</v>
      </c>
      <c r="BE319" s="147">
        <f>IF(O319="základní",K319,0)</f>
        <v>0</v>
      </c>
      <c r="BF319" s="147">
        <f>IF(O319="snížená",K319,0)</f>
        <v>0</v>
      </c>
      <c r="BG319" s="147">
        <f>IF(O319="zákl. přenesená",K319,0)</f>
        <v>0</v>
      </c>
      <c r="BH319" s="147">
        <f>IF(O319="sníž. přenesená",K319,0)</f>
        <v>0</v>
      </c>
      <c r="BI319" s="147">
        <f>IF(O319="nulová",K319,0)</f>
        <v>0</v>
      </c>
      <c r="BJ319" s="16" t="s">
        <v>86</v>
      </c>
      <c r="BK319" s="147">
        <f>ROUND(P319*H319,2)</f>
        <v>0</v>
      </c>
      <c r="BL319" s="16" t="s">
        <v>190</v>
      </c>
      <c r="BM319" s="262" t="s">
        <v>613</v>
      </c>
    </row>
    <row r="320" s="13" customFormat="1">
      <c r="A320" s="13"/>
      <c r="B320" s="263"/>
      <c r="C320" s="264"/>
      <c r="D320" s="265" t="s">
        <v>201</v>
      </c>
      <c r="E320" s="266" t="s">
        <v>1</v>
      </c>
      <c r="F320" s="267" t="s">
        <v>614</v>
      </c>
      <c r="G320" s="264"/>
      <c r="H320" s="268">
        <v>470</v>
      </c>
      <c r="I320" s="269"/>
      <c r="J320" s="269"/>
      <c r="K320" s="264"/>
      <c r="L320" s="264"/>
      <c r="M320" s="270"/>
      <c r="N320" s="271"/>
      <c r="O320" s="272"/>
      <c r="P320" s="272"/>
      <c r="Q320" s="272"/>
      <c r="R320" s="272"/>
      <c r="S320" s="272"/>
      <c r="T320" s="272"/>
      <c r="U320" s="272"/>
      <c r="V320" s="272"/>
      <c r="W320" s="272"/>
      <c r="X320" s="273"/>
      <c r="Y320" s="13"/>
      <c r="Z320" s="13"/>
      <c r="AA320" s="13"/>
      <c r="AB320" s="13"/>
      <c r="AC320" s="13"/>
      <c r="AD320" s="13"/>
      <c r="AE320" s="13"/>
      <c r="AT320" s="274" t="s">
        <v>201</v>
      </c>
      <c r="AU320" s="274" t="s">
        <v>88</v>
      </c>
      <c r="AV320" s="13" t="s">
        <v>88</v>
      </c>
      <c r="AW320" s="13" t="s">
        <v>5</v>
      </c>
      <c r="AX320" s="13" t="s">
        <v>86</v>
      </c>
      <c r="AY320" s="274" t="s">
        <v>184</v>
      </c>
    </row>
    <row r="321" s="2" customFormat="1" ht="24.15" customHeight="1">
      <c r="A321" s="41"/>
      <c r="B321" s="42"/>
      <c r="C321" s="249" t="s">
        <v>615</v>
      </c>
      <c r="D321" s="249" t="s">
        <v>186</v>
      </c>
      <c r="E321" s="250" t="s">
        <v>616</v>
      </c>
      <c r="F321" s="251" t="s">
        <v>617</v>
      </c>
      <c r="G321" s="252" t="s">
        <v>189</v>
      </c>
      <c r="H321" s="253">
        <v>27.5</v>
      </c>
      <c r="I321" s="254"/>
      <c r="J321" s="254"/>
      <c r="K321" s="255">
        <f>ROUND(P321*H321,2)</f>
        <v>0</v>
      </c>
      <c r="L321" s="256"/>
      <c r="M321" s="44"/>
      <c r="N321" s="257" t="s">
        <v>1</v>
      </c>
      <c r="O321" s="258" t="s">
        <v>42</v>
      </c>
      <c r="P321" s="259">
        <f>I321+J321</f>
        <v>0</v>
      </c>
      <c r="Q321" s="259">
        <f>ROUND(I321*H321,2)</f>
        <v>0</v>
      </c>
      <c r="R321" s="259">
        <f>ROUND(J321*H321,2)</f>
        <v>0</v>
      </c>
      <c r="S321" s="94"/>
      <c r="T321" s="260">
        <f>S321*H321</f>
        <v>0</v>
      </c>
      <c r="U321" s="260">
        <v>0.29311999999999999</v>
      </c>
      <c r="V321" s="260">
        <f>U321*H321</f>
        <v>8.0608000000000004</v>
      </c>
      <c r="W321" s="260">
        <v>0</v>
      </c>
      <c r="X321" s="261">
        <f>W321*H321</f>
        <v>0</v>
      </c>
      <c r="Y321" s="41"/>
      <c r="Z321" s="41"/>
      <c r="AA321" s="41"/>
      <c r="AB321" s="41"/>
      <c r="AC321" s="41"/>
      <c r="AD321" s="41"/>
      <c r="AE321" s="41"/>
      <c r="AR321" s="262" t="s">
        <v>190</v>
      </c>
      <c r="AT321" s="262" t="s">
        <v>186</v>
      </c>
      <c r="AU321" s="262" t="s">
        <v>88</v>
      </c>
      <c r="AY321" s="16" t="s">
        <v>184</v>
      </c>
      <c r="BE321" s="147">
        <f>IF(O321="základní",K321,0)</f>
        <v>0</v>
      </c>
      <c r="BF321" s="147">
        <f>IF(O321="snížená",K321,0)</f>
        <v>0</v>
      </c>
      <c r="BG321" s="147">
        <f>IF(O321="zákl. přenesená",K321,0)</f>
        <v>0</v>
      </c>
      <c r="BH321" s="147">
        <f>IF(O321="sníž. přenesená",K321,0)</f>
        <v>0</v>
      </c>
      <c r="BI321" s="147">
        <f>IF(O321="nulová",K321,0)</f>
        <v>0</v>
      </c>
      <c r="BJ321" s="16" t="s">
        <v>86</v>
      </c>
      <c r="BK321" s="147">
        <f>ROUND(P321*H321,2)</f>
        <v>0</v>
      </c>
      <c r="BL321" s="16" t="s">
        <v>190</v>
      </c>
      <c r="BM321" s="262" t="s">
        <v>618</v>
      </c>
    </row>
    <row r="322" s="13" customFormat="1">
      <c r="A322" s="13"/>
      <c r="B322" s="263"/>
      <c r="C322" s="264"/>
      <c r="D322" s="265" t="s">
        <v>201</v>
      </c>
      <c r="E322" s="266" t="s">
        <v>1</v>
      </c>
      <c r="F322" s="267" t="s">
        <v>206</v>
      </c>
      <c r="G322" s="264"/>
      <c r="H322" s="268">
        <v>27.5</v>
      </c>
      <c r="I322" s="269"/>
      <c r="J322" s="269"/>
      <c r="K322" s="264"/>
      <c r="L322" s="264"/>
      <c r="M322" s="270"/>
      <c r="N322" s="271"/>
      <c r="O322" s="272"/>
      <c r="P322" s="272"/>
      <c r="Q322" s="272"/>
      <c r="R322" s="272"/>
      <c r="S322" s="272"/>
      <c r="T322" s="272"/>
      <c r="U322" s="272"/>
      <c r="V322" s="272"/>
      <c r="W322" s="272"/>
      <c r="X322" s="273"/>
      <c r="Y322" s="13"/>
      <c r="Z322" s="13"/>
      <c r="AA322" s="13"/>
      <c r="AB322" s="13"/>
      <c r="AC322" s="13"/>
      <c r="AD322" s="13"/>
      <c r="AE322" s="13"/>
      <c r="AT322" s="274" t="s">
        <v>201</v>
      </c>
      <c r="AU322" s="274" t="s">
        <v>88</v>
      </c>
      <c r="AV322" s="13" t="s">
        <v>88</v>
      </c>
      <c r="AW322" s="13" t="s">
        <v>5</v>
      </c>
      <c r="AX322" s="13" t="s">
        <v>86</v>
      </c>
      <c r="AY322" s="274" t="s">
        <v>184</v>
      </c>
    </row>
    <row r="323" s="2" customFormat="1" ht="24.15" customHeight="1">
      <c r="A323" s="41"/>
      <c r="B323" s="42"/>
      <c r="C323" s="249" t="s">
        <v>619</v>
      </c>
      <c r="D323" s="249" t="s">
        <v>186</v>
      </c>
      <c r="E323" s="250" t="s">
        <v>620</v>
      </c>
      <c r="F323" s="251" t="s">
        <v>621</v>
      </c>
      <c r="G323" s="252" t="s">
        <v>194</v>
      </c>
      <c r="H323" s="253">
        <v>60</v>
      </c>
      <c r="I323" s="254"/>
      <c r="J323" s="254"/>
      <c r="K323" s="255">
        <f>ROUND(P323*H323,2)</f>
        <v>0</v>
      </c>
      <c r="L323" s="256"/>
      <c r="M323" s="44"/>
      <c r="N323" s="257" t="s">
        <v>1</v>
      </c>
      <c r="O323" s="258" t="s">
        <v>42</v>
      </c>
      <c r="P323" s="259">
        <f>I323+J323</f>
        <v>0</v>
      </c>
      <c r="Q323" s="259">
        <f>ROUND(I323*H323,2)</f>
        <v>0</v>
      </c>
      <c r="R323" s="259">
        <f>ROUND(J323*H323,2)</f>
        <v>0</v>
      </c>
      <c r="S323" s="94"/>
      <c r="T323" s="260">
        <f>S323*H323</f>
        <v>0</v>
      </c>
      <c r="U323" s="260">
        <v>0.16120999999999999</v>
      </c>
      <c r="V323" s="260">
        <f>U323*H323</f>
        <v>9.6725999999999992</v>
      </c>
      <c r="W323" s="260">
        <v>0</v>
      </c>
      <c r="X323" s="261">
        <f>W323*H323</f>
        <v>0</v>
      </c>
      <c r="Y323" s="41"/>
      <c r="Z323" s="41"/>
      <c r="AA323" s="41"/>
      <c r="AB323" s="41"/>
      <c r="AC323" s="41"/>
      <c r="AD323" s="41"/>
      <c r="AE323" s="41"/>
      <c r="AR323" s="262" t="s">
        <v>190</v>
      </c>
      <c r="AT323" s="262" t="s">
        <v>186</v>
      </c>
      <c r="AU323" s="262" t="s">
        <v>88</v>
      </c>
      <c r="AY323" s="16" t="s">
        <v>184</v>
      </c>
      <c r="BE323" s="147">
        <f>IF(O323="základní",K323,0)</f>
        <v>0</v>
      </c>
      <c r="BF323" s="147">
        <f>IF(O323="snížená",K323,0)</f>
        <v>0</v>
      </c>
      <c r="BG323" s="147">
        <f>IF(O323="zákl. přenesená",K323,0)</f>
        <v>0</v>
      </c>
      <c r="BH323" s="147">
        <f>IF(O323="sníž. přenesená",K323,0)</f>
        <v>0</v>
      </c>
      <c r="BI323" s="147">
        <f>IF(O323="nulová",K323,0)</f>
        <v>0</v>
      </c>
      <c r="BJ323" s="16" t="s">
        <v>86</v>
      </c>
      <c r="BK323" s="147">
        <f>ROUND(P323*H323,2)</f>
        <v>0</v>
      </c>
      <c r="BL323" s="16" t="s">
        <v>190</v>
      </c>
      <c r="BM323" s="262" t="s">
        <v>622</v>
      </c>
    </row>
    <row r="324" s="13" customFormat="1">
      <c r="A324" s="13"/>
      <c r="B324" s="263"/>
      <c r="C324" s="264"/>
      <c r="D324" s="265" t="s">
        <v>201</v>
      </c>
      <c r="E324" s="266" t="s">
        <v>1</v>
      </c>
      <c r="F324" s="267" t="s">
        <v>468</v>
      </c>
      <c r="G324" s="264"/>
      <c r="H324" s="268">
        <v>60</v>
      </c>
      <c r="I324" s="269"/>
      <c r="J324" s="269"/>
      <c r="K324" s="264"/>
      <c r="L324" s="264"/>
      <c r="M324" s="270"/>
      <c r="N324" s="271"/>
      <c r="O324" s="272"/>
      <c r="P324" s="272"/>
      <c r="Q324" s="272"/>
      <c r="R324" s="272"/>
      <c r="S324" s="272"/>
      <c r="T324" s="272"/>
      <c r="U324" s="272"/>
      <c r="V324" s="272"/>
      <c r="W324" s="272"/>
      <c r="X324" s="273"/>
      <c r="Y324" s="13"/>
      <c r="Z324" s="13"/>
      <c r="AA324" s="13"/>
      <c r="AB324" s="13"/>
      <c r="AC324" s="13"/>
      <c r="AD324" s="13"/>
      <c r="AE324" s="13"/>
      <c r="AT324" s="274" t="s">
        <v>201</v>
      </c>
      <c r="AU324" s="274" t="s">
        <v>88</v>
      </c>
      <c r="AV324" s="13" t="s">
        <v>88</v>
      </c>
      <c r="AW324" s="13" t="s">
        <v>5</v>
      </c>
      <c r="AX324" s="13" t="s">
        <v>86</v>
      </c>
      <c r="AY324" s="274" t="s">
        <v>184</v>
      </c>
    </row>
    <row r="325" s="2" customFormat="1" ht="24.15" customHeight="1">
      <c r="A325" s="41"/>
      <c r="B325" s="42"/>
      <c r="C325" s="249" t="s">
        <v>623</v>
      </c>
      <c r="D325" s="249" t="s">
        <v>186</v>
      </c>
      <c r="E325" s="250" t="s">
        <v>624</v>
      </c>
      <c r="F325" s="251" t="s">
        <v>625</v>
      </c>
      <c r="G325" s="252" t="s">
        <v>333</v>
      </c>
      <c r="H325" s="253">
        <v>33</v>
      </c>
      <c r="I325" s="254"/>
      <c r="J325" s="254"/>
      <c r="K325" s="255">
        <f>ROUND(P325*H325,2)</f>
        <v>0</v>
      </c>
      <c r="L325" s="256"/>
      <c r="M325" s="44"/>
      <c r="N325" s="257" t="s">
        <v>1</v>
      </c>
      <c r="O325" s="258" t="s">
        <v>42</v>
      </c>
      <c r="P325" s="259">
        <f>I325+J325</f>
        <v>0</v>
      </c>
      <c r="Q325" s="259">
        <f>ROUND(I325*H325,2)</f>
        <v>0</v>
      </c>
      <c r="R325" s="259">
        <f>ROUND(J325*H325,2)</f>
        <v>0</v>
      </c>
      <c r="S325" s="94"/>
      <c r="T325" s="260">
        <f>S325*H325</f>
        <v>0</v>
      </c>
      <c r="U325" s="260">
        <v>0.00048000000000000001</v>
      </c>
      <c r="V325" s="260">
        <f>U325*H325</f>
        <v>0.01584</v>
      </c>
      <c r="W325" s="260">
        <v>0</v>
      </c>
      <c r="X325" s="261">
        <f>W325*H325</f>
        <v>0</v>
      </c>
      <c r="Y325" s="41"/>
      <c r="Z325" s="41"/>
      <c r="AA325" s="41"/>
      <c r="AB325" s="41"/>
      <c r="AC325" s="41"/>
      <c r="AD325" s="41"/>
      <c r="AE325" s="41"/>
      <c r="AR325" s="262" t="s">
        <v>190</v>
      </c>
      <c r="AT325" s="262" t="s">
        <v>186</v>
      </c>
      <c r="AU325" s="262" t="s">
        <v>88</v>
      </c>
      <c r="AY325" s="16" t="s">
        <v>184</v>
      </c>
      <c r="BE325" s="147">
        <f>IF(O325="základní",K325,0)</f>
        <v>0</v>
      </c>
      <c r="BF325" s="147">
        <f>IF(O325="snížená",K325,0)</f>
        <v>0</v>
      </c>
      <c r="BG325" s="147">
        <f>IF(O325="zákl. přenesená",K325,0)</f>
        <v>0</v>
      </c>
      <c r="BH325" s="147">
        <f>IF(O325="sníž. přenesená",K325,0)</f>
        <v>0</v>
      </c>
      <c r="BI325" s="147">
        <f>IF(O325="nulová",K325,0)</f>
        <v>0</v>
      </c>
      <c r="BJ325" s="16" t="s">
        <v>86</v>
      </c>
      <c r="BK325" s="147">
        <f>ROUND(P325*H325,2)</f>
        <v>0</v>
      </c>
      <c r="BL325" s="16" t="s">
        <v>190</v>
      </c>
      <c r="BM325" s="262" t="s">
        <v>626</v>
      </c>
    </row>
    <row r="326" s="2" customFormat="1" ht="24.15" customHeight="1">
      <c r="A326" s="41"/>
      <c r="B326" s="42"/>
      <c r="C326" s="249" t="s">
        <v>627</v>
      </c>
      <c r="D326" s="249" t="s">
        <v>186</v>
      </c>
      <c r="E326" s="250" t="s">
        <v>628</v>
      </c>
      <c r="F326" s="251" t="s">
        <v>629</v>
      </c>
      <c r="G326" s="252" t="s">
        <v>333</v>
      </c>
      <c r="H326" s="253">
        <v>25</v>
      </c>
      <c r="I326" s="254"/>
      <c r="J326" s="254"/>
      <c r="K326" s="255">
        <f>ROUND(P326*H326,2)</f>
        <v>0</v>
      </c>
      <c r="L326" s="256"/>
      <c r="M326" s="44"/>
      <c r="N326" s="257" t="s">
        <v>1</v>
      </c>
      <c r="O326" s="258" t="s">
        <v>42</v>
      </c>
      <c r="P326" s="259">
        <f>I326+J326</f>
        <v>0</v>
      </c>
      <c r="Q326" s="259">
        <f>ROUND(I326*H326,2)</f>
        <v>0</v>
      </c>
      <c r="R326" s="259">
        <f>ROUND(J326*H326,2)</f>
        <v>0</v>
      </c>
      <c r="S326" s="94"/>
      <c r="T326" s="260">
        <f>S326*H326</f>
        <v>0</v>
      </c>
      <c r="U326" s="260">
        <v>0.44169999999999998</v>
      </c>
      <c r="V326" s="260">
        <f>U326*H326</f>
        <v>11.0425</v>
      </c>
      <c r="W326" s="260">
        <v>0</v>
      </c>
      <c r="X326" s="261">
        <f>W326*H326</f>
        <v>0</v>
      </c>
      <c r="Y326" s="41"/>
      <c r="Z326" s="41"/>
      <c r="AA326" s="41"/>
      <c r="AB326" s="41"/>
      <c r="AC326" s="41"/>
      <c r="AD326" s="41"/>
      <c r="AE326" s="41"/>
      <c r="AR326" s="262" t="s">
        <v>190</v>
      </c>
      <c r="AT326" s="262" t="s">
        <v>186</v>
      </c>
      <c r="AU326" s="262" t="s">
        <v>88</v>
      </c>
      <c r="AY326" s="16" t="s">
        <v>184</v>
      </c>
      <c r="BE326" s="147">
        <f>IF(O326="základní",K326,0)</f>
        <v>0</v>
      </c>
      <c r="BF326" s="147">
        <f>IF(O326="snížená",K326,0)</f>
        <v>0</v>
      </c>
      <c r="BG326" s="147">
        <f>IF(O326="zákl. přenesená",K326,0)</f>
        <v>0</v>
      </c>
      <c r="BH326" s="147">
        <f>IF(O326="sníž. přenesená",K326,0)</f>
        <v>0</v>
      </c>
      <c r="BI326" s="147">
        <f>IF(O326="nulová",K326,0)</f>
        <v>0</v>
      </c>
      <c r="BJ326" s="16" t="s">
        <v>86</v>
      </c>
      <c r="BK326" s="147">
        <f>ROUND(P326*H326,2)</f>
        <v>0</v>
      </c>
      <c r="BL326" s="16" t="s">
        <v>190</v>
      </c>
      <c r="BM326" s="262" t="s">
        <v>630</v>
      </c>
    </row>
    <row r="327" s="2" customFormat="1" ht="24.15" customHeight="1">
      <c r="A327" s="41"/>
      <c r="B327" s="42"/>
      <c r="C327" s="286" t="s">
        <v>631</v>
      </c>
      <c r="D327" s="286" t="s">
        <v>254</v>
      </c>
      <c r="E327" s="287" t="s">
        <v>632</v>
      </c>
      <c r="F327" s="288" t="s">
        <v>633</v>
      </c>
      <c r="G327" s="289" t="s">
        <v>333</v>
      </c>
      <c r="H327" s="290">
        <v>20</v>
      </c>
      <c r="I327" s="291"/>
      <c r="J327" s="292"/>
      <c r="K327" s="293">
        <f>ROUND(P327*H327,2)</f>
        <v>0</v>
      </c>
      <c r="L327" s="292"/>
      <c r="M327" s="294"/>
      <c r="N327" s="295" t="s">
        <v>1</v>
      </c>
      <c r="O327" s="258" t="s">
        <v>42</v>
      </c>
      <c r="P327" s="259">
        <f>I327+J327</f>
        <v>0</v>
      </c>
      <c r="Q327" s="259">
        <f>ROUND(I327*H327,2)</f>
        <v>0</v>
      </c>
      <c r="R327" s="259">
        <f>ROUND(J327*H327,2)</f>
        <v>0</v>
      </c>
      <c r="S327" s="94"/>
      <c r="T327" s="260">
        <f>S327*H327</f>
        <v>0</v>
      </c>
      <c r="U327" s="260">
        <v>0.0149</v>
      </c>
      <c r="V327" s="260">
        <f>U327*H327</f>
        <v>0.29799999999999999</v>
      </c>
      <c r="W327" s="260">
        <v>0</v>
      </c>
      <c r="X327" s="261">
        <f>W327*H327</f>
        <v>0</v>
      </c>
      <c r="Y327" s="41"/>
      <c r="Z327" s="41"/>
      <c r="AA327" s="41"/>
      <c r="AB327" s="41"/>
      <c r="AC327" s="41"/>
      <c r="AD327" s="41"/>
      <c r="AE327" s="41"/>
      <c r="AR327" s="262" t="s">
        <v>221</v>
      </c>
      <c r="AT327" s="262" t="s">
        <v>254</v>
      </c>
      <c r="AU327" s="262" t="s">
        <v>88</v>
      </c>
      <c r="AY327" s="16" t="s">
        <v>184</v>
      </c>
      <c r="BE327" s="147">
        <f>IF(O327="základní",K327,0)</f>
        <v>0</v>
      </c>
      <c r="BF327" s="147">
        <f>IF(O327="snížená",K327,0)</f>
        <v>0</v>
      </c>
      <c r="BG327" s="147">
        <f>IF(O327="zákl. přenesená",K327,0)</f>
        <v>0</v>
      </c>
      <c r="BH327" s="147">
        <f>IF(O327="sníž. přenesená",K327,0)</f>
        <v>0</v>
      </c>
      <c r="BI327" s="147">
        <f>IF(O327="nulová",K327,0)</f>
        <v>0</v>
      </c>
      <c r="BJ327" s="16" t="s">
        <v>86</v>
      </c>
      <c r="BK327" s="147">
        <f>ROUND(P327*H327,2)</f>
        <v>0</v>
      </c>
      <c r="BL327" s="16" t="s">
        <v>190</v>
      </c>
      <c r="BM327" s="262" t="s">
        <v>634</v>
      </c>
    </row>
    <row r="328" s="2" customFormat="1" ht="24.15" customHeight="1">
      <c r="A328" s="41"/>
      <c r="B328" s="42"/>
      <c r="C328" s="286" t="s">
        <v>635</v>
      </c>
      <c r="D328" s="286" t="s">
        <v>254</v>
      </c>
      <c r="E328" s="287" t="s">
        <v>636</v>
      </c>
      <c r="F328" s="288" t="s">
        <v>637</v>
      </c>
      <c r="G328" s="289" t="s">
        <v>333</v>
      </c>
      <c r="H328" s="290">
        <v>1</v>
      </c>
      <c r="I328" s="291"/>
      <c r="J328" s="292"/>
      <c r="K328" s="293">
        <f>ROUND(P328*H328,2)</f>
        <v>0</v>
      </c>
      <c r="L328" s="292"/>
      <c r="M328" s="294"/>
      <c r="N328" s="295" t="s">
        <v>1</v>
      </c>
      <c r="O328" s="258" t="s">
        <v>42</v>
      </c>
      <c r="P328" s="259">
        <f>I328+J328</f>
        <v>0</v>
      </c>
      <c r="Q328" s="259">
        <f>ROUND(I328*H328,2)</f>
        <v>0</v>
      </c>
      <c r="R328" s="259">
        <f>ROUND(J328*H328,2)</f>
        <v>0</v>
      </c>
      <c r="S328" s="94"/>
      <c r="T328" s="260">
        <f>S328*H328</f>
        <v>0</v>
      </c>
      <c r="U328" s="260">
        <v>0.0152</v>
      </c>
      <c r="V328" s="260">
        <f>U328*H328</f>
        <v>0.0152</v>
      </c>
      <c r="W328" s="260">
        <v>0</v>
      </c>
      <c r="X328" s="261">
        <f>W328*H328</f>
        <v>0</v>
      </c>
      <c r="Y328" s="41"/>
      <c r="Z328" s="41"/>
      <c r="AA328" s="41"/>
      <c r="AB328" s="41"/>
      <c r="AC328" s="41"/>
      <c r="AD328" s="41"/>
      <c r="AE328" s="41"/>
      <c r="AR328" s="262" t="s">
        <v>221</v>
      </c>
      <c r="AT328" s="262" t="s">
        <v>254</v>
      </c>
      <c r="AU328" s="262" t="s">
        <v>88</v>
      </c>
      <c r="AY328" s="16" t="s">
        <v>184</v>
      </c>
      <c r="BE328" s="147">
        <f>IF(O328="základní",K328,0)</f>
        <v>0</v>
      </c>
      <c r="BF328" s="147">
        <f>IF(O328="snížená",K328,0)</f>
        <v>0</v>
      </c>
      <c r="BG328" s="147">
        <f>IF(O328="zákl. přenesená",K328,0)</f>
        <v>0</v>
      </c>
      <c r="BH328" s="147">
        <f>IF(O328="sníž. přenesená",K328,0)</f>
        <v>0</v>
      </c>
      <c r="BI328" s="147">
        <f>IF(O328="nulová",K328,0)</f>
        <v>0</v>
      </c>
      <c r="BJ328" s="16" t="s">
        <v>86</v>
      </c>
      <c r="BK328" s="147">
        <f>ROUND(P328*H328,2)</f>
        <v>0</v>
      </c>
      <c r="BL328" s="16" t="s">
        <v>190</v>
      </c>
      <c r="BM328" s="262" t="s">
        <v>638</v>
      </c>
    </row>
    <row r="329" s="2" customFormat="1" ht="24.15" customHeight="1">
      <c r="A329" s="41"/>
      <c r="B329" s="42"/>
      <c r="C329" s="286" t="s">
        <v>639</v>
      </c>
      <c r="D329" s="286" t="s">
        <v>254</v>
      </c>
      <c r="E329" s="287" t="s">
        <v>640</v>
      </c>
      <c r="F329" s="288" t="s">
        <v>641</v>
      </c>
      <c r="G329" s="289" t="s">
        <v>333</v>
      </c>
      <c r="H329" s="290">
        <v>4</v>
      </c>
      <c r="I329" s="291"/>
      <c r="J329" s="292"/>
      <c r="K329" s="293">
        <f>ROUND(P329*H329,2)</f>
        <v>0</v>
      </c>
      <c r="L329" s="292"/>
      <c r="M329" s="294"/>
      <c r="N329" s="295" t="s">
        <v>1</v>
      </c>
      <c r="O329" s="258" t="s">
        <v>42</v>
      </c>
      <c r="P329" s="259">
        <f>I329+J329</f>
        <v>0</v>
      </c>
      <c r="Q329" s="259">
        <f>ROUND(I329*H329,2)</f>
        <v>0</v>
      </c>
      <c r="R329" s="259">
        <f>ROUND(J329*H329,2)</f>
        <v>0</v>
      </c>
      <c r="S329" s="94"/>
      <c r="T329" s="260">
        <f>S329*H329</f>
        <v>0</v>
      </c>
      <c r="U329" s="260">
        <v>0.0155</v>
      </c>
      <c r="V329" s="260">
        <f>U329*H329</f>
        <v>0.062</v>
      </c>
      <c r="W329" s="260">
        <v>0</v>
      </c>
      <c r="X329" s="261">
        <f>W329*H329</f>
        <v>0</v>
      </c>
      <c r="Y329" s="41"/>
      <c r="Z329" s="41"/>
      <c r="AA329" s="41"/>
      <c r="AB329" s="41"/>
      <c r="AC329" s="41"/>
      <c r="AD329" s="41"/>
      <c r="AE329" s="41"/>
      <c r="AR329" s="262" t="s">
        <v>221</v>
      </c>
      <c r="AT329" s="262" t="s">
        <v>254</v>
      </c>
      <c r="AU329" s="262" t="s">
        <v>88</v>
      </c>
      <c r="AY329" s="16" t="s">
        <v>184</v>
      </c>
      <c r="BE329" s="147">
        <f>IF(O329="základní",K329,0)</f>
        <v>0</v>
      </c>
      <c r="BF329" s="147">
        <f>IF(O329="snížená",K329,0)</f>
        <v>0</v>
      </c>
      <c r="BG329" s="147">
        <f>IF(O329="zákl. přenesená",K329,0)</f>
        <v>0</v>
      </c>
      <c r="BH329" s="147">
        <f>IF(O329="sníž. přenesená",K329,0)</f>
        <v>0</v>
      </c>
      <c r="BI329" s="147">
        <f>IF(O329="nulová",K329,0)</f>
        <v>0</v>
      </c>
      <c r="BJ329" s="16" t="s">
        <v>86</v>
      </c>
      <c r="BK329" s="147">
        <f>ROUND(P329*H329,2)</f>
        <v>0</v>
      </c>
      <c r="BL329" s="16" t="s">
        <v>190</v>
      </c>
      <c r="BM329" s="262" t="s">
        <v>642</v>
      </c>
    </row>
    <row r="330" s="2" customFormat="1" ht="37.8" customHeight="1">
      <c r="A330" s="41"/>
      <c r="B330" s="42"/>
      <c r="C330" s="286" t="s">
        <v>306</v>
      </c>
      <c r="D330" s="286" t="s">
        <v>254</v>
      </c>
      <c r="E330" s="287" t="s">
        <v>643</v>
      </c>
      <c r="F330" s="288" t="s">
        <v>644</v>
      </c>
      <c r="G330" s="289" t="s">
        <v>333</v>
      </c>
      <c r="H330" s="290">
        <v>9</v>
      </c>
      <c r="I330" s="291"/>
      <c r="J330" s="292"/>
      <c r="K330" s="293">
        <f>ROUND(P330*H330,2)</f>
        <v>0</v>
      </c>
      <c r="L330" s="292"/>
      <c r="M330" s="294"/>
      <c r="N330" s="295" t="s">
        <v>1</v>
      </c>
      <c r="O330" s="258" t="s">
        <v>42</v>
      </c>
      <c r="P330" s="259">
        <f>I330+J330</f>
        <v>0</v>
      </c>
      <c r="Q330" s="259">
        <f>ROUND(I330*H330,2)</f>
        <v>0</v>
      </c>
      <c r="R330" s="259">
        <f>ROUND(J330*H330,2)</f>
        <v>0</v>
      </c>
      <c r="S330" s="94"/>
      <c r="T330" s="260">
        <f>S330*H330</f>
        <v>0</v>
      </c>
      <c r="U330" s="260">
        <v>0.01521</v>
      </c>
      <c r="V330" s="260">
        <f>U330*H330</f>
        <v>0.13688999999999998</v>
      </c>
      <c r="W330" s="260">
        <v>0</v>
      </c>
      <c r="X330" s="261">
        <f>W330*H330</f>
        <v>0</v>
      </c>
      <c r="Y330" s="41"/>
      <c r="Z330" s="41"/>
      <c r="AA330" s="41"/>
      <c r="AB330" s="41"/>
      <c r="AC330" s="41"/>
      <c r="AD330" s="41"/>
      <c r="AE330" s="41"/>
      <c r="AR330" s="262" t="s">
        <v>221</v>
      </c>
      <c r="AT330" s="262" t="s">
        <v>254</v>
      </c>
      <c r="AU330" s="262" t="s">
        <v>88</v>
      </c>
      <c r="AY330" s="16" t="s">
        <v>184</v>
      </c>
      <c r="BE330" s="147">
        <f>IF(O330="základní",K330,0)</f>
        <v>0</v>
      </c>
      <c r="BF330" s="147">
        <f>IF(O330="snížená",K330,0)</f>
        <v>0</v>
      </c>
      <c r="BG330" s="147">
        <f>IF(O330="zákl. přenesená",K330,0)</f>
        <v>0</v>
      </c>
      <c r="BH330" s="147">
        <f>IF(O330="sníž. přenesená",K330,0)</f>
        <v>0</v>
      </c>
      <c r="BI330" s="147">
        <f>IF(O330="nulová",K330,0)</f>
        <v>0</v>
      </c>
      <c r="BJ330" s="16" t="s">
        <v>86</v>
      </c>
      <c r="BK330" s="147">
        <f>ROUND(P330*H330,2)</f>
        <v>0</v>
      </c>
      <c r="BL330" s="16" t="s">
        <v>190</v>
      </c>
      <c r="BM330" s="262" t="s">
        <v>645</v>
      </c>
    </row>
    <row r="331" s="2" customFormat="1" ht="37.8" customHeight="1">
      <c r="A331" s="41"/>
      <c r="B331" s="42"/>
      <c r="C331" s="286" t="s">
        <v>646</v>
      </c>
      <c r="D331" s="286" t="s">
        <v>254</v>
      </c>
      <c r="E331" s="287" t="s">
        <v>647</v>
      </c>
      <c r="F331" s="288" t="s">
        <v>648</v>
      </c>
      <c r="G331" s="289" t="s">
        <v>333</v>
      </c>
      <c r="H331" s="290">
        <v>13</v>
      </c>
      <c r="I331" s="291"/>
      <c r="J331" s="292"/>
      <c r="K331" s="293">
        <f>ROUND(P331*H331,2)</f>
        <v>0</v>
      </c>
      <c r="L331" s="292"/>
      <c r="M331" s="294"/>
      <c r="N331" s="295" t="s">
        <v>1</v>
      </c>
      <c r="O331" s="258" t="s">
        <v>42</v>
      </c>
      <c r="P331" s="259">
        <f>I331+J331</f>
        <v>0</v>
      </c>
      <c r="Q331" s="259">
        <f>ROUND(I331*H331,2)</f>
        <v>0</v>
      </c>
      <c r="R331" s="259">
        <f>ROUND(J331*H331,2)</f>
        <v>0</v>
      </c>
      <c r="S331" s="94"/>
      <c r="T331" s="260">
        <f>S331*H331</f>
        <v>0</v>
      </c>
      <c r="U331" s="260">
        <v>0.01553</v>
      </c>
      <c r="V331" s="260">
        <f>U331*H331</f>
        <v>0.20189000000000001</v>
      </c>
      <c r="W331" s="260">
        <v>0</v>
      </c>
      <c r="X331" s="261">
        <f>W331*H331</f>
        <v>0</v>
      </c>
      <c r="Y331" s="41"/>
      <c r="Z331" s="41"/>
      <c r="AA331" s="41"/>
      <c r="AB331" s="41"/>
      <c r="AC331" s="41"/>
      <c r="AD331" s="41"/>
      <c r="AE331" s="41"/>
      <c r="AR331" s="262" t="s">
        <v>221</v>
      </c>
      <c r="AT331" s="262" t="s">
        <v>254</v>
      </c>
      <c r="AU331" s="262" t="s">
        <v>88</v>
      </c>
      <c r="AY331" s="16" t="s">
        <v>184</v>
      </c>
      <c r="BE331" s="147">
        <f>IF(O331="základní",K331,0)</f>
        <v>0</v>
      </c>
      <c r="BF331" s="147">
        <f>IF(O331="snížená",K331,0)</f>
        <v>0</v>
      </c>
      <c r="BG331" s="147">
        <f>IF(O331="zákl. přenesená",K331,0)</f>
        <v>0</v>
      </c>
      <c r="BH331" s="147">
        <f>IF(O331="sníž. přenesená",K331,0)</f>
        <v>0</v>
      </c>
      <c r="BI331" s="147">
        <f>IF(O331="nulová",K331,0)</f>
        <v>0</v>
      </c>
      <c r="BJ331" s="16" t="s">
        <v>86</v>
      </c>
      <c r="BK331" s="147">
        <f>ROUND(P331*H331,2)</f>
        <v>0</v>
      </c>
      <c r="BL331" s="16" t="s">
        <v>190</v>
      </c>
      <c r="BM331" s="262" t="s">
        <v>649</v>
      </c>
    </row>
    <row r="332" s="2" customFormat="1" ht="37.8" customHeight="1">
      <c r="A332" s="41"/>
      <c r="B332" s="42"/>
      <c r="C332" s="286" t="s">
        <v>650</v>
      </c>
      <c r="D332" s="286" t="s">
        <v>254</v>
      </c>
      <c r="E332" s="287" t="s">
        <v>651</v>
      </c>
      <c r="F332" s="288" t="s">
        <v>652</v>
      </c>
      <c r="G332" s="289" t="s">
        <v>333</v>
      </c>
      <c r="H332" s="290">
        <v>1</v>
      </c>
      <c r="I332" s="291"/>
      <c r="J332" s="292"/>
      <c r="K332" s="293">
        <f>ROUND(P332*H332,2)</f>
        <v>0</v>
      </c>
      <c r="L332" s="292"/>
      <c r="M332" s="294"/>
      <c r="N332" s="295" t="s">
        <v>1</v>
      </c>
      <c r="O332" s="258" t="s">
        <v>42</v>
      </c>
      <c r="P332" s="259">
        <f>I332+J332</f>
        <v>0</v>
      </c>
      <c r="Q332" s="259">
        <f>ROUND(I332*H332,2)</f>
        <v>0</v>
      </c>
      <c r="R332" s="259">
        <f>ROUND(J332*H332,2)</f>
        <v>0</v>
      </c>
      <c r="S332" s="94"/>
      <c r="T332" s="260">
        <f>S332*H332</f>
        <v>0</v>
      </c>
      <c r="U332" s="260">
        <v>0.016240000000000001</v>
      </c>
      <c r="V332" s="260">
        <f>U332*H332</f>
        <v>0.016240000000000001</v>
      </c>
      <c r="W332" s="260">
        <v>0</v>
      </c>
      <c r="X332" s="261">
        <f>W332*H332</f>
        <v>0</v>
      </c>
      <c r="Y332" s="41"/>
      <c r="Z332" s="41"/>
      <c r="AA332" s="41"/>
      <c r="AB332" s="41"/>
      <c r="AC332" s="41"/>
      <c r="AD332" s="41"/>
      <c r="AE332" s="41"/>
      <c r="AR332" s="262" t="s">
        <v>221</v>
      </c>
      <c r="AT332" s="262" t="s">
        <v>254</v>
      </c>
      <c r="AU332" s="262" t="s">
        <v>88</v>
      </c>
      <c r="AY332" s="16" t="s">
        <v>184</v>
      </c>
      <c r="BE332" s="147">
        <f>IF(O332="základní",K332,0)</f>
        <v>0</v>
      </c>
      <c r="BF332" s="147">
        <f>IF(O332="snížená",K332,0)</f>
        <v>0</v>
      </c>
      <c r="BG332" s="147">
        <f>IF(O332="zákl. přenesená",K332,0)</f>
        <v>0</v>
      </c>
      <c r="BH332" s="147">
        <f>IF(O332="sníž. přenesená",K332,0)</f>
        <v>0</v>
      </c>
      <c r="BI332" s="147">
        <f>IF(O332="nulová",K332,0)</f>
        <v>0</v>
      </c>
      <c r="BJ332" s="16" t="s">
        <v>86</v>
      </c>
      <c r="BK332" s="147">
        <f>ROUND(P332*H332,2)</f>
        <v>0</v>
      </c>
      <c r="BL332" s="16" t="s">
        <v>190</v>
      </c>
      <c r="BM332" s="262" t="s">
        <v>653</v>
      </c>
    </row>
    <row r="333" s="12" customFormat="1" ht="22.8" customHeight="1">
      <c r="A333" s="12"/>
      <c r="B333" s="232"/>
      <c r="C333" s="233"/>
      <c r="D333" s="234" t="s">
        <v>78</v>
      </c>
      <c r="E333" s="247" t="s">
        <v>221</v>
      </c>
      <c r="F333" s="247" t="s">
        <v>654</v>
      </c>
      <c r="G333" s="233"/>
      <c r="H333" s="233"/>
      <c r="I333" s="236"/>
      <c r="J333" s="236"/>
      <c r="K333" s="248">
        <f>BK333</f>
        <v>0</v>
      </c>
      <c r="L333" s="233"/>
      <c r="M333" s="238"/>
      <c r="N333" s="239"/>
      <c r="O333" s="240"/>
      <c r="P333" s="240"/>
      <c r="Q333" s="241">
        <f>SUM(Q334:Q339)</f>
        <v>0</v>
      </c>
      <c r="R333" s="241">
        <f>SUM(R334:R339)</f>
        <v>0</v>
      </c>
      <c r="S333" s="240"/>
      <c r="T333" s="242">
        <f>SUM(T334:T339)</f>
        <v>0</v>
      </c>
      <c r="U333" s="240"/>
      <c r="V333" s="242">
        <f>SUM(V334:V339)</f>
        <v>0.036419999999999994</v>
      </c>
      <c r="W333" s="240"/>
      <c r="X333" s="243">
        <f>SUM(X334:X339)</f>
        <v>0</v>
      </c>
      <c r="Y333" s="12"/>
      <c r="Z333" s="12"/>
      <c r="AA333" s="12"/>
      <c r="AB333" s="12"/>
      <c r="AC333" s="12"/>
      <c r="AD333" s="12"/>
      <c r="AE333" s="12"/>
      <c r="AR333" s="244" t="s">
        <v>86</v>
      </c>
      <c r="AT333" s="245" t="s">
        <v>78</v>
      </c>
      <c r="AU333" s="245" t="s">
        <v>86</v>
      </c>
      <c r="AY333" s="244" t="s">
        <v>184</v>
      </c>
      <c r="BK333" s="246">
        <f>SUM(BK334:BK339)</f>
        <v>0</v>
      </c>
    </row>
    <row r="334" s="2" customFormat="1" ht="37.8" customHeight="1">
      <c r="A334" s="41"/>
      <c r="B334" s="42"/>
      <c r="C334" s="249" t="s">
        <v>655</v>
      </c>
      <c r="D334" s="249" t="s">
        <v>186</v>
      </c>
      <c r="E334" s="250" t="s">
        <v>656</v>
      </c>
      <c r="F334" s="251" t="s">
        <v>657</v>
      </c>
      <c r="G334" s="252" t="s">
        <v>333</v>
      </c>
      <c r="H334" s="253">
        <v>3</v>
      </c>
      <c r="I334" s="254"/>
      <c r="J334" s="254"/>
      <c r="K334" s="255">
        <f>ROUND(P334*H334,2)</f>
        <v>0</v>
      </c>
      <c r="L334" s="256"/>
      <c r="M334" s="44"/>
      <c r="N334" s="257" t="s">
        <v>1</v>
      </c>
      <c r="O334" s="258" t="s">
        <v>42</v>
      </c>
      <c r="P334" s="259">
        <f>I334+J334</f>
        <v>0</v>
      </c>
      <c r="Q334" s="259">
        <f>ROUND(I334*H334,2)</f>
        <v>0</v>
      </c>
      <c r="R334" s="259">
        <f>ROUND(J334*H334,2)</f>
        <v>0</v>
      </c>
      <c r="S334" s="94"/>
      <c r="T334" s="260">
        <f>S334*H334</f>
        <v>0</v>
      </c>
      <c r="U334" s="260">
        <v>1.0000000000000001E-05</v>
      </c>
      <c r="V334" s="260">
        <f>U334*H334</f>
        <v>3.0000000000000004E-05</v>
      </c>
      <c r="W334" s="260">
        <v>0</v>
      </c>
      <c r="X334" s="261">
        <f>W334*H334</f>
        <v>0</v>
      </c>
      <c r="Y334" s="41"/>
      <c r="Z334" s="41"/>
      <c r="AA334" s="41"/>
      <c r="AB334" s="41"/>
      <c r="AC334" s="41"/>
      <c r="AD334" s="41"/>
      <c r="AE334" s="41"/>
      <c r="AR334" s="262" t="s">
        <v>190</v>
      </c>
      <c r="AT334" s="262" t="s">
        <v>186</v>
      </c>
      <c r="AU334" s="262" t="s">
        <v>88</v>
      </c>
      <c r="AY334" s="16" t="s">
        <v>184</v>
      </c>
      <c r="BE334" s="147">
        <f>IF(O334="základní",K334,0)</f>
        <v>0</v>
      </c>
      <c r="BF334" s="147">
        <f>IF(O334="snížená",K334,0)</f>
        <v>0</v>
      </c>
      <c r="BG334" s="147">
        <f>IF(O334="zákl. přenesená",K334,0)</f>
        <v>0</v>
      </c>
      <c r="BH334" s="147">
        <f>IF(O334="sníž. přenesená",K334,0)</f>
        <v>0</v>
      </c>
      <c r="BI334" s="147">
        <f>IF(O334="nulová",K334,0)</f>
        <v>0</v>
      </c>
      <c r="BJ334" s="16" t="s">
        <v>86</v>
      </c>
      <c r="BK334" s="147">
        <f>ROUND(P334*H334,2)</f>
        <v>0</v>
      </c>
      <c r="BL334" s="16" t="s">
        <v>190</v>
      </c>
      <c r="BM334" s="262" t="s">
        <v>658</v>
      </c>
    </row>
    <row r="335" s="2" customFormat="1" ht="37.8" customHeight="1">
      <c r="A335" s="41"/>
      <c r="B335" s="42"/>
      <c r="C335" s="249" t="s">
        <v>659</v>
      </c>
      <c r="D335" s="249" t="s">
        <v>186</v>
      </c>
      <c r="E335" s="250" t="s">
        <v>660</v>
      </c>
      <c r="F335" s="251" t="s">
        <v>661</v>
      </c>
      <c r="G335" s="252" t="s">
        <v>333</v>
      </c>
      <c r="H335" s="253">
        <v>9</v>
      </c>
      <c r="I335" s="254"/>
      <c r="J335" s="254"/>
      <c r="K335" s="255">
        <f>ROUND(P335*H335,2)</f>
        <v>0</v>
      </c>
      <c r="L335" s="256"/>
      <c r="M335" s="44"/>
      <c r="N335" s="257" t="s">
        <v>1</v>
      </c>
      <c r="O335" s="258" t="s">
        <v>42</v>
      </c>
      <c r="P335" s="259">
        <f>I335+J335</f>
        <v>0</v>
      </c>
      <c r="Q335" s="259">
        <f>ROUND(I335*H335,2)</f>
        <v>0</v>
      </c>
      <c r="R335" s="259">
        <f>ROUND(J335*H335,2)</f>
        <v>0</v>
      </c>
      <c r="S335" s="94"/>
      <c r="T335" s="260">
        <f>S335*H335</f>
        <v>0</v>
      </c>
      <c r="U335" s="260">
        <v>1.0000000000000001E-05</v>
      </c>
      <c r="V335" s="260">
        <f>U335*H335</f>
        <v>9.0000000000000006E-05</v>
      </c>
      <c r="W335" s="260">
        <v>0</v>
      </c>
      <c r="X335" s="261">
        <f>W335*H335</f>
        <v>0</v>
      </c>
      <c r="Y335" s="41"/>
      <c r="Z335" s="41"/>
      <c r="AA335" s="41"/>
      <c r="AB335" s="41"/>
      <c r="AC335" s="41"/>
      <c r="AD335" s="41"/>
      <c r="AE335" s="41"/>
      <c r="AR335" s="262" t="s">
        <v>190</v>
      </c>
      <c r="AT335" s="262" t="s">
        <v>186</v>
      </c>
      <c r="AU335" s="262" t="s">
        <v>88</v>
      </c>
      <c r="AY335" s="16" t="s">
        <v>184</v>
      </c>
      <c r="BE335" s="147">
        <f>IF(O335="základní",K335,0)</f>
        <v>0</v>
      </c>
      <c r="BF335" s="147">
        <f>IF(O335="snížená",K335,0)</f>
        <v>0</v>
      </c>
      <c r="BG335" s="147">
        <f>IF(O335="zákl. přenesená",K335,0)</f>
        <v>0</v>
      </c>
      <c r="BH335" s="147">
        <f>IF(O335="sníž. přenesená",K335,0)</f>
        <v>0</v>
      </c>
      <c r="BI335" s="147">
        <f>IF(O335="nulová",K335,0)</f>
        <v>0</v>
      </c>
      <c r="BJ335" s="16" t="s">
        <v>86</v>
      </c>
      <c r="BK335" s="147">
        <f>ROUND(P335*H335,2)</f>
        <v>0</v>
      </c>
      <c r="BL335" s="16" t="s">
        <v>190</v>
      </c>
      <c r="BM335" s="262" t="s">
        <v>662</v>
      </c>
    </row>
    <row r="336" s="2" customFormat="1" ht="37.8" customHeight="1">
      <c r="A336" s="41"/>
      <c r="B336" s="42"/>
      <c r="C336" s="249" t="s">
        <v>663</v>
      </c>
      <c r="D336" s="249" t="s">
        <v>186</v>
      </c>
      <c r="E336" s="250" t="s">
        <v>664</v>
      </c>
      <c r="F336" s="251" t="s">
        <v>665</v>
      </c>
      <c r="G336" s="252" t="s">
        <v>333</v>
      </c>
      <c r="H336" s="253">
        <v>3</v>
      </c>
      <c r="I336" s="254"/>
      <c r="J336" s="254"/>
      <c r="K336" s="255">
        <f>ROUND(P336*H336,2)</f>
        <v>0</v>
      </c>
      <c r="L336" s="256"/>
      <c r="M336" s="44"/>
      <c r="N336" s="257" t="s">
        <v>1</v>
      </c>
      <c r="O336" s="258" t="s">
        <v>42</v>
      </c>
      <c r="P336" s="259">
        <f>I336+J336</f>
        <v>0</v>
      </c>
      <c r="Q336" s="259">
        <f>ROUND(I336*H336,2)</f>
        <v>0</v>
      </c>
      <c r="R336" s="259">
        <f>ROUND(J336*H336,2)</f>
        <v>0</v>
      </c>
      <c r="S336" s="94"/>
      <c r="T336" s="260">
        <f>S336*H336</f>
        <v>0</v>
      </c>
      <c r="U336" s="260">
        <v>6.9999999999999994E-05</v>
      </c>
      <c r="V336" s="260">
        <f>U336*H336</f>
        <v>0.00020999999999999998</v>
      </c>
      <c r="W336" s="260">
        <v>0</v>
      </c>
      <c r="X336" s="261">
        <f>W336*H336</f>
        <v>0</v>
      </c>
      <c r="Y336" s="41"/>
      <c r="Z336" s="41"/>
      <c r="AA336" s="41"/>
      <c r="AB336" s="41"/>
      <c r="AC336" s="41"/>
      <c r="AD336" s="41"/>
      <c r="AE336" s="41"/>
      <c r="AR336" s="262" t="s">
        <v>190</v>
      </c>
      <c r="AT336" s="262" t="s">
        <v>186</v>
      </c>
      <c r="AU336" s="262" t="s">
        <v>88</v>
      </c>
      <c r="AY336" s="16" t="s">
        <v>184</v>
      </c>
      <c r="BE336" s="147">
        <f>IF(O336="základní",K336,0)</f>
        <v>0</v>
      </c>
      <c r="BF336" s="147">
        <f>IF(O336="snížená",K336,0)</f>
        <v>0</v>
      </c>
      <c r="BG336" s="147">
        <f>IF(O336="zákl. přenesená",K336,0)</f>
        <v>0</v>
      </c>
      <c r="BH336" s="147">
        <f>IF(O336="sníž. přenesená",K336,0)</f>
        <v>0</v>
      </c>
      <c r="BI336" s="147">
        <f>IF(O336="nulová",K336,0)</f>
        <v>0</v>
      </c>
      <c r="BJ336" s="16" t="s">
        <v>86</v>
      </c>
      <c r="BK336" s="147">
        <f>ROUND(P336*H336,2)</f>
        <v>0</v>
      </c>
      <c r="BL336" s="16" t="s">
        <v>190</v>
      </c>
      <c r="BM336" s="262" t="s">
        <v>666</v>
      </c>
    </row>
    <row r="337" s="2" customFormat="1" ht="37.8" customHeight="1">
      <c r="A337" s="41"/>
      <c r="B337" s="42"/>
      <c r="C337" s="249" t="s">
        <v>667</v>
      </c>
      <c r="D337" s="249" t="s">
        <v>186</v>
      </c>
      <c r="E337" s="250" t="s">
        <v>668</v>
      </c>
      <c r="F337" s="251" t="s">
        <v>669</v>
      </c>
      <c r="G337" s="252" t="s">
        <v>333</v>
      </c>
      <c r="H337" s="253">
        <v>3</v>
      </c>
      <c r="I337" s="254"/>
      <c r="J337" s="254"/>
      <c r="K337" s="255">
        <f>ROUND(P337*H337,2)</f>
        <v>0</v>
      </c>
      <c r="L337" s="256"/>
      <c r="M337" s="44"/>
      <c r="N337" s="257" t="s">
        <v>1</v>
      </c>
      <c r="O337" s="258" t="s">
        <v>42</v>
      </c>
      <c r="P337" s="259">
        <f>I337+J337</f>
        <v>0</v>
      </c>
      <c r="Q337" s="259">
        <f>ROUND(I337*H337,2)</f>
        <v>0</v>
      </c>
      <c r="R337" s="259">
        <f>ROUND(J337*H337,2)</f>
        <v>0</v>
      </c>
      <c r="S337" s="94"/>
      <c r="T337" s="260">
        <f>S337*H337</f>
        <v>0</v>
      </c>
      <c r="U337" s="260">
        <v>0.0117</v>
      </c>
      <c r="V337" s="260">
        <f>U337*H337</f>
        <v>0.035099999999999999</v>
      </c>
      <c r="W337" s="260">
        <v>0</v>
      </c>
      <c r="X337" s="261">
        <f>W337*H337</f>
        <v>0</v>
      </c>
      <c r="Y337" s="41"/>
      <c r="Z337" s="41"/>
      <c r="AA337" s="41"/>
      <c r="AB337" s="41"/>
      <c r="AC337" s="41"/>
      <c r="AD337" s="41"/>
      <c r="AE337" s="41"/>
      <c r="AR337" s="262" t="s">
        <v>190</v>
      </c>
      <c r="AT337" s="262" t="s">
        <v>186</v>
      </c>
      <c r="AU337" s="262" t="s">
        <v>88</v>
      </c>
      <c r="AY337" s="16" t="s">
        <v>184</v>
      </c>
      <c r="BE337" s="147">
        <f>IF(O337="základní",K337,0)</f>
        <v>0</v>
      </c>
      <c r="BF337" s="147">
        <f>IF(O337="snížená",K337,0)</f>
        <v>0</v>
      </c>
      <c r="BG337" s="147">
        <f>IF(O337="zákl. přenesená",K337,0)</f>
        <v>0</v>
      </c>
      <c r="BH337" s="147">
        <f>IF(O337="sníž. přenesená",K337,0)</f>
        <v>0</v>
      </c>
      <c r="BI337" s="147">
        <f>IF(O337="nulová",K337,0)</f>
        <v>0</v>
      </c>
      <c r="BJ337" s="16" t="s">
        <v>86</v>
      </c>
      <c r="BK337" s="147">
        <f>ROUND(P337*H337,2)</f>
        <v>0</v>
      </c>
      <c r="BL337" s="16" t="s">
        <v>190</v>
      </c>
      <c r="BM337" s="262" t="s">
        <v>670</v>
      </c>
    </row>
    <row r="338" s="2" customFormat="1" ht="24.15" customHeight="1">
      <c r="A338" s="41"/>
      <c r="B338" s="42"/>
      <c r="C338" s="249" t="s">
        <v>671</v>
      </c>
      <c r="D338" s="249" t="s">
        <v>186</v>
      </c>
      <c r="E338" s="250" t="s">
        <v>672</v>
      </c>
      <c r="F338" s="251" t="s">
        <v>673</v>
      </c>
      <c r="G338" s="252" t="s">
        <v>199</v>
      </c>
      <c r="H338" s="253">
        <v>1</v>
      </c>
      <c r="I338" s="254"/>
      <c r="J338" s="254"/>
      <c r="K338" s="255">
        <f>ROUND(P338*H338,2)</f>
        <v>0</v>
      </c>
      <c r="L338" s="256"/>
      <c r="M338" s="44"/>
      <c r="N338" s="257" t="s">
        <v>1</v>
      </c>
      <c r="O338" s="258" t="s">
        <v>42</v>
      </c>
      <c r="P338" s="259">
        <f>I338+J338</f>
        <v>0</v>
      </c>
      <c r="Q338" s="259">
        <f>ROUND(I338*H338,2)</f>
        <v>0</v>
      </c>
      <c r="R338" s="259">
        <f>ROUND(J338*H338,2)</f>
        <v>0</v>
      </c>
      <c r="S338" s="94"/>
      <c r="T338" s="260">
        <f>S338*H338</f>
        <v>0</v>
      </c>
      <c r="U338" s="260">
        <v>0</v>
      </c>
      <c r="V338" s="260">
        <f>U338*H338</f>
        <v>0</v>
      </c>
      <c r="W338" s="260">
        <v>0</v>
      </c>
      <c r="X338" s="261">
        <f>W338*H338</f>
        <v>0</v>
      </c>
      <c r="Y338" s="41"/>
      <c r="Z338" s="41"/>
      <c r="AA338" s="41"/>
      <c r="AB338" s="41"/>
      <c r="AC338" s="41"/>
      <c r="AD338" s="41"/>
      <c r="AE338" s="41"/>
      <c r="AR338" s="262" t="s">
        <v>190</v>
      </c>
      <c r="AT338" s="262" t="s">
        <v>186</v>
      </c>
      <c r="AU338" s="262" t="s">
        <v>88</v>
      </c>
      <c r="AY338" s="16" t="s">
        <v>184</v>
      </c>
      <c r="BE338" s="147">
        <f>IF(O338="základní",K338,0)</f>
        <v>0</v>
      </c>
      <c r="BF338" s="147">
        <f>IF(O338="snížená",K338,0)</f>
        <v>0</v>
      </c>
      <c r="BG338" s="147">
        <f>IF(O338="zákl. přenesená",K338,0)</f>
        <v>0</v>
      </c>
      <c r="BH338" s="147">
        <f>IF(O338="sníž. přenesená",K338,0)</f>
        <v>0</v>
      </c>
      <c r="BI338" s="147">
        <f>IF(O338="nulová",K338,0)</f>
        <v>0</v>
      </c>
      <c r="BJ338" s="16" t="s">
        <v>86</v>
      </c>
      <c r="BK338" s="147">
        <f>ROUND(P338*H338,2)</f>
        <v>0</v>
      </c>
      <c r="BL338" s="16" t="s">
        <v>190</v>
      </c>
      <c r="BM338" s="262" t="s">
        <v>674</v>
      </c>
    </row>
    <row r="339" s="2" customFormat="1" ht="21.75" customHeight="1">
      <c r="A339" s="41"/>
      <c r="B339" s="42"/>
      <c r="C339" s="249" t="s">
        <v>675</v>
      </c>
      <c r="D339" s="249" t="s">
        <v>186</v>
      </c>
      <c r="E339" s="250" t="s">
        <v>676</v>
      </c>
      <c r="F339" s="251" t="s">
        <v>677</v>
      </c>
      <c r="G339" s="252" t="s">
        <v>333</v>
      </c>
      <c r="H339" s="253">
        <v>11</v>
      </c>
      <c r="I339" s="254"/>
      <c r="J339" s="254"/>
      <c r="K339" s="255">
        <f>ROUND(P339*H339,2)</f>
        <v>0</v>
      </c>
      <c r="L339" s="256"/>
      <c r="M339" s="44"/>
      <c r="N339" s="257" t="s">
        <v>1</v>
      </c>
      <c r="O339" s="258" t="s">
        <v>42</v>
      </c>
      <c r="P339" s="259">
        <f>I339+J339</f>
        <v>0</v>
      </c>
      <c r="Q339" s="259">
        <f>ROUND(I339*H339,2)</f>
        <v>0</v>
      </c>
      <c r="R339" s="259">
        <f>ROUND(J339*H339,2)</f>
        <v>0</v>
      </c>
      <c r="S339" s="94"/>
      <c r="T339" s="260">
        <f>S339*H339</f>
        <v>0</v>
      </c>
      <c r="U339" s="260">
        <v>9.0000000000000006E-05</v>
      </c>
      <c r="V339" s="260">
        <f>U339*H339</f>
        <v>0.00098999999999999999</v>
      </c>
      <c r="W339" s="260">
        <v>0</v>
      </c>
      <c r="X339" s="261">
        <f>W339*H339</f>
        <v>0</v>
      </c>
      <c r="Y339" s="41"/>
      <c r="Z339" s="41"/>
      <c r="AA339" s="41"/>
      <c r="AB339" s="41"/>
      <c r="AC339" s="41"/>
      <c r="AD339" s="41"/>
      <c r="AE339" s="41"/>
      <c r="AR339" s="262" t="s">
        <v>190</v>
      </c>
      <c r="AT339" s="262" t="s">
        <v>186</v>
      </c>
      <c r="AU339" s="262" t="s">
        <v>88</v>
      </c>
      <c r="AY339" s="16" t="s">
        <v>184</v>
      </c>
      <c r="BE339" s="147">
        <f>IF(O339="základní",K339,0)</f>
        <v>0</v>
      </c>
      <c r="BF339" s="147">
        <f>IF(O339="snížená",K339,0)</f>
        <v>0</v>
      </c>
      <c r="BG339" s="147">
        <f>IF(O339="zákl. přenesená",K339,0)</f>
        <v>0</v>
      </c>
      <c r="BH339" s="147">
        <f>IF(O339="sníž. přenesená",K339,0)</f>
        <v>0</v>
      </c>
      <c r="BI339" s="147">
        <f>IF(O339="nulová",K339,0)</f>
        <v>0</v>
      </c>
      <c r="BJ339" s="16" t="s">
        <v>86</v>
      </c>
      <c r="BK339" s="147">
        <f>ROUND(P339*H339,2)</f>
        <v>0</v>
      </c>
      <c r="BL339" s="16" t="s">
        <v>190</v>
      </c>
      <c r="BM339" s="262" t="s">
        <v>678</v>
      </c>
    </row>
    <row r="340" s="12" customFormat="1" ht="22.8" customHeight="1">
      <c r="A340" s="12"/>
      <c r="B340" s="232"/>
      <c r="C340" s="233"/>
      <c r="D340" s="234" t="s">
        <v>78</v>
      </c>
      <c r="E340" s="247" t="s">
        <v>228</v>
      </c>
      <c r="F340" s="247" t="s">
        <v>679</v>
      </c>
      <c r="G340" s="233"/>
      <c r="H340" s="233"/>
      <c r="I340" s="236"/>
      <c r="J340" s="236"/>
      <c r="K340" s="248">
        <f>BK340</f>
        <v>0</v>
      </c>
      <c r="L340" s="233"/>
      <c r="M340" s="238"/>
      <c r="N340" s="239"/>
      <c r="O340" s="240"/>
      <c r="P340" s="240"/>
      <c r="Q340" s="241">
        <f>SUM(Q341:Q375)</f>
        <v>0</v>
      </c>
      <c r="R340" s="241">
        <f>SUM(R341:R375)</f>
        <v>0</v>
      </c>
      <c r="S340" s="240"/>
      <c r="T340" s="242">
        <f>SUM(T341:T375)</f>
        <v>0</v>
      </c>
      <c r="U340" s="240"/>
      <c r="V340" s="242">
        <f>SUM(V341:V375)</f>
        <v>44.332550000000005</v>
      </c>
      <c r="W340" s="240"/>
      <c r="X340" s="243">
        <f>SUM(X341:X375)</f>
        <v>229.37459999999999</v>
      </c>
      <c r="Y340" s="12"/>
      <c r="Z340" s="12"/>
      <c r="AA340" s="12"/>
      <c r="AB340" s="12"/>
      <c r="AC340" s="12"/>
      <c r="AD340" s="12"/>
      <c r="AE340" s="12"/>
      <c r="AR340" s="244" t="s">
        <v>86</v>
      </c>
      <c r="AT340" s="245" t="s">
        <v>78</v>
      </c>
      <c r="AU340" s="245" t="s">
        <v>86</v>
      </c>
      <c r="AY340" s="244" t="s">
        <v>184</v>
      </c>
      <c r="BK340" s="246">
        <f>SUM(BK341:BK375)</f>
        <v>0</v>
      </c>
    </row>
    <row r="341" s="2" customFormat="1" ht="24.15" customHeight="1">
      <c r="A341" s="41"/>
      <c r="B341" s="42"/>
      <c r="C341" s="249" t="s">
        <v>680</v>
      </c>
      <c r="D341" s="249" t="s">
        <v>186</v>
      </c>
      <c r="E341" s="250" t="s">
        <v>681</v>
      </c>
      <c r="F341" s="251" t="s">
        <v>682</v>
      </c>
      <c r="G341" s="252" t="s">
        <v>194</v>
      </c>
      <c r="H341" s="253">
        <v>155</v>
      </c>
      <c r="I341" s="254"/>
      <c r="J341" s="254"/>
      <c r="K341" s="255">
        <f>ROUND(P341*H341,2)</f>
        <v>0</v>
      </c>
      <c r="L341" s="256"/>
      <c r="M341" s="44"/>
      <c r="N341" s="257" t="s">
        <v>1</v>
      </c>
      <c r="O341" s="258" t="s">
        <v>42</v>
      </c>
      <c r="P341" s="259">
        <f>I341+J341</f>
        <v>0</v>
      </c>
      <c r="Q341" s="259">
        <f>ROUND(I341*H341,2)</f>
        <v>0</v>
      </c>
      <c r="R341" s="259">
        <f>ROUND(J341*H341,2)</f>
        <v>0</v>
      </c>
      <c r="S341" s="94"/>
      <c r="T341" s="260">
        <f>S341*H341</f>
        <v>0</v>
      </c>
      <c r="U341" s="260">
        <v>0.20219000000000001</v>
      </c>
      <c r="V341" s="260">
        <f>U341*H341</f>
        <v>31.339450000000003</v>
      </c>
      <c r="W341" s="260">
        <v>0</v>
      </c>
      <c r="X341" s="261">
        <f>W341*H341</f>
        <v>0</v>
      </c>
      <c r="Y341" s="41"/>
      <c r="Z341" s="41"/>
      <c r="AA341" s="41"/>
      <c r="AB341" s="41"/>
      <c r="AC341" s="41"/>
      <c r="AD341" s="41"/>
      <c r="AE341" s="41"/>
      <c r="AR341" s="262" t="s">
        <v>190</v>
      </c>
      <c r="AT341" s="262" t="s">
        <v>186</v>
      </c>
      <c r="AU341" s="262" t="s">
        <v>88</v>
      </c>
      <c r="AY341" s="16" t="s">
        <v>184</v>
      </c>
      <c r="BE341" s="147">
        <f>IF(O341="základní",K341,0)</f>
        <v>0</v>
      </c>
      <c r="BF341" s="147">
        <f>IF(O341="snížená",K341,0)</f>
        <v>0</v>
      </c>
      <c r="BG341" s="147">
        <f>IF(O341="zákl. přenesená",K341,0)</f>
        <v>0</v>
      </c>
      <c r="BH341" s="147">
        <f>IF(O341="sníž. přenesená",K341,0)</f>
        <v>0</v>
      </c>
      <c r="BI341" s="147">
        <f>IF(O341="nulová",K341,0)</f>
        <v>0</v>
      </c>
      <c r="BJ341" s="16" t="s">
        <v>86</v>
      </c>
      <c r="BK341" s="147">
        <f>ROUND(P341*H341,2)</f>
        <v>0</v>
      </c>
      <c r="BL341" s="16" t="s">
        <v>190</v>
      </c>
      <c r="BM341" s="262" t="s">
        <v>683</v>
      </c>
    </row>
    <row r="342" s="2" customFormat="1" ht="16.5" customHeight="1">
      <c r="A342" s="41"/>
      <c r="B342" s="42"/>
      <c r="C342" s="286" t="s">
        <v>324</v>
      </c>
      <c r="D342" s="286" t="s">
        <v>254</v>
      </c>
      <c r="E342" s="287" t="s">
        <v>684</v>
      </c>
      <c r="F342" s="288" t="s">
        <v>685</v>
      </c>
      <c r="G342" s="289" t="s">
        <v>194</v>
      </c>
      <c r="H342" s="290">
        <v>160</v>
      </c>
      <c r="I342" s="291"/>
      <c r="J342" s="292"/>
      <c r="K342" s="293">
        <f>ROUND(P342*H342,2)</f>
        <v>0</v>
      </c>
      <c r="L342" s="292"/>
      <c r="M342" s="294"/>
      <c r="N342" s="295" t="s">
        <v>1</v>
      </c>
      <c r="O342" s="258" t="s">
        <v>42</v>
      </c>
      <c r="P342" s="259">
        <f>I342+J342</f>
        <v>0</v>
      </c>
      <c r="Q342" s="259">
        <f>ROUND(I342*H342,2)</f>
        <v>0</v>
      </c>
      <c r="R342" s="259">
        <f>ROUND(J342*H342,2)</f>
        <v>0</v>
      </c>
      <c r="S342" s="94"/>
      <c r="T342" s="260">
        <f>S342*H342</f>
        <v>0</v>
      </c>
      <c r="U342" s="260">
        <v>0.080000000000000002</v>
      </c>
      <c r="V342" s="260">
        <f>U342*H342</f>
        <v>12.800000000000001</v>
      </c>
      <c r="W342" s="260">
        <v>0</v>
      </c>
      <c r="X342" s="261">
        <f>W342*H342</f>
        <v>0</v>
      </c>
      <c r="Y342" s="41"/>
      <c r="Z342" s="41"/>
      <c r="AA342" s="41"/>
      <c r="AB342" s="41"/>
      <c r="AC342" s="41"/>
      <c r="AD342" s="41"/>
      <c r="AE342" s="41"/>
      <c r="AR342" s="262" t="s">
        <v>221</v>
      </c>
      <c r="AT342" s="262" t="s">
        <v>254</v>
      </c>
      <c r="AU342" s="262" t="s">
        <v>88</v>
      </c>
      <c r="AY342" s="16" t="s">
        <v>184</v>
      </c>
      <c r="BE342" s="147">
        <f>IF(O342="základní",K342,0)</f>
        <v>0</v>
      </c>
      <c r="BF342" s="147">
        <f>IF(O342="snížená",K342,0)</f>
        <v>0</v>
      </c>
      <c r="BG342" s="147">
        <f>IF(O342="zákl. přenesená",K342,0)</f>
        <v>0</v>
      </c>
      <c r="BH342" s="147">
        <f>IF(O342="sníž. přenesená",K342,0)</f>
        <v>0</v>
      </c>
      <c r="BI342" s="147">
        <f>IF(O342="nulová",K342,0)</f>
        <v>0</v>
      </c>
      <c r="BJ342" s="16" t="s">
        <v>86</v>
      </c>
      <c r="BK342" s="147">
        <f>ROUND(P342*H342,2)</f>
        <v>0</v>
      </c>
      <c r="BL342" s="16" t="s">
        <v>190</v>
      </c>
      <c r="BM342" s="262" t="s">
        <v>686</v>
      </c>
    </row>
    <row r="343" s="2" customFormat="1" ht="33" customHeight="1">
      <c r="A343" s="41"/>
      <c r="B343" s="42"/>
      <c r="C343" s="249" t="s">
        <v>687</v>
      </c>
      <c r="D343" s="249" t="s">
        <v>186</v>
      </c>
      <c r="E343" s="250" t="s">
        <v>688</v>
      </c>
      <c r="F343" s="251" t="s">
        <v>689</v>
      </c>
      <c r="G343" s="252" t="s">
        <v>189</v>
      </c>
      <c r="H343" s="253">
        <v>287.60000000000002</v>
      </c>
      <c r="I343" s="254"/>
      <c r="J343" s="254"/>
      <c r="K343" s="255">
        <f>ROUND(P343*H343,2)</f>
        <v>0</v>
      </c>
      <c r="L343" s="256"/>
      <c r="M343" s="44"/>
      <c r="N343" s="257" t="s">
        <v>1</v>
      </c>
      <c r="O343" s="258" t="s">
        <v>42</v>
      </c>
      <c r="P343" s="259">
        <f>I343+J343</f>
        <v>0</v>
      </c>
      <c r="Q343" s="259">
        <f>ROUND(I343*H343,2)</f>
        <v>0</v>
      </c>
      <c r="R343" s="259">
        <f>ROUND(J343*H343,2)</f>
        <v>0</v>
      </c>
      <c r="S343" s="94"/>
      <c r="T343" s="260">
        <f>S343*H343</f>
        <v>0</v>
      </c>
      <c r="U343" s="260">
        <v>0</v>
      </c>
      <c r="V343" s="260">
        <f>U343*H343</f>
        <v>0</v>
      </c>
      <c r="W343" s="260">
        <v>0</v>
      </c>
      <c r="X343" s="261">
        <f>W343*H343</f>
        <v>0</v>
      </c>
      <c r="Y343" s="41"/>
      <c r="Z343" s="41"/>
      <c r="AA343" s="41"/>
      <c r="AB343" s="41"/>
      <c r="AC343" s="41"/>
      <c r="AD343" s="41"/>
      <c r="AE343" s="41"/>
      <c r="AR343" s="262" t="s">
        <v>190</v>
      </c>
      <c r="AT343" s="262" t="s">
        <v>186</v>
      </c>
      <c r="AU343" s="262" t="s">
        <v>88</v>
      </c>
      <c r="AY343" s="16" t="s">
        <v>184</v>
      </c>
      <c r="BE343" s="147">
        <f>IF(O343="základní",K343,0)</f>
        <v>0</v>
      </c>
      <c r="BF343" s="147">
        <f>IF(O343="snížená",K343,0)</f>
        <v>0</v>
      </c>
      <c r="BG343" s="147">
        <f>IF(O343="zákl. přenesená",K343,0)</f>
        <v>0</v>
      </c>
      <c r="BH343" s="147">
        <f>IF(O343="sníž. přenesená",K343,0)</f>
        <v>0</v>
      </c>
      <c r="BI343" s="147">
        <f>IF(O343="nulová",K343,0)</f>
        <v>0</v>
      </c>
      <c r="BJ343" s="16" t="s">
        <v>86</v>
      </c>
      <c r="BK343" s="147">
        <f>ROUND(P343*H343,2)</f>
        <v>0</v>
      </c>
      <c r="BL343" s="16" t="s">
        <v>190</v>
      </c>
      <c r="BM343" s="262" t="s">
        <v>690</v>
      </c>
    </row>
    <row r="344" s="13" customFormat="1">
      <c r="A344" s="13"/>
      <c r="B344" s="263"/>
      <c r="C344" s="264"/>
      <c r="D344" s="265" t="s">
        <v>201</v>
      </c>
      <c r="E344" s="266" t="s">
        <v>1</v>
      </c>
      <c r="F344" s="267" t="s">
        <v>691</v>
      </c>
      <c r="G344" s="264"/>
      <c r="H344" s="268">
        <v>287.60000000000002</v>
      </c>
      <c r="I344" s="269"/>
      <c r="J344" s="269"/>
      <c r="K344" s="264"/>
      <c r="L344" s="264"/>
      <c r="M344" s="270"/>
      <c r="N344" s="271"/>
      <c r="O344" s="272"/>
      <c r="P344" s="272"/>
      <c r="Q344" s="272"/>
      <c r="R344" s="272"/>
      <c r="S344" s="272"/>
      <c r="T344" s="272"/>
      <c r="U344" s="272"/>
      <c r="V344" s="272"/>
      <c r="W344" s="272"/>
      <c r="X344" s="273"/>
      <c r="Y344" s="13"/>
      <c r="Z344" s="13"/>
      <c r="AA344" s="13"/>
      <c r="AB344" s="13"/>
      <c r="AC344" s="13"/>
      <c r="AD344" s="13"/>
      <c r="AE344" s="13"/>
      <c r="AT344" s="274" t="s">
        <v>201</v>
      </c>
      <c r="AU344" s="274" t="s">
        <v>88</v>
      </c>
      <c r="AV344" s="13" t="s">
        <v>88</v>
      </c>
      <c r="AW344" s="13" t="s">
        <v>5</v>
      </c>
      <c r="AX344" s="13" t="s">
        <v>86</v>
      </c>
      <c r="AY344" s="274" t="s">
        <v>184</v>
      </c>
    </row>
    <row r="345" s="2" customFormat="1" ht="33" customHeight="1">
      <c r="A345" s="41"/>
      <c r="B345" s="42"/>
      <c r="C345" s="249" t="s">
        <v>692</v>
      </c>
      <c r="D345" s="249" t="s">
        <v>186</v>
      </c>
      <c r="E345" s="250" t="s">
        <v>693</v>
      </c>
      <c r="F345" s="251" t="s">
        <v>694</v>
      </c>
      <c r="G345" s="252" t="s">
        <v>189</v>
      </c>
      <c r="H345" s="253">
        <v>287.60000000000002</v>
      </c>
      <c r="I345" s="254"/>
      <c r="J345" s="254"/>
      <c r="K345" s="255">
        <f>ROUND(P345*H345,2)</f>
        <v>0</v>
      </c>
      <c r="L345" s="256"/>
      <c r="M345" s="44"/>
      <c r="N345" s="257" t="s">
        <v>1</v>
      </c>
      <c r="O345" s="258" t="s">
        <v>42</v>
      </c>
      <c r="P345" s="259">
        <f>I345+J345</f>
        <v>0</v>
      </c>
      <c r="Q345" s="259">
        <f>ROUND(I345*H345,2)</f>
        <v>0</v>
      </c>
      <c r="R345" s="259">
        <f>ROUND(J345*H345,2)</f>
        <v>0</v>
      </c>
      <c r="S345" s="94"/>
      <c r="T345" s="260">
        <f>S345*H345</f>
        <v>0</v>
      </c>
      <c r="U345" s="260">
        <v>0</v>
      </c>
      <c r="V345" s="260">
        <f>U345*H345</f>
        <v>0</v>
      </c>
      <c r="W345" s="260">
        <v>0</v>
      </c>
      <c r="X345" s="261">
        <f>W345*H345</f>
        <v>0</v>
      </c>
      <c r="Y345" s="41"/>
      <c r="Z345" s="41"/>
      <c r="AA345" s="41"/>
      <c r="AB345" s="41"/>
      <c r="AC345" s="41"/>
      <c r="AD345" s="41"/>
      <c r="AE345" s="41"/>
      <c r="AR345" s="262" t="s">
        <v>190</v>
      </c>
      <c r="AT345" s="262" t="s">
        <v>186</v>
      </c>
      <c r="AU345" s="262" t="s">
        <v>88</v>
      </c>
      <c r="AY345" s="16" t="s">
        <v>184</v>
      </c>
      <c r="BE345" s="147">
        <f>IF(O345="základní",K345,0)</f>
        <v>0</v>
      </c>
      <c r="BF345" s="147">
        <f>IF(O345="snížená",K345,0)</f>
        <v>0</v>
      </c>
      <c r="BG345" s="147">
        <f>IF(O345="zákl. přenesená",K345,0)</f>
        <v>0</v>
      </c>
      <c r="BH345" s="147">
        <f>IF(O345="sníž. přenesená",K345,0)</f>
        <v>0</v>
      </c>
      <c r="BI345" s="147">
        <f>IF(O345="nulová",K345,0)</f>
        <v>0</v>
      </c>
      <c r="BJ345" s="16" t="s">
        <v>86</v>
      </c>
      <c r="BK345" s="147">
        <f>ROUND(P345*H345,2)</f>
        <v>0</v>
      </c>
      <c r="BL345" s="16" t="s">
        <v>190</v>
      </c>
      <c r="BM345" s="262" t="s">
        <v>695</v>
      </c>
    </row>
    <row r="346" s="2" customFormat="1" ht="33" customHeight="1">
      <c r="A346" s="41"/>
      <c r="B346" s="42"/>
      <c r="C346" s="249" t="s">
        <v>696</v>
      </c>
      <c r="D346" s="249" t="s">
        <v>186</v>
      </c>
      <c r="E346" s="250" t="s">
        <v>697</v>
      </c>
      <c r="F346" s="251" t="s">
        <v>698</v>
      </c>
      <c r="G346" s="252" t="s">
        <v>189</v>
      </c>
      <c r="H346" s="253">
        <v>20132</v>
      </c>
      <c r="I346" s="254"/>
      <c r="J346" s="254"/>
      <c r="K346" s="255">
        <f>ROUND(P346*H346,2)</f>
        <v>0</v>
      </c>
      <c r="L346" s="256"/>
      <c r="M346" s="44"/>
      <c r="N346" s="257" t="s">
        <v>1</v>
      </c>
      <c r="O346" s="258" t="s">
        <v>42</v>
      </c>
      <c r="P346" s="259">
        <f>I346+J346</f>
        <v>0</v>
      </c>
      <c r="Q346" s="259">
        <f>ROUND(I346*H346,2)</f>
        <v>0</v>
      </c>
      <c r="R346" s="259">
        <f>ROUND(J346*H346,2)</f>
        <v>0</v>
      </c>
      <c r="S346" s="94"/>
      <c r="T346" s="260">
        <f>S346*H346</f>
        <v>0</v>
      </c>
      <c r="U346" s="260">
        <v>0</v>
      </c>
      <c r="V346" s="260">
        <f>U346*H346</f>
        <v>0</v>
      </c>
      <c r="W346" s="260">
        <v>0</v>
      </c>
      <c r="X346" s="261">
        <f>W346*H346</f>
        <v>0</v>
      </c>
      <c r="Y346" s="41"/>
      <c r="Z346" s="41"/>
      <c r="AA346" s="41"/>
      <c r="AB346" s="41"/>
      <c r="AC346" s="41"/>
      <c r="AD346" s="41"/>
      <c r="AE346" s="41"/>
      <c r="AR346" s="262" t="s">
        <v>190</v>
      </c>
      <c r="AT346" s="262" t="s">
        <v>186</v>
      </c>
      <c r="AU346" s="262" t="s">
        <v>88</v>
      </c>
      <c r="AY346" s="16" t="s">
        <v>184</v>
      </c>
      <c r="BE346" s="147">
        <f>IF(O346="základní",K346,0)</f>
        <v>0</v>
      </c>
      <c r="BF346" s="147">
        <f>IF(O346="snížená",K346,0)</f>
        <v>0</v>
      </c>
      <c r="BG346" s="147">
        <f>IF(O346="zákl. přenesená",K346,0)</f>
        <v>0</v>
      </c>
      <c r="BH346" s="147">
        <f>IF(O346="sníž. přenesená",K346,0)</f>
        <v>0</v>
      </c>
      <c r="BI346" s="147">
        <f>IF(O346="nulová",K346,0)</f>
        <v>0</v>
      </c>
      <c r="BJ346" s="16" t="s">
        <v>86</v>
      </c>
      <c r="BK346" s="147">
        <f>ROUND(P346*H346,2)</f>
        <v>0</v>
      </c>
      <c r="BL346" s="16" t="s">
        <v>190</v>
      </c>
      <c r="BM346" s="262" t="s">
        <v>699</v>
      </c>
    </row>
    <row r="347" s="13" customFormat="1">
      <c r="A347" s="13"/>
      <c r="B347" s="263"/>
      <c r="C347" s="264"/>
      <c r="D347" s="265" t="s">
        <v>201</v>
      </c>
      <c r="E347" s="264"/>
      <c r="F347" s="267" t="s">
        <v>700</v>
      </c>
      <c r="G347" s="264"/>
      <c r="H347" s="268">
        <v>20132</v>
      </c>
      <c r="I347" s="269"/>
      <c r="J347" s="269"/>
      <c r="K347" s="264"/>
      <c r="L347" s="264"/>
      <c r="M347" s="270"/>
      <c r="N347" s="271"/>
      <c r="O347" s="272"/>
      <c r="P347" s="272"/>
      <c r="Q347" s="272"/>
      <c r="R347" s="272"/>
      <c r="S347" s="272"/>
      <c r="T347" s="272"/>
      <c r="U347" s="272"/>
      <c r="V347" s="272"/>
      <c r="W347" s="272"/>
      <c r="X347" s="273"/>
      <c r="Y347" s="13"/>
      <c r="Z347" s="13"/>
      <c r="AA347" s="13"/>
      <c r="AB347" s="13"/>
      <c r="AC347" s="13"/>
      <c r="AD347" s="13"/>
      <c r="AE347" s="13"/>
      <c r="AT347" s="274" t="s">
        <v>201</v>
      </c>
      <c r="AU347" s="274" t="s">
        <v>88</v>
      </c>
      <c r="AV347" s="13" t="s">
        <v>88</v>
      </c>
      <c r="AW347" s="13" t="s">
        <v>4</v>
      </c>
      <c r="AX347" s="13" t="s">
        <v>86</v>
      </c>
      <c r="AY347" s="274" t="s">
        <v>184</v>
      </c>
    </row>
    <row r="348" s="2" customFormat="1" ht="16.5" customHeight="1">
      <c r="A348" s="41"/>
      <c r="B348" s="42"/>
      <c r="C348" s="249" t="s">
        <v>701</v>
      </c>
      <c r="D348" s="249" t="s">
        <v>186</v>
      </c>
      <c r="E348" s="250" t="s">
        <v>702</v>
      </c>
      <c r="F348" s="251" t="s">
        <v>703</v>
      </c>
      <c r="G348" s="252" t="s">
        <v>189</v>
      </c>
      <c r="H348" s="253">
        <v>287.60000000000002</v>
      </c>
      <c r="I348" s="254"/>
      <c r="J348" s="254"/>
      <c r="K348" s="255">
        <f>ROUND(P348*H348,2)</f>
        <v>0</v>
      </c>
      <c r="L348" s="256"/>
      <c r="M348" s="44"/>
      <c r="N348" s="257" t="s">
        <v>1</v>
      </c>
      <c r="O348" s="258" t="s">
        <v>42</v>
      </c>
      <c r="P348" s="259">
        <f>I348+J348</f>
        <v>0</v>
      </c>
      <c r="Q348" s="259">
        <f>ROUND(I348*H348,2)</f>
        <v>0</v>
      </c>
      <c r="R348" s="259">
        <f>ROUND(J348*H348,2)</f>
        <v>0</v>
      </c>
      <c r="S348" s="94"/>
      <c r="T348" s="260">
        <f>S348*H348</f>
        <v>0</v>
      </c>
      <c r="U348" s="260">
        <v>0</v>
      </c>
      <c r="V348" s="260">
        <f>U348*H348</f>
        <v>0</v>
      </c>
      <c r="W348" s="260">
        <v>0</v>
      </c>
      <c r="X348" s="261">
        <f>W348*H348</f>
        <v>0</v>
      </c>
      <c r="Y348" s="41"/>
      <c r="Z348" s="41"/>
      <c r="AA348" s="41"/>
      <c r="AB348" s="41"/>
      <c r="AC348" s="41"/>
      <c r="AD348" s="41"/>
      <c r="AE348" s="41"/>
      <c r="AR348" s="262" t="s">
        <v>190</v>
      </c>
      <c r="AT348" s="262" t="s">
        <v>186</v>
      </c>
      <c r="AU348" s="262" t="s">
        <v>88</v>
      </c>
      <c r="AY348" s="16" t="s">
        <v>184</v>
      </c>
      <c r="BE348" s="147">
        <f>IF(O348="základní",K348,0)</f>
        <v>0</v>
      </c>
      <c r="BF348" s="147">
        <f>IF(O348="snížená",K348,0)</f>
        <v>0</v>
      </c>
      <c r="BG348" s="147">
        <f>IF(O348="zákl. přenesená",K348,0)</f>
        <v>0</v>
      </c>
      <c r="BH348" s="147">
        <f>IF(O348="sníž. přenesená",K348,0)</f>
        <v>0</v>
      </c>
      <c r="BI348" s="147">
        <f>IF(O348="nulová",K348,0)</f>
        <v>0</v>
      </c>
      <c r="BJ348" s="16" t="s">
        <v>86</v>
      </c>
      <c r="BK348" s="147">
        <f>ROUND(P348*H348,2)</f>
        <v>0</v>
      </c>
      <c r="BL348" s="16" t="s">
        <v>190</v>
      </c>
      <c r="BM348" s="262" t="s">
        <v>704</v>
      </c>
    </row>
    <row r="349" s="2" customFormat="1" ht="21.75" customHeight="1">
      <c r="A349" s="41"/>
      <c r="B349" s="42"/>
      <c r="C349" s="249" t="s">
        <v>705</v>
      </c>
      <c r="D349" s="249" t="s">
        <v>186</v>
      </c>
      <c r="E349" s="250" t="s">
        <v>706</v>
      </c>
      <c r="F349" s="251" t="s">
        <v>707</v>
      </c>
      <c r="G349" s="252" t="s">
        <v>189</v>
      </c>
      <c r="H349" s="253">
        <v>20132</v>
      </c>
      <c r="I349" s="254"/>
      <c r="J349" s="254"/>
      <c r="K349" s="255">
        <f>ROUND(P349*H349,2)</f>
        <v>0</v>
      </c>
      <c r="L349" s="256"/>
      <c r="M349" s="44"/>
      <c r="N349" s="257" t="s">
        <v>1</v>
      </c>
      <c r="O349" s="258" t="s">
        <v>42</v>
      </c>
      <c r="P349" s="259">
        <f>I349+J349</f>
        <v>0</v>
      </c>
      <c r="Q349" s="259">
        <f>ROUND(I349*H349,2)</f>
        <v>0</v>
      </c>
      <c r="R349" s="259">
        <f>ROUND(J349*H349,2)</f>
        <v>0</v>
      </c>
      <c r="S349" s="94"/>
      <c r="T349" s="260">
        <f>S349*H349</f>
        <v>0</v>
      </c>
      <c r="U349" s="260">
        <v>0</v>
      </c>
      <c r="V349" s="260">
        <f>U349*H349</f>
        <v>0</v>
      </c>
      <c r="W349" s="260">
        <v>0</v>
      </c>
      <c r="X349" s="261">
        <f>W349*H349</f>
        <v>0</v>
      </c>
      <c r="Y349" s="41"/>
      <c r="Z349" s="41"/>
      <c r="AA349" s="41"/>
      <c r="AB349" s="41"/>
      <c r="AC349" s="41"/>
      <c r="AD349" s="41"/>
      <c r="AE349" s="41"/>
      <c r="AR349" s="262" t="s">
        <v>190</v>
      </c>
      <c r="AT349" s="262" t="s">
        <v>186</v>
      </c>
      <c r="AU349" s="262" t="s">
        <v>88</v>
      </c>
      <c r="AY349" s="16" t="s">
        <v>184</v>
      </c>
      <c r="BE349" s="147">
        <f>IF(O349="základní",K349,0)</f>
        <v>0</v>
      </c>
      <c r="BF349" s="147">
        <f>IF(O349="snížená",K349,0)</f>
        <v>0</v>
      </c>
      <c r="BG349" s="147">
        <f>IF(O349="zákl. přenesená",K349,0)</f>
        <v>0</v>
      </c>
      <c r="BH349" s="147">
        <f>IF(O349="sníž. přenesená",K349,0)</f>
        <v>0</v>
      </c>
      <c r="BI349" s="147">
        <f>IF(O349="nulová",K349,0)</f>
        <v>0</v>
      </c>
      <c r="BJ349" s="16" t="s">
        <v>86</v>
      </c>
      <c r="BK349" s="147">
        <f>ROUND(P349*H349,2)</f>
        <v>0</v>
      </c>
      <c r="BL349" s="16" t="s">
        <v>190</v>
      </c>
      <c r="BM349" s="262" t="s">
        <v>708</v>
      </c>
    </row>
    <row r="350" s="13" customFormat="1">
      <c r="A350" s="13"/>
      <c r="B350" s="263"/>
      <c r="C350" s="264"/>
      <c r="D350" s="265" t="s">
        <v>201</v>
      </c>
      <c r="E350" s="264"/>
      <c r="F350" s="267" t="s">
        <v>700</v>
      </c>
      <c r="G350" s="264"/>
      <c r="H350" s="268">
        <v>20132</v>
      </c>
      <c r="I350" s="269"/>
      <c r="J350" s="269"/>
      <c r="K350" s="264"/>
      <c r="L350" s="264"/>
      <c r="M350" s="270"/>
      <c r="N350" s="271"/>
      <c r="O350" s="272"/>
      <c r="P350" s="272"/>
      <c r="Q350" s="272"/>
      <c r="R350" s="272"/>
      <c r="S350" s="272"/>
      <c r="T350" s="272"/>
      <c r="U350" s="272"/>
      <c r="V350" s="272"/>
      <c r="W350" s="272"/>
      <c r="X350" s="273"/>
      <c r="Y350" s="13"/>
      <c r="Z350" s="13"/>
      <c r="AA350" s="13"/>
      <c r="AB350" s="13"/>
      <c r="AC350" s="13"/>
      <c r="AD350" s="13"/>
      <c r="AE350" s="13"/>
      <c r="AT350" s="274" t="s">
        <v>201</v>
      </c>
      <c r="AU350" s="274" t="s">
        <v>88</v>
      </c>
      <c r="AV350" s="13" t="s">
        <v>88</v>
      </c>
      <c r="AW350" s="13" t="s">
        <v>4</v>
      </c>
      <c r="AX350" s="13" t="s">
        <v>86</v>
      </c>
      <c r="AY350" s="274" t="s">
        <v>184</v>
      </c>
    </row>
    <row r="351" s="2" customFormat="1" ht="21.75" customHeight="1">
      <c r="A351" s="41"/>
      <c r="B351" s="42"/>
      <c r="C351" s="249" t="s">
        <v>709</v>
      </c>
      <c r="D351" s="249" t="s">
        <v>186</v>
      </c>
      <c r="E351" s="250" t="s">
        <v>710</v>
      </c>
      <c r="F351" s="251" t="s">
        <v>711</v>
      </c>
      <c r="G351" s="252" t="s">
        <v>189</v>
      </c>
      <c r="H351" s="253">
        <v>287.60000000000002</v>
      </c>
      <c r="I351" s="254"/>
      <c r="J351" s="254"/>
      <c r="K351" s="255">
        <f>ROUND(P351*H351,2)</f>
        <v>0</v>
      </c>
      <c r="L351" s="256"/>
      <c r="M351" s="44"/>
      <c r="N351" s="257" t="s">
        <v>1</v>
      </c>
      <c r="O351" s="258" t="s">
        <v>42</v>
      </c>
      <c r="P351" s="259">
        <f>I351+J351</f>
        <v>0</v>
      </c>
      <c r="Q351" s="259">
        <f>ROUND(I351*H351,2)</f>
        <v>0</v>
      </c>
      <c r="R351" s="259">
        <f>ROUND(J351*H351,2)</f>
        <v>0</v>
      </c>
      <c r="S351" s="94"/>
      <c r="T351" s="260">
        <f>S351*H351</f>
        <v>0</v>
      </c>
      <c r="U351" s="260">
        <v>0</v>
      </c>
      <c r="V351" s="260">
        <f>U351*H351</f>
        <v>0</v>
      </c>
      <c r="W351" s="260">
        <v>0</v>
      </c>
      <c r="X351" s="261">
        <f>W351*H351</f>
        <v>0</v>
      </c>
      <c r="Y351" s="41"/>
      <c r="Z351" s="41"/>
      <c r="AA351" s="41"/>
      <c r="AB351" s="41"/>
      <c r="AC351" s="41"/>
      <c r="AD351" s="41"/>
      <c r="AE351" s="41"/>
      <c r="AR351" s="262" t="s">
        <v>190</v>
      </c>
      <c r="AT351" s="262" t="s">
        <v>186</v>
      </c>
      <c r="AU351" s="262" t="s">
        <v>88</v>
      </c>
      <c r="AY351" s="16" t="s">
        <v>184</v>
      </c>
      <c r="BE351" s="147">
        <f>IF(O351="základní",K351,0)</f>
        <v>0</v>
      </c>
      <c r="BF351" s="147">
        <f>IF(O351="snížená",K351,0)</f>
        <v>0</v>
      </c>
      <c r="BG351" s="147">
        <f>IF(O351="zákl. přenesená",K351,0)</f>
        <v>0</v>
      </c>
      <c r="BH351" s="147">
        <f>IF(O351="sníž. přenesená",K351,0)</f>
        <v>0</v>
      </c>
      <c r="BI351" s="147">
        <f>IF(O351="nulová",K351,0)</f>
        <v>0</v>
      </c>
      <c r="BJ351" s="16" t="s">
        <v>86</v>
      </c>
      <c r="BK351" s="147">
        <f>ROUND(P351*H351,2)</f>
        <v>0</v>
      </c>
      <c r="BL351" s="16" t="s">
        <v>190</v>
      </c>
      <c r="BM351" s="262" t="s">
        <v>712</v>
      </c>
    </row>
    <row r="352" s="2" customFormat="1" ht="24.15" customHeight="1">
      <c r="A352" s="41"/>
      <c r="B352" s="42"/>
      <c r="C352" s="249" t="s">
        <v>713</v>
      </c>
      <c r="D352" s="249" t="s">
        <v>186</v>
      </c>
      <c r="E352" s="250" t="s">
        <v>714</v>
      </c>
      <c r="F352" s="251" t="s">
        <v>715</v>
      </c>
      <c r="G352" s="252" t="s">
        <v>189</v>
      </c>
      <c r="H352" s="253">
        <v>260</v>
      </c>
      <c r="I352" s="254"/>
      <c r="J352" s="254"/>
      <c r="K352" s="255">
        <f>ROUND(P352*H352,2)</f>
        <v>0</v>
      </c>
      <c r="L352" s="256"/>
      <c r="M352" s="44"/>
      <c r="N352" s="257" t="s">
        <v>1</v>
      </c>
      <c r="O352" s="258" t="s">
        <v>42</v>
      </c>
      <c r="P352" s="259">
        <f>I352+J352</f>
        <v>0</v>
      </c>
      <c r="Q352" s="259">
        <f>ROUND(I352*H352,2)</f>
        <v>0</v>
      </c>
      <c r="R352" s="259">
        <f>ROUND(J352*H352,2)</f>
        <v>0</v>
      </c>
      <c r="S352" s="94"/>
      <c r="T352" s="260">
        <f>S352*H352</f>
        <v>0</v>
      </c>
      <c r="U352" s="260">
        <v>4.0000000000000003E-05</v>
      </c>
      <c r="V352" s="260">
        <f>U352*H352</f>
        <v>0.010400000000000001</v>
      </c>
      <c r="W352" s="260">
        <v>0</v>
      </c>
      <c r="X352" s="261">
        <f>W352*H352</f>
        <v>0</v>
      </c>
      <c r="Y352" s="41"/>
      <c r="Z352" s="41"/>
      <c r="AA352" s="41"/>
      <c r="AB352" s="41"/>
      <c r="AC352" s="41"/>
      <c r="AD352" s="41"/>
      <c r="AE352" s="41"/>
      <c r="AR352" s="262" t="s">
        <v>190</v>
      </c>
      <c r="AT352" s="262" t="s">
        <v>186</v>
      </c>
      <c r="AU352" s="262" t="s">
        <v>88</v>
      </c>
      <c r="AY352" s="16" t="s">
        <v>184</v>
      </c>
      <c r="BE352" s="147">
        <f>IF(O352="základní",K352,0)</f>
        <v>0</v>
      </c>
      <c r="BF352" s="147">
        <f>IF(O352="snížená",K352,0)</f>
        <v>0</v>
      </c>
      <c r="BG352" s="147">
        <f>IF(O352="zákl. přenesená",K352,0)</f>
        <v>0</v>
      </c>
      <c r="BH352" s="147">
        <f>IF(O352="sníž. přenesená",K352,0)</f>
        <v>0</v>
      </c>
      <c r="BI352" s="147">
        <f>IF(O352="nulová",K352,0)</f>
        <v>0</v>
      </c>
      <c r="BJ352" s="16" t="s">
        <v>86</v>
      </c>
      <c r="BK352" s="147">
        <f>ROUND(P352*H352,2)</f>
        <v>0</v>
      </c>
      <c r="BL352" s="16" t="s">
        <v>190</v>
      </c>
      <c r="BM352" s="262" t="s">
        <v>716</v>
      </c>
    </row>
    <row r="353" s="2" customFormat="1" ht="16.5" customHeight="1">
      <c r="A353" s="41"/>
      <c r="B353" s="42"/>
      <c r="C353" s="249" t="s">
        <v>717</v>
      </c>
      <c r="D353" s="249" t="s">
        <v>186</v>
      </c>
      <c r="E353" s="250" t="s">
        <v>718</v>
      </c>
      <c r="F353" s="251" t="s">
        <v>719</v>
      </c>
      <c r="G353" s="252" t="s">
        <v>333</v>
      </c>
      <c r="H353" s="253">
        <v>15</v>
      </c>
      <c r="I353" s="254"/>
      <c r="J353" s="254"/>
      <c r="K353" s="255">
        <f>ROUND(P353*H353,2)</f>
        <v>0</v>
      </c>
      <c r="L353" s="256"/>
      <c r="M353" s="44"/>
      <c r="N353" s="257" t="s">
        <v>1</v>
      </c>
      <c r="O353" s="258" t="s">
        <v>42</v>
      </c>
      <c r="P353" s="259">
        <f>I353+J353</f>
        <v>0</v>
      </c>
      <c r="Q353" s="259">
        <f>ROUND(I353*H353,2)</f>
        <v>0</v>
      </c>
      <c r="R353" s="259">
        <f>ROUND(J353*H353,2)</f>
        <v>0</v>
      </c>
      <c r="S353" s="94"/>
      <c r="T353" s="260">
        <f>S353*H353</f>
        <v>0</v>
      </c>
      <c r="U353" s="260">
        <v>0.00018000000000000001</v>
      </c>
      <c r="V353" s="260">
        <f>U353*H353</f>
        <v>0.0027000000000000001</v>
      </c>
      <c r="W353" s="260">
        <v>0</v>
      </c>
      <c r="X353" s="261">
        <f>W353*H353</f>
        <v>0</v>
      </c>
      <c r="Y353" s="41"/>
      <c r="Z353" s="41"/>
      <c r="AA353" s="41"/>
      <c r="AB353" s="41"/>
      <c r="AC353" s="41"/>
      <c r="AD353" s="41"/>
      <c r="AE353" s="41"/>
      <c r="AR353" s="262" t="s">
        <v>190</v>
      </c>
      <c r="AT353" s="262" t="s">
        <v>186</v>
      </c>
      <c r="AU353" s="262" t="s">
        <v>88</v>
      </c>
      <c r="AY353" s="16" t="s">
        <v>184</v>
      </c>
      <c r="BE353" s="147">
        <f>IF(O353="základní",K353,0)</f>
        <v>0</v>
      </c>
      <c r="BF353" s="147">
        <f>IF(O353="snížená",K353,0)</f>
        <v>0</v>
      </c>
      <c r="BG353" s="147">
        <f>IF(O353="zákl. přenesená",K353,0)</f>
        <v>0</v>
      </c>
      <c r="BH353" s="147">
        <f>IF(O353="sníž. přenesená",K353,0)</f>
        <v>0</v>
      </c>
      <c r="BI353" s="147">
        <f>IF(O353="nulová",K353,0)</f>
        <v>0</v>
      </c>
      <c r="BJ353" s="16" t="s">
        <v>86</v>
      </c>
      <c r="BK353" s="147">
        <f>ROUND(P353*H353,2)</f>
        <v>0</v>
      </c>
      <c r="BL353" s="16" t="s">
        <v>190</v>
      </c>
      <c r="BM353" s="262" t="s">
        <v>720</v>
      </c>
    </row>
    <row r="354" s="2" customFormat="1" ht="24.15" customHeight="1">
      <c r="A354" s="41"/>
      <c r="B354" s="42"/>
      <c r="C354" s="286" t="s">
        <v>721</v>
      </c>
      <c r="D354" s="286" t="s">
        <v>254</v>
      </c>
      <c r="E354" s="287" t="s">
        <v>722</v>
      </c>
      <c r="F354" s="288" t="s">
        <v>723</v>
      </c>
      <c r="G354" s="289" t="s">
        <v>333</v>
      </c>
      <c r="H354" s="290">
        <v>15</v>
      </c>
      <c r="I354" s="291"/>
      <c r="J354" s="292"/>
      <c r="K354" s="293">
        <f>ROUND(P354*H354,2)</f>
        <v>0</v>
      </c>
      <c r="L354" s="292"/>
      <c r="M354" s="294"/>
      <c r="N354" s="295" t="s">
        <v>1</v>
      </c>
      <c r="O354" s="258" t="s">
        <v>42</v>
      </c>
      <c r="P354" s="259">
        <f>I354+J354</f>
        <v>0</v>
      </c>
      <c r="Q354" s="259">
        <f>ROUND(I354*H354,2)</f>
        <v>0</v>
      </c>
      <c r="R354" s="259">
        <f>ROUND(J354*H354,2)</f>
        <v>0</v>
      </c>
      <c r="S354" s="94"/>
      <c r="T354" s="260">
        <f>S354*H354</f>
        <v>0</v>
      </c>
      <c r="U354" s="260">
        <v>0.012</v>
      </c>
      <c r="V354" s="260">
        <f>U354*H354</f>
        <v>0.17999999999999999</v>
      </c>
      <c r="W354" s="260">
        <v>0</v>
      </c>
      <c r="X354" s="261">
        <f>W354*H354</f>
        <v>0</v>
      </c>
      <c r="Y354" s="41"/>
      <c r="Z354" s="41"/>
      <c r="AA354" s="41"/>
      <c r="AB354" s="41"/>
      <c r="AC354" s="41"/>
      <c r="AD354" s="41"/>
      <c r="AE354" s="41"/>
      <c r="AR354" s="262" t="s">
        <v>221</v>
      </c>
      <c r="AT354" s="262" t="s">
        <v>254</v>
      </c>
      <c r="AU354" s="262" t="s">
        <v>88</v>
      </c>
      <c r="AY354" s="16" t="s">
        <v>184</v>
      </c>
      <c r="BE354" s="147">
        <f>IF(O354="základní",K354,0)</f>
        <v>0</v>
      </c>
      <c r="BF354" s="147">
        <f>IF(O354="snížená",K354,0)</f>
        <v>0</v>
      </c>
      <c r="BG354" s="147">
        <f>IF(O354="zákl. přenesená",K354,0)</f>
        <v>0</v>
      </c>
      <c r="BH354" s="147">
        <f>IF(O354="sníž. přenesená",K354,0)</f>
        <v>0</v>
      </c>
      <c r="BI354" s="147">
        <f>IF(O354="nulová",K354,0)</f>
        <v>0</v>
      </c>
      <c r="BJ354" s="16" t="s">
        <v>86</v>
      </c>
      <c r="BK354" s="147">
        <f>ROUND(P354*H354,2)</f>
        <v>0</v>
      </c>
      <c r="BL354" s="16" t="s">
        <v>190</v>
      </c>
      <c r="BM354" s="262" t="s">
        <v>724</v>
      </c>
    </row>
    <row r="355" s="2" customFormat="1" ht="21.75" customHeight="1">
      <c r="A355" s="41"/>
      <c r="B355" s="42"/>
      <c r="C355" s="249" t="s">
        <v>725</v>
      </c>
      <c r="D355" s="249" t="s">
        <v>186</v>
      </c>
      <c r="E355" s="250" t="s">
        <v>726</v>
      </c>
      <c r="F355" s="251" t="s">
        <v>727</v>
      </c>
      <c r="G355" s="252" t="s">
        <v>189</v>
      </c>
      <c r="H355" s="253">
        <v>230</v>
      </c>
      <c r="I355" s="254"/>
      <c r="J355" s="254"/>
      <c r="K355" s="255">
        <f>ROUND(P355*H355,2)</f>
        <v>0</v>
      </c>
      <c r="L355" s="256"/>
      <c r="M355" s="44"/>
      <c r="N355" s="257" t="s">
        <v>1</v>
      </c>
      <c r="O355" s="258" t="s">
        <v>42</v>
      </c>
      <c r="P355" s="259">
        <f>I355+J355</f>
        <v>0</v>
      </c>
      <c r="Q355" s="259">
        <f>ROUND(I355*H355,2)</f>
        <v>0</v>
      </c>
      <c r="R355" s="259">
        <f>ROUND(J355*H355,2)</f>
        <v>0</v>
      </c>
      <c r="S355" s="94"/>
      <c r="T355" s="260">
        <f>S355*H355</f>
        <v>0</v>
      </c>
      <c r="U355" s="260">
        <v>0</v>
      </c>
      <c r="V355" s="260">
        <f>U355*H355</f>
        <v>0</v>
      </c>
      <c r="W355" s="260">
        <v>0.26100000000000001</v>
      </c>
      <c r="X355" s="261">
        <f>W355*H355</f>
        <v>60.030000000000001</v>
      </c>
      <c r="Y355" s="41"/>
      <c r="Z355" s="41"/>
      <c r="AA355" s="41"/>
      <c r="AB355" s="41"/>
      <c r="AC355" s="41"/>
      <c r="AD355" s="41"/>
      <c r="AE355" s="41"/>
      <c r="AR355" s="262" t="s">
        <v>190</v>
      </c>
      <c r="AT355" s="262" t="s">
        <v>186</v>
      </c>
      <c r="AU355" s="262" t="s">
        <v>88</v>
      </c>
      <c r="AY355" s="16" t="s">
        <v>184</v>
      </c>
      <c r="BE355" s="147">
        <f>IF(O355="základní",K355,0)</f>
        <v>0</v>
      </c>
      <c r="BF355" s="147">
        <f>IF(O355="snížená",K355,0)</f>
        <v>0</v>
      </c>
      <c r="BG355" s="147">
        <f>IF(O355="zákl. přenesená",K355,0)</f>
        <v>0</v>
      </c>
      <c r="BH355" s="147">
        <f>IF(O355="sníž. přenesená",K355,0)</f>
        <v>0</v>
      </c>
      <c r="BI355" s="147">
        <f>IF(O355="nulová",K355,0)</f>
        <v>0</v>
      </c>
      <c r="BJ355" s="16" t="s">
        <v>86</v>
      </c>
      <c r="BK355" s="147">
        <f>ROUND(P355*H355,2)</f>
        <v>0</v>
      </c>
      <c r="BL355" s="16" t="s">
        <v>190</v>
      </c>
      <c r="BM355" s="262" t="s">
        <v>728</v>
      </c>
    </row>
    <row r="356" s="13" customFormat="1">
      <c r="A356" s="13"/>
      <c r="B356" s="263"/>
      <c r="C356" s="264"/>
      <c r="D356" s="265" t="s">
        <v>201</v>
      </c>
      <c r="E356" s="266" t="s">
        <v>1</v>
      </c>
      <c r="F356" s="267" t="s">
        <v>729</v>
      </c>
      <c r="G356" s="264"/>
      <c r="H356" s="268">
        <v>230</v>
      </c>
      <c r="I356" s="269"/>
      <c r="J356" s="269"/>
      <c r="K356" s="264"/>
      <c r="L356" s="264"/>
      <c r="M356" s="270"/>
      <c r="N356" s="271"/>
      <c r="O356" s="272"/>
      <c r="P356" s="272"/>
      <c r="Q356" s="272"/>
      <c r="R356" s="272"/>
      <c r="S356" s="272"/>
      <c r="T356" s="272"/>
      <c r="U356" s="272"/>
      <c r="V356" s="272"/>
      <c r="W356" s="272"/>
      <c r="X356" s="273"/>
      <c r="Y356" s="13"/>
      <c r="Z356" s="13"/>
      <c r="AA356" s="13"/>
      <c r="AB356" s="13"/>
      <c r="AC356" s="13"/>
      <c r="AD356" s="13"/>
      <c r="AE356" s="13"/>
      <c r="AT356" s="274" t="s">
        <v>201</v>
      </c>
      <c r="AU356" s="274" t="s">
        <v>88</v>
      </c>
      <c r="AV356" s="13" t="s">
        <v>88</v>
      </c>
      <c r="AW356" s="13" t="s">
        <v>5</v>
      </c>
      <c r="AX356" s="13" t="s">
        <v>86</v>
      </c>
      <c r="AY356" s="274" t="s">
        <v>184</v>
      </c>
    </row>
    <row r="357" s="2" customFormat="1" ht="24.15" customHeight="1">
      <c r="A357" s="41"/>
      <c r="B357" s="42"/>
      <c r="C357" s="249" t="s">
        <v>730</v>
      </c>
      <c r="D357" s="249" t="s">
        <v>186</v>
      </c>
      <c r="E357" s="250" t="s">
        <v>731</v>
      </c>
      <c r="F357" s="251" t="s">
        <v>732</v>
      </c>
      <c r="G357" s="252" t="s">
        <v>199</v>
      </c>
      <c r="H357" s="253">
        <v>34.5</v>
      </c>
      <c r="I357" s="254"/>
      <c r="J357" s="254"/>
      <c r="K357" s="255">
        <f>ROUND(P357*H357,2)</f>
        <v>0</v>
      </c>
      <c r="L357" s="256"/>
      <c r="M357" s="44"/>
      <c r="N357" s="257" t="s">
        <v>1</v>
      </c>
      <c r="O357" s="258" t="s">
        <v>42</v>
      </c>
      <c r="P357" s="259">
        <f>I357+J357</f>
        <v>0</v>
      </c>
      <c r="Q357" s="259">
        <f>ROUND(I357*H357,2)</f>
        <v>0</v>
      </c>
      <c r="R357" s="259">
        <f>ROUND(J357*H357,2)</f>
        <v>0</v>
      </c>
      <c r="S357" s="94"/>
      <c r="T357" s="260">
        <f>S357*H357</f>
        <v>0</v>
      </c>
      <c r="U357" s="260">
        <v>0</v>
      </c>
      <c r="V357" s="260">
        <f>U357*H357</f>
        <v>0</v>
      </c>
      <c r="W357" s="260">
        <v>1.8</v>
      </c>
      <c r="X357" s="261">
        <f>W357*H357</f>
        <v>62.100000000000001</v>
      </c>
      <c r="Y357" s="41"/>
      <c r="Z357" s="41"/>
      <c r="AA357" s="41"/>
      <c r="AB357" s="41"/>
      <c r="AC357" s="41"/>
      <c r="AD357" s="41"/>
      <c r="AE357" s="41"/>
      <c r="AR357" s="262" t="s">
        <v>190</v>
      </c>
      <c r="AT357" s="262" t="s">
        <v>186</v>
      </c>
      <c r="AU357" s="262" t="s">
        <v>88</v>
      </c>
      <c r="AY357" s="16" t="s">
        <v>184</v>
      </c>
      <c r="BE357" s="147">
        <f>IF(O357="základní",K357,0)</f>
        <v>0</v>
      </c>
      <c r="BF357" s="147">
        <f>IF(O357="snížená",K357,0)</f>
        <v>0</v>
      </c>
      <c r="BG357" s="147">
        <f>IF(O357="zákl. přenesená",K357,0)</f>
        <v>0</v>
      </c>
      <c r="BH357" s="147">
        <f>IF(O357="sníž. přenesená",K357,0)</f>
        <v>0</v>
      </c>
      <c r="BI357" s="147">
        <f>IF(O357="nulová",K357,0)</f>
        <v>0</v>
      </c>
      <c r="BJ357" s="16" t="s">
        <v>86</v>
      </c>
      <c r="BK357" s="147">
        <f>ROUND(P357*H357,2)</f>
        <v>0</v>
      </c>
      <c r="BL357" s="16" t="s">
        <v>190</v>
      </c>
      <c r="BM357" s="262" t="s">
        <v>733</v>
      </c>
    </row>
    <row r="358" s="13" customFormat="1">
      <c r="A358" s="13"/>
      <c r="B358" s="263"/>
      <c r="C358" s="264"/>
      <c r="D358" s="265" t="s">
        <v>201</v>
      </c>
      <c r="E358" s="266" t="s">
        <v>1</v>
      </c>
      <c r="F358" s="267" t="s">
        <v>734</v>
      </c>
      <c r="G358" s="264"/>
      <c r="H358" s="268">
        <v>34.5</v>
      </c>
      <c r="I358" s="269"/>
      <c r="J358" s="269"/>
      <c r="K358" s="264"/>
      <c r="L358" s="264"/>
      <c r="M358" s="270"/>
      <c r="N358" s="271"/>
      <c r="O358" s="272"/>
      <c r="P358" s="272"/>
      <c r="Q358" s="272"/>
      <c r="R358" s="272"/>
      <c r="S358" s="272"/>
      <c r="T358" s="272"/>
      <c r="U358" s="272"/>
      <c r="V358" s="272"/>
      <c r="W358" s="272"/>
      <c r="X358" s="273"/>
      <c r="Y358" s="13"/>
      <c r="Z358" s="13"/>
      <c r="AA358" s="13"/>
      <c r="AB358" s="13"/>
      <c r="AC358" s="13"/>
      <c r="AD358" s="13"/>
      <c r="AE358" s="13"/>
      <c r="AT358" s="274" t="s">
        <v>201</v>
      </c>
      <c r="AU358" s="274" t="s">
        <v>88</v>
      </c>
      <c r="AV358" s="13" t="s">
        <v>88</v>
      </c>
      <c r="AW358" s="13" t="s">
        <v>5</v>
      </c>
      <c r="AX358" s="13" t="s">
        <v>86</v>
      </c>
      <c r="AY358" s="274" t="s">
        <v>184</v>
      </c>
    </row>
    <row r="359" s="2" customFormat="1" ht="16.5" customHeight="1">
      <c r="A359" s="41"/>
      <c r="B359" s="42"/>
      <c r="C359" s="249" t="s">
        <v>735</v>
      </c>
      <c r="D359" s="249" t="s">
        <v>186</v>
      </c>
      <c r="E359" s="250" t="s">
        <v>736</v>
      </c>
      <c r="F359" s="251" t="s">
        <v>737</v>
      </c>
      <c r="G359" s="252" t="s">
        <v>199</v>
      </c>
      <c r="H359" s="253">
        <v>3</v>
      </c>
      <c r="I359" s="254"/>
      <c r="J359" s="254"/>
      <c r="K359" s="255">
        <f>ROUND(P359*H359,2)</f>
        <v>0</v>
      </c>
      <c r="L359" s="256"/>
      <c r="M359" s="44"/>
      <c r="N359" s="257" t="s">
        <v>1</v>
      </c>
      <c r="O359" s="258" t="s">
        <v>42</v>
      </c>
      <c r="P359" s="259">
        <f>I359+J359</f>
        <v>0</v>
      </c>
      <c r="Q359" s="259">
        <f>ROUND(I359*H359,2)</f>
        <v>0</v>
      </c>
      <c r="R359" s="259">
        <f>ROUND(J359*H359,2)</f>
        <v>0</v>
      </c>
      <c r="S359" s="94"/>
      <c r="T359" s="260">
        <f>S359*H359</f>
        <v>0</v>
      </c>
      <c r="U359" s="260">
        <v>0</v>
      </c>
      <c r="V359" s="260">
        <f>U359*H359</f>
        <v>0</v>
      </c>
      <c r="W359" s="260">
        <v>2.3999999999999999</v>
      </c>
      <c r="X359" s="261">
        <f>W359*H359</f>
        <v>7.1999999999999993</v>
      </c>
      <c r="Y359" s="41"/>
      <c r="Z359" s="41"/>
      <c r="AA359" s="41"/>
      <c r="AB359" s="41"/>
      <c r="AC359" s="41"/>
      <c r="AD359" s="41"/>
      <c r="AE359" s="41"/>
      <c r="AR359" s="262" t="s">
        <v>190</v>
      </c>
      <c r="AT359" s="262" t="s">
        <v>186</v>
      </c>
      <c r="AU359" s="262" t="s">
        <v>88</v>
      </c>
      <c r="AY359" s="16" t="s">
        <v>184</v>
      </c>
      <c r="BE359" s="147">
        <f>IF(O359="základní",K359,0)</f>
        <v>0</v>
      </c>
      <c r="BF359" s="147">
        <f>IF(O359="snížená",K359,0)</f>
        <v>0</v>
      </c>
      <c r="BG359" s="147">
        <f>IF(O359="zákl. přenesená",K359,0)</f>
        <v>0</v>
      </c>
      <c r="BH359" s="147">
        <f>IF(O359="sníž. přenesená",K359,0)</f>
        <v>0</v>
      </c>
      <c r="BI359" s="147">
        <f>IF(O359="nulová",K359,0)</f>
        <v>0</v>
      </c>
      <c r="BJ359" s="16" t="s">
        <v>86</v>
      </c>
      <c r="BK359" s="147">
        <f>ROUND(P359*H359,2)</f>
        <v>0</v>
      </c>
      <c r="BL359" s="16" t="s">
        <v>190</v>
      </c>
      <c r="BM359" s="262" t="s">
        <v>738</v>
      </c>
    </row>
    <row r="360" s="13" customFormat="1">
      <c r="A360" s="13"/>
      <c r="B360" s="263"/>
      <c r="C360" s="264"/>
      <c r="D360" s="265" t="s">
        <v>201</v>
      </c>
      <c r="E360" s="266" t="s">
        <v>1</v>
      </c>
      <c r="F360" s="267" t="s">
        <v>739</v>
      </c>
      <c r="G360" s="264"/>
      <c r="H360" s="268">
        <v>3</v>
      </c>
      <c r="I360" s="269"/>
      <c r="J360" s="269"/>
      <c r="K360" s="264"/>
      <c r="L360" s="264"/>
      <c r="M360" s="270"/>
      <c r="N360" s="271"/>
      <c r="O360" s="272"/>
      <c r="P360" s="272"/>
      <c r="Q360" s="272"/>
      <c r="R360" s="272"/>
      <c r="S360" s="272"/>
      <c r="T360" s="272"/>
      <c r="U360" s="272"/>
      <c r="V360" s="272"/>
      <c r="W360" s="272"/>
      <c r="X360" s="273"/>
      <c r="Y360" s="13"/>
      <c r="Z360" s="13"/>
      <c r="AA360" s="13"/>
      <c r="AB360" s="13"/>
      <c r="AC360" s="13"/>
      <c r="AD360" s="13"/>
      <c r="AE360" s="13"/>
      <c r="AT360" s="274" t="s">
        <v>201</v>
      </c>
      <c r="AU360" s="274" t="s">
        <v>88</v>
      </c>
      <c r="AV360" s="13" t="s">
        <v>88</v>
      </c>
      <c r="AW360" s="13" t="s">
        <v>5</v>
      </c>
      <c r="AX360" s="13" t="s">
        <v>86</v>
      </c>
      <c r="AY360" s="274" t="s">
        <v>184</v>
      </c>
    </row>
    <row r="361" s="2" customFormat="1" ht="24.15" customHeight="1">
      <c r="A361" s="41"/>
      <c r="B361" s="42"/>
      <c r="C361" s="249" t="s">
        <v>740</v>
      </c>
      <c r="D361" s="249" t="s">
        <v>186</v>
      </c>
      <c r="E361" s="250" t="s">
        <v>741</v>
      </c>
      <c r="F361" s="251" t="s">
        <v>742</v>
      </c>
      <c r="G361" s="252" t="s">
        <v>199</v>
      </c>
      <c r="H361" s="253">
        <v>4</v>
      </c>
      <c r="I361" s="254"/>
      <c r="J361" s="254"/>
      <c r="K361" s="255">
        <f>ROUND(P361*H361,2)</f>
        <v>0</v>
      </c>
      <c r="L361" s="256"/>
      <c r="M361" s="44"/>
      <c r="N361" s="257" t="s">
        <v>1</v>
      </c>
      <c r="O361" s="258" t="s">
        <v>42</v>
      </c>
      <c r="P361" s="259">
        <f>I361+J361</f>
        <v>0</v>
      </c>
      <c r="Q361" s="259">
        <f>ROUND(I361*H361,2)</f>
        <v>0</v>
      </c>
      <c r="R361" s="259">
        <f>ROUND(J361*H361,2)</f>
        <v>0</v>
      </c>
      <c r="S361" s="94"/>
      <c r="T361" s="260">
        <f>S361*H361</f>
        <v>0</v>
      </c>
      <c r="U361" s="260">
        <v>0</v>
      </c>
      <c r="V361" s="260">
        <f>U361*H361</f>
        <v>0</v>
      </c>
      <c r="W361" s="260">
        <v>2.3999999999999999</v>
      </c>
      <c r="X361" s="261">
        <f>W361*H361</f>
        <v>9.5999999999999996</v>
      </c>
      <c r="Y361" s="41"/>
      <c r="Z361" s="41"/>
      <c r="AA361" s="41"/>
      <c r="AB361" s="41"/>
      <c r="AC361" s="41"/>
      <c r="AD361" s="41"/>
      <c r="AE361" s="41"/>
      <c r="AR361" s="262" t="s">
        <v>190</v>
      </c>
      <c r="AT361" s="262" t="s">
        <v>186</v>
      </c>
      <c r="AU361" s="262" t="s">
        <v>88</v>
      </c>
      <c r="AY361" s="16" t="s">
        <v>184</v>
      </c>
      <c r="BE361" s="147">
        <f>IF(O361="základní",K361,0)</f>
        <v>0</v>
      </c>
      <c r="BF361" s="147">
        <f>IF(O361="snížená",K361,0)</f>
        <v>0</v>
      </c>
      <c r="BG361" s="147">
        <f>IF(O361="zákl. přenesená",K361,0)</f>
        <v>0</v>
      </c>
      <c r="BH361" s="147">
        <f>IF(O361="sníž. přenesená",K361,0)</f>
        <v>0</v>
      </c>
      <c r="BI361" s="147">
        <f>IF(O361="nulová",K361,0)</f>
        <v>0</v>
      </c>
      <c r="BJ361" s="16" t="s">
        <v>86</v>
      </c>
      <c r="BK361" s="147">
        <f>ROUND(P361*H361,2)</f>
        <v>0</v>
      </c>
      <c r="BL361" s="16" t="s">
        <v>190</v>
      </c>
      <c r="BM361" s="262" t="s">
        <v>743</v>
      </c>
    </row>
    <row r="362" s="2" customFormat="1" ht="24.15" customHeight="1">
      <c r="A362" s="41"/>
      <c r="B362" s="42"/>
      <c r="C362" s="249" t="s">
        <v>744</v>
      </c>
      <c r="D362" s="249" t="s">
        <v>186</v>
      </c>
      <c r="E362" s="250" t="s">
        <v>745</v>
      </c>
      <c r="F362" s="251" t="s">
        <v>746</v>
      </c>
      <c r="G362" s="252" t="s">
        <v>333</v>
      </c>
      <c r="H362" s="253">
        <v>70</v>
      </c>
      <c r="I362" s="254"/>
      <c r="J362" s="254"/>
      <c r="K362" s="255">
        <f>ROUND(P362*H362,2)</f>
        <v>0</v>
      </c>
      <c r="L362" s="256"/>
      <c r="M362" s="44"/>
      <c r="N362" s="257" t="s">
        <v>1</v>
      </c>
      <c r="O362" s="258" t="s">
        <v>42</v>
      </c>
      <c r="P362" s="259">
        <f>I362+J362</f>
        <v>0</v>
      </c>
      <c r="Q362" s="259">
        <f>ROUND(I362*H362,2)</f>
        <v>0</v>
      </c>
      <c r="R362" s="259">
        <f>ROUND(J362*H362,2)</f>
        <v>0</v>
      </c>
      <c r="S362" s="94"/>
      <c r="T362" s="260">
        <f>S362*H362</f>
        <v>0</v>
      </c>
      <c r="U362" s="260">
        <v>0</v>
      </c>
      <c r="V362" s="260">
        <f>U362*H362</f>
        <v>0</v>
      </c>
      <c r="W362" s="260">
        <v>0.074999999999999997</v>
      </c>
      <c r="X362" s="261">
        <f>W362*H362</f>
        <v>5.25</v>
      </c>
      <c r="Y362" s="41"/>
      <c r="Z362" s="41"/>
      <c r="AA362" s="41"/>
      <c r="AB362" s="41"/>
      <c r="AC362" s="41"/>
      <c r="AD362" s="41"/>
      <c r="AE362" s="41"/>
      <c r="AR362" s="262" t="s">
        <v>190</v>
      </c>
      <c r="AT362" s="262" t="s">
        <v>186</v>
      </c>
      <c r="AU362" s="262" t="s">
        <v>88</v>
      </c>
      <c r="AY362" s="16" t="s">
        <v>184</v>
      </c>
      <c r="BE362" s="147">
        <f>IF(O362="základní",K362,0)</f>
        <v>0</v>
      </c>
      <c r="BF362" s="147">
        <f>IF(O362="snížená",K362,0)</f>
        <v>0</v>
      </c>
      <c r="BG362" s="147">
        <f>IF(O362="zákl. přenesená",K362,0)</f>
        <v>0</v>
      </c>
      <c r="BH362" s="147">
        <f>IF(O362="sníž. přenesená",K362,0)</f>
        <v>0</v>
      </c>
      <c r="BI362" s="147">
        <f>IF(O362="nulová",K362,0)</f>
        <v>0</v>
      </c>
      <c r="BJ362" s="16" t="s">
        <v>86</v>
      </c>
      <c r="BK362" s="147">
        <f>ROUND(P362*H362,2)</f>
        <v>0</v>
      </c>
      <c r="BL362" s="16" t="s">
        <v>190</v>
      </c>
      <c r="BM362" s="262" t="s">
        <v>747</v>
      </c>
    </row>
    <row r="363" s="2" customFormat="1" ht="24.15" customHeight="1">
      <c r="A363" s="41"/>
      <c r="B363" s="42"/>
      <c r="C363" s="249" t="s">
        <v>748</v>
      </c>
      <c r="D363" s="249" t="s">
        <v>186</v>
      </c>
      <c r="E363" s="250" t="s">
        <v>749</v>
      </c>
      <c r="F363" s="251" t="s">
        <v>750</v>
      </c>
      <c r="G363" s="252" t="s">
        <v>333</v>
      </c>
      <c r="H363" s="253">
        <v>114</v>
      </c>
      <c r="I363" s="254"/>
      <c r="J363" s="254"/>
      <c r="K363" s="255">
        <f>ROUND(P363*H363,2)</f>
        <v>0</v>
      </c>
      <c r="L363" s="256"/>
      <c r="M363" s="44"/>
      <c r="N363" s="257" t="s">
        <v>1</v>
      </c>
      <c r="O363" s="258" t="s">
        <v>42</v>
      </c>
      <c r="P363" s="259">
        <f>I363+J363</f>
        <v>0</v>
      </c>
      <c r="Q363" s="259">
        <f>ROUND(I363*H363,2)</f>
        <v>0</v>
      </c>
      <c r="R363" s="259">
        <f>ROUND(J363*H363,2)</f>
        <v>0</v>
      </c>
      <c r="S363" s="94"/>
      <c r="T363" s="260">
        <f>S363*H363</f>
        <v>0</v>
      </c>
      <c r="U363" s="260">
        <v>0</v>
      </c>
      <c r="V363" s="260">
        <f>U363*H363</f>
        <v>0</v>
      </c>
      <c r="W363" s="260">
        <v>0.053999999999999999</v>
      </c>
      <c r="X363" s="261">
        <f>W363*H363</f>
        <v>6.1559999999999997</v>
      </c>
      <c r="Y363" s="41"/>
      <c r="Z363" s="41"/>
      <c r="AA363" s="41"/>
      <c r="AB363" s="41"/>
      <c r="AC363" s="41"/>
      <c r="AD363" s="41"/>
      <c r="AE363" s="41"/>
      <c r="AR363" s="262" t="s">
        <v>190</v>
      </c>
      <c r="AT363" s="262" t="s">
        <v>186</v>
      </c>
      <c r="AU363" s="262" t="s">
        <v>88</v>
      </c>
      <c r="AY363" s="16" t="s">
        <v>184</v>
      </c>
      <c r="BE363" s="147">
        <f>IF(O363="základní",K363,0)</f>
        <v>0</v>
      </c>
      <c r="BF363" s="147">
        <f>IF(O363="snížená",K363,0)</f>
        <v>0</v>
      </c>
      <c r="BG363" s="147">
        <f>IF(O363="zákl. přenesená",K363,0)</f>
        <v>0</v>
      </c>
      <c r="BH363" s="147">
        <f>IF(O363="sníž. přenesená",K363,0)</f>
        <v>0</v>
      </c>
      <c r="BI363" s="147">
        <f>IF(O363="nulová",K363,0)</f>
        <v>0</v>
      </c>
      <c r="BJ363" s="16" t="s">
        <v>86</v>
      </c>
      <c r="BK363" s="147">
        <f>ROUND(P363*H363,2)</f>
        <v>0</v>
      </c>
      <c r="BL363" s="16" t="s">
        <v>190</v>
      </c>
      <c r="BM363" s="262" t="s">
        <v>751</v>
      </c>
    </row>
    <row r="364" s="13" customFormat="1">
      <c r="A364" s="13"/>
      <c r="B364" s="263"/>
      <c r="C364" s="264"/>
      <c r="D364" s="265" t="s">
        <v>201</v>
      </c>
      <c r="E364" s="266" t="s">
        <v>1</v>
      </c>
      <c r="F364" s="267" t="s">
        <v>752</v>
      </c>
      <c r="G364" s="264"/>
      <c r="H364" s="268">
        <v>114</v>
      </c>
      <c r="I364" s="269"/>
      <c r="J364" s="269"/>
      <c r="K364" s="264"/>
      <c r="L364" s="264"/>
      <c r="M364" s="270"/>
      <c r="N364" s="271"/>
      <c r="O364" s="272"/>
      <c r="P364" s="272"/>
      <c r="Q364" s="272"/>
      <c r="R364" s="272"/>
      <c r="S364" s="272"/>
      <c r="T364" s="272"/>
      <c r="U364" s="272"/>
      <c r="V364" s="272"/>
      <c r="W364" s="272"/>
      <c r="X364" s="273"/>
      <c r="Y364" s="13"/>
      <c r="Z364" s="13"/>
      <c r="AA364" s="13"/>
      <c r="AB364" s="13"/>
      <c r="AC364" s="13"/>
      <c r="AD364" s="13"/>
      <c r="AE364" s="13"/>
      <c r="AT364" s="274" t="s">
        <v>201</v>
      </c>
      <c r="AU364" s="274" t="s">
        <v>88</v>
      </c>
      <c r="AV364" s="13" t="s">
        <v>88</v>
      </c>
      <c r="AW364" s="13" t="s">
        <v>5</v>
      </c>
      <c r="AX364" s="13" t="s">
        <v>86</v>
      </c>
      <c r="AY364" s="274" t="s">
        <v>184</v>
      </c>
    </row>
    <row r="365" s="2" customFormat="1" ht="24.15" customHeight="1">
      <c r="A365" s="41"/>
      <c r="B365" s="42"/>
      <c r="C365" s="249" t="s">
        <v>753</v>
      </c>
      <c r="D365" s="249" t="s">
        <v>186</v>
      </c>
      <c r="E365" s="250" t="s">
        <v>754</v>
      </c>
      <c r="F365" s="251" t="s">
        <v>755</v>
      </c>
      <c r="G365" s="252" t="s">
        <v>241</v>
      </c>
      <c r="H365" s="253">
        <v>0.90000000000000002</v>
      </c>
      <c r="I365" s="254"/>
      <c r="J365" s="254"/>
      <c r="K365" s="255">
        <f>ROUND(P365*H365,2)</f>
        <v>0</v>
      </c>
      <c r="L365" s="256"/>
      <c r="M365" s="44"/>
      <c r="N365" s="257" t="s">
        <v>1</v>
      </c>
      <c r="O365" s="258" t="s">
        <v>42</v>
      </c>
      <c r="P365" s="259">
        <f>I365+J365</f>
        <v>0</v>
      </c>
      <c r="Q365" s="259">
        <f>ROUND(I365*H365,2)</f>
        <v>0</v>
      </c>
      <c r="R365" s="259">
        <f>ROUND(J365*H365,2)</f>
        <v>0</v>
      </c>
      <c r="S365" s="94"/>
      <c r="T365" s="260">
        <f>S365*H365</f>
        <v>0</v>
      </c>
      <c r="U365" s="260">
        <v>0</v>
      </c>
      <c r="V365" s="260">
        <f>U365*H365</f>
        <v>0</v>
      </c>
      <c r="W365" s="260">
        <v>1.258</v>
      </c>
      <c r="X365" s="261">
        <f>W365*H365</f>
        <v>1.1322000000000001</v>
      </c>
      <c r="Y365" s="41"/>
      <c r="Z365" s="41"/>
      <c r="AA365" s="41"/>
      <c r="AB365" s="41"/>
      <c r="AC365" s="41"/>
      <c r="AD365" s="41"/>
      <c r="AE365" s="41"/>
      <c r="AR365" s="262" t="s">
        <v>190</v>
      </c>
      <c r="AT365" s="262" t="s">
        <v>186</v>
      </c>
      <c r="AU365" s="262" t="s">
        <v>88</v>
      </c>
      <c r="AY365" s="16" t="s">
        <v>184</v>
      </c>
      <c r="BE365" s="147">
        <f>IF(O365="základní",K365,0)</f>
        <v>0</v>
      </c>
      <c r="BF365" s="147">
        <f>IF(O365="snížená",K365,0)</f>
        <v>0</v>
      </c>
      <c r="BG365" s="147">
        <f>IF(O365="zákl. přenesená",K365,0)</f>
        <v>0</v>
      </c>
      <c r="BH365" s="147">
        <f>IF(O365="sníž. přenesená",K365,0)</f>
        <v>0</v>
      </c>
      <c r="BI365" s="147">
        <f>IF(O365="nulová",K365,0)</f>
        <v>0</v>
      </c>
      <c r="BJ365" s="16" t="s">
        <v>86</v>
      </c>
      <c r="BK365" s="147">
        <f>ROUND(P365*H365,2)</f>
        <v>0</v>
      </c>
      <c r="BL365" s="16" t="s">
        <v>190</v>
      </c>
      <c r="BM365" s="262" t="s">
        <v>756</v>
      </c>
    </row>
    <row r="366" s="2" customFormat="1" ht="37.8" customHeight="1">
      <c r="A366" s="41"/>
      <c r="B366" s="42"/>
      <c r="C366" s="249" t="s">
        <v>757</v>
      </c>
      <c r="D366" s="249" t="s">
        <v>186</v>
      </c>
      <c r="E366" s="250" t="s">
        <v>758</v>
      </c>
      <c r="F366" s="251" t="s">
        <v>759</v>
      </c>
      <c r="G366" s="252" t="s">
        <v>199</v>
      </c>
      <c r="H366" s="253">
        <v>12.1</v>
      </c>
      <c r="I366" s="254"/>
      <c r="J366" s="254"/>
      <c r="K366" s="255">
        <f>ROUND(P366*H366,2)</f>
        <v>0</v>
      </c>
      <c r="L366" s="256"/>
      <c r="M366" s="44"/>
      <c r="N366" s="257" t="s">
        <v>1</v>
      </c>
      <c r="O366" s="258" t="s">
        <v>42</v>
      </c>
      <c r="P366" s="259">
        <f>I366+J366</f>
        <v>0</v>
      </c>
      <c r="Q366" s="259">
        <f>ROUND(I366*H366,2)</f>
        <v>0</v>
      </c>
      <c r="R366" s="259">
        <f>ROUND(J366*H366,2)</f>
        <v>0</v>
      </c>
      <c r="S366" s="94"/>
      <c r="T366" s="260">
        <f>S366*H366</f>
        <v>0</v>
      </c>
      <c r="U366" s="260">
        <v>0</v>
      </c>
      <c r="V366" s="260">
        <f>U366*H366</f>
        <v>0</v>
      </c>
      <c r="W366" s="260">
        <v>2.2000000000000002</v>
      </c>
      <c r="X366" s="261">
        <f>W366*H366</f>
        <v>26.620000000000001</v>
      </c>
      <c r="Y366" s="41"/>
      <c r="Z366" s="41"/>
      <c r="AA366" s="41"/>
      <c r="AB366" s="41"/>
      <c r="AC366" s="41"/>
      <c r="AD366" s="41"/>
      <c r="AE366" s="41"/>
      <c r="AR366" s="262" t="s">
        <v>190</v>
      </c>
      <c r="AT366" s="262" t="s">
        <v>186</v>
      </c>
      <c r="AU366" s="262" t="s">
        <v>88</v>
      </c>
      <c r="AY366" s="16" t="s">
        <v>184</v>
      </c>
      <c r="BE366" s="147">
        <f>IF(O366="základní",K366,0)</f>
        <v>0</v>
      </c>
      <c r="BF366" s="147">
        <f>IF(O366="snížená",K366,0)</f>
        <v>0</v>
      </c>
      <c r="BG366" s="147">
        <f>IF(O366="zákl. přenesená",K366,0)</f>
        <v>0</v>
      </c>
      <c r="BH366" s="147">
        <f>IF(O366="sníž. přenesená",K366,0)</f>
        <v>0</v>
      </c>
      <c r="BI366" s="147">
        <f>IF(O366="nulová",K366,0)</f>
        <v>0</v>
      </c>
      <c r="BJ366" s="16" t="s">
        <v>86</v>
      </c>
      <c r="BK366" s="147">
        <f>ROUND(P366*H366,2)</f>
        <v>0</v>
      </c>
      <c r="BL366" s="16" t="s">
        <v>190</v>
      </c>
      <c r="BM366" s="262" t="s">
        <v>760</v>
      </c>
    </row>
    <row r="367" s="13" customFormat="1">
      <c r="A367" s="13"/>
      <c r="B367" s="263"/>
      <c r="C367" s="264"/>
      <c r="D367" s="265" t="s">
        <v>201</v>
      </c>
      <c r="E367" s="266" t="s">
        <v>1</v>
      </c>
      <c r="F367" s="267" t="s">
        <v>761</v>
      </c>
      <c r="G367" s="264"/>
      <c r="H367" s="268">
        <v>5.7999999999999998</v>
      </c>
      <c r="I367" s="269"/>
      <c r="J367" s="269"/>
      <c r="K367" s="264"/>
      <c r="L367" s="264"/>
      <c r="M367" s="270"/>
      <c r="N367" s="271"/>
      <c r="O367" s="272"/>
      <c r="P367" s="272"/>
      <c r="Q367" s="272"/>
      <c r="R367" s="272"/>
      <c r="S367" s="272"/>
      <c r="T367" s="272"/>
      <c r="U367" s="272"/>
      <c r="V367" s="272"/>
      <c r="W367" s="272"/>
      <c r="X367" s="273"/>
      <c r="Y367" s="13"/>
      <c r="Z367" s="13"/>
      <c r="AA367" s="13"/>
      <c r="AB367" s="13"/>
      <c r="AC367" s="13"/>
      <c r="AD367" s="13"/>
      <c r="AE367" s="13"/>
      <c r="AT367" s="274" t="s">
        <v>201</v>
      </c>
      <c r="AU367" s="274" t="s">
        <v>88</v>
      </c>
      <c r="AV367" s="13" t="s">
        <v>88</v>
      </c>
      <c r="AW367" s="13" t="s">
        <v>5</v>
      </c>
      <c r="AX367" s="13" t="s">
        <v>79</v>
      </c>
      <c r="AY367" s="274" t="s">
        <v>184</v>
      </c>
    </row>
    <row r="368" s="13" customFormat="1">
      <c r="A368" s="13"/>
      <c r="B368" s="263"/>
      <c r="C368" s="264"/>
      <c r="D368" s="265" t="s">
        <v>201</v>
      </c>
      <c r="E368" s="266" t="s">
        <v>1</v>
      </c>
      <c r="F368" s="267" t="s">
        <v>762</v>
      </c>
      <c r="G368" s="264"/>
      <c r="H368" s="268">
        <v>6.2999999999999998</v>
      </c>
      <c r="I368" s="269"/>
      <c r="J368" s="269"/>
      <c r="K368" s="264"/>
      <c r="L368" s="264"/>
      <c r="M368" s="270"/>
      <c r="N368" s="271"/>
      <c r="O368" s="272"/>
      <c r="P368" s="272"/>
      <c r="Q368" s="272"/>
      <c r="R368" s="272"/>
      <c r="S368" s="272"/>
      <c r="T368" s="272"/>
      <c r="U368" s="272"/>
      <c r="V368" s="272"/>
      <c r="W368" s="272"/>
      <c r="X368" s="273"/>
      <c r="Y368" s="13"/>
      <c r="Z368" s="13"/>
      <c r="AA368" s="13"/>
      <c r="AB368" s="13"/>
      <c r="AC368" s="13"/>
      <c r="AD368" s="13"/>
      <c r="AE368" s="13"/>
      <c r="AT368" s="274" t="s">
        <v>201</v>
      </c>
      <c r="AU368" s="274" t="s">
        <v>88</v>
      </c>
      <c r="AV368" s="13" t="s">
        <v>88</v>
      </c>
      <c r="AW368" s="13" t="s">
        <v>5</v>
      </c>
      <c r="AX368" s="13" t="s">
        <v>79</v>
      </c>
      <c r="AY368" s="274" t="s">
        <v>184</v>
      </c>
    </row>
    <row r="369" s="14" customFormat="1">
      <c r="A369" s="14"/>
      <c r="B369" s="275"/>
      <c r="C369" s="276"/>
      <c r="D369" s="265" t="s">
        <v>201</v>
      </c>
      <c r="E369" s="277" t="s">
        <v>1</v>
      </c>
      <c r="F369" s="278" t="s">
        <v>227</v>
      </c>
      <c r="G369" s="276"/>
      <c r="H369" s="279">
        <v>12.1</v>
      </c>
      <c r="I369" s="280"/>
      <c r="J369" s="280"/>
      <c r="K369" s="276"/>
      <c r="L369" s="276"/>
      <c r="M369" s="281"/>
      <c r="N369" s="282"/>
      <c r="O369" s="283"/>
      <c r="P369" s="283"/>
      <c r="Q369" s="283"/>
      <c r="R369" s="283"/>
      <c r="S369" s="283"/>
      <c r="T369" s="283"/>
      <c r="U369" s="283"/>
      <c r="V369" s="283"/>
      <c r="W369" s="283"/>
      <c r="X369" s="284"/>
      <c r="Y369" s="14"/>
      <c r="Z369" s="14"/>
      <c r="AA369" s="14"/>
      <c r="AB369" s="14"/>
      <c r="AC369" s="14"/>
      <c r="AD369" s="14"/>
      <c r="AE369" s="14"/>
      <c r="AT369" s="285" t="s">
        <v>201</v>
      </c>
      <c r="AU369" s="285" t="s">
        <v>88</v>
      </c>
      <c r="AV369" s="14" t="s">
        <v>190</v>
      </c>
      <c r="AW369" s="14" t="s">
        <v>5</v>
      </c>
      <c r="AX369" s="14" t="s">
        <v>86</v>
      </c>
      <c r="AY369" s="285" t="s">
        <v>184</v>
      </c>
    </row>
    <row r="370" s="2" customFormat="1" ht="33" customHeight="1">
      <c r="A370" s="41"/>
      <c r="B370" s="42"/>
      <c r="C370" s="249" t="s">
        <v>763</v>
      </c>
      <c r="D370" s="249" t="s">
        <v>186</v>
      </c>
      <c r="E370" s="250" t="s">
        <v>764</v>
      </c>
      <c r="F370" s="251" t="s">
        <v>765</v>
      </c>
      <c r="G370" s="252" t="s">
        <v>199</v>
      </c>
      <c r="H370" s="253">
        <v>12.1</v>
      </c>
      <c r="I370" s="254"/>
      <c r="J370" s="254"/>
      <c r="K370" s="255">
        <f>ROUND(P370*H370,2)</f>
        <v>0</v>
      </c>
      <c r="L370" s="256"/>
      <c r="M370" s="44"/>
      <c r="N370" s="257" t="s">
        <v>1</v>
      </c>
      <c r="O370" s="258" t="s">
        <v>42</v>
      </c>
      <c r="P370" s="259">
        <f>I370+J370</f>
        <v>0</v>
      </c>
      <c r="Q370" s="259">
        <f>ROUND(I370*H370,2)</f>
        <v>0</v>
      </c>
      <c r="R370" s="259">
        <f>ROUND(J370*H370,2)</f>
        <v>0</v>
      </c>
      <c r="S370" s="94"/>
      <c r="T370" s="260">
        <f>S370*H370</f>
        <v>0</v>
      </c>
      <c r="U370" s="260">
        <v>0</v>
      </c>
      <c r="V370" s="260">
        <f>U370*H370</f>
        <v>0</v>
      </c>
      <c r="W370" s="260">
        <v>0.043999999999999997</v>
      </c>
      <c r="X370" s="261">
        <f>W370*H370</f>
        <v>0.53239999999999998</v>
      </c>
      <c r="Y370" s="41"/>
      <c r="Z370" s="41"/>
      <c r="AA370" s="41"/>
      <c r="AB370" s="41"/>
      <c r="AC370" s="41"/>
      <c r="AD370" s="41"/>
      <c r="AE370" s="41"/>
      <c r="AR370" s="262" t="s">
        <v>190</v>
      </c>
      <c r="AT370" s="262" t="s">
        <v>186</v>
      </c>
      <c r="AU370" s="262" t="s">
        <v>88</v>
      </c>
      <c r="AY370" s="16" t="s">
        <v>184</v>
      </c>
      <c r="BE370" s="147">
        <f>IF(O370="základní",K370,0)</f>
        <v>0</v>
      </c>
      <c r="BF370" s="147">
        <f>IF(O370="snížená",K370,0)</f>
        <v>0</v>
      </c>
      <c r="BG370" s="147">
        <f>IF(O370="zákl. přenesená",K370,0)</f>
        <v>0</v>
      </c>
      <c r="BH370" s="147">
        <f>IF(O370="sníž. přenesená",K370,0)</f>
        <v>0</v>
      </c>
      <c r="BI370" s="147">
        <f>IF(O370="nulová",K370,0)</f>
        <v>0</v>
      </c>
      <c r="BJ370" s="16" t="s">
        <v>86</v>
      </c>
      <c r="BK370" s="147">
        <f>ROUND(P370*H370,2)</f>
        <v>0</v>
      </c>
      <c r="BL370" s="16" t="s">
        <v>190</v>
      </c>
      <c r="BM370" s="262" t="s">
        <v>766</v>
      </c>
    </row>
    <row r="371" s="2" customFormat="1" ht="21.75" customHeight="1">
      <c r="A371" s="41"/>
      <c r="B371" s="42"/>
      <c r="C371" s="249" t="s">
        <v>767</v>
      </c>
      <c r="D371" s="249" t="s">
        <v>186</v>
      </c>
      <c r="E371" s="250" t="s">
        <v>768</v>
      </c>
      <c r="F371" s="251" t="s">
        <v>769</v>
      </c>
      <c r="G371" s="252" t="s">
        <v>194</v>
      </c>
      <c r="H371" s="253">
        <v>82</v>
      </c>
      <c r="I371" s="254"/>
      <c r="J371" s="254"/>
      <c r="K371" s="255">
        <f>ROUND(P371*H371,2)</f>
        <v>0</v>
      </c>
      <c r="L371" s="256"/>
      <c r="M371" s="44"/>
      <c r="N371" s="257" t="s">
        <v>1</v>
      </c>
      <c r="O371" s="258" t="s">
        <v>42</v>
      </c>
      <c r="P371" s="259">
        <f>I371+J371</f>
        <v>0</v>
      </c>
      <c r="Q371" s="259">
        <f>ROUND(I371*H371,2)</f>
        <v>0</v>
      </c>
      <c r="R371" s="259">
        <f>ROUND(J371*H371,2)</f>
        <v>0</v>
      </c>
      <c r="S371" s="94"/>
      <c r="T371" s="260">
        <f>S371*H371</f>
        <v>0</v>
      </c>
      <c r="U371" s="260">
        <v>0</v>
      </c>
      <c r="V371" s="260">
        <f>U371*H371</f>
        <v>0</v>
      </c>
      <c r="W371" s="260">
        <v>0.187</v>
      </c>
      <c r="X371" s="261">
        <f>W371*H371</f>
        <v>15.334</v>
      </c>
      <c r="Y371" s="41"/>
      <c r="Z371" s="41"/>
      <c r="AA371" s="41"/>
      <c r="AB371" s="41"/>
      <c r="AC371" s="41"/>
      <c r="AD371" s="41"/>
      <c r="AE371" s="41"/>
      <c r="AR371" s="262" t="s">
        <v>190</v>
      </c>
      <c r="AT371" s="262" t="s">
        <v>186</v>
      </c>
      <c r="AU371" s="262" t="s">
        <v>88</v>
      </c>
      <c r="AY371" s="16" t="s">
        <v>184</v>
      </c>
      <c r="BE371" s="147">
        <f>IF(O371="základní",K371,0)</f>
        <v>0</v>
      </c>
      <c r="BF371" s="147">
        <f>IF(O371="snížená",K371,0)</f>
        <v>0</v>
      </c>
      <c r="BG371" s="147">
        <f>IF(O371="zákl. přenesená",K371,0)</f>
        <v>0</v>
      </c>
      <c r="BH371" s="147">
        <f>IF(O371="sníž. přenesená",K371,0)</f>
        <v>0</v>
      </c>
      <c r="BI371" s="147">
        <f>IF(O371="nulová",K371,0)</f>
        <v>0</v>
      </c>
      <c r="BJ371" s="16" t="s">
        <v>86</v>
      </c>
      <c r="BK371" s="147">
        <f>ROUND(P371*H371,2)</f>
        <v>0</v>
      </c>
      <c r="BL371" s="16" t="s">
        <v>190</v>
      </c>
      <c r="BM371" s="262" t="s">
        <v>770</v>
      </c>
    </row>
    <row r="372" s="2" customFormat="1" ht="24.15" customHeight="1">
      <c r="A372" s="41"/>
      <c r="B372" s="42"/>
      <c r="C372" s="249" t="s">
        <v>771</v>
      </c>
      <c r="D372" s="249" t="s">
        <v>186</v>
      </c>
      <c r="E372" s="250" t="s">
        <v>772</v>
      </c>
      <c r="F372" s="251" t="s">
        <v>773</v>
      </c>
      <c r="G372" s="252" t="s">
        <v>333</v>
      </c>
      <c r="H372" s="253">
        <v>180</v>
      </c>
      <c r="I372" s="254"/>
      <c r="J372" s="254"/>
      <c r="K372" s="255">
        <f>ROUND(P372*H372,2)</f>
        <v>0</v>
      </c>
      <c r="L372" s="256"/>
      <c r="M372" s="44"/>
      <c r="N372" s="257" t="s">
        <v>1</v>
      </c>
      <c r="O372" s="258" t="s">
        <v>42</v>
      </c>
      <c r="P372" s="259">
        <f>I372+J372</f>
        <v>0</v>
      </c>
      <c r="Q372" s="259">
        <f>ROUND(I372*H372,2)</f>
        <v>0</v>
      </c>
      <c r="R372" s="259">
        <f>ROUND(J372*H372,2)</f>
        <v>0</v>
      </c>
      <c r="S372" s="94"/>
      <c r="T372" s="260">
        <f>S372*H372</f>
        <v>0</v>
      </c>
      <c r="U372" s="260">
        <v>0</v>
      </c>
      <c r="V372" s="260">
        <f>U372*H372</f>
        <v>0</v>
      </c>
      <c r="W372" s="260">
        <v>0</v>
      </c>
      <c r="X372" s="261">
        <f>W372*H372</f>
        <v>0</v>
      </c>
      <c r="Y372" s="41"/>
      <c r="Z372" s="41"/>
      <c r="AA372" s="41"/>
      <c r="AB372" s="41"/>
      <c r="AC372" s="41"/>
      <c r="AD372" s="41"/>
      <c r="AE372" s="41"/>
      <c r="AR372" s="262" t="s">
        <v>190</v>
      </c>
      <c r="AT372" s="262" t="s">
        <v>186</v>
      </c>
      <c r="AU372" s="262" t="s">
        <v>88</v>
      </c>
      <c r="AY372" s="16" t="s">
        <v>184</v>
      </c>
      <c r="BE372" s="147">
        <f>IF(O372="základní",K372,0)</f>
        <v>0</v>
      </c>
      <c r="BF372" s="147">
        <f>IF(O372="snížená",K372,0)</f>
        <v>0</v>
      </c>
      <c r="BG372" s="147">
        <f>IF(O372="zákl. přenesená",K372,0)</f>
        <v>0</v>
      </c>
      <c r="BH372" s="147">
        <f>IF(O372="sníž. přenesená",K372,0)</f>
        <v>0</v>
      </c>
      <c r="BI372" s="147">
        <f>IF(O372="nulová",K372,0)</f>
        <v>0</v>
      </c>
      <c r="BJ372" s="16" t="s">
        <v>86</v>
      </c>
      <c r="BK372" s="147">
        <f>ROUND(P372*H372,2)</f>
        <v>0</v>
      </c>
      <c r="BL372" s="16" t="s">
        <v>190</v>
      </c>
      <c r="BM372" s="262" t="s">
        <v>774</v>
      </c>
    </row>
    <row r="373" s="2" customFormat="1" ht="37.8" customHeight="1">
      <c r="A373" s="41"/>
      <c r="B373" s="42"/>
      <c r="C373" s="249" t="s">
        <v>775</v>
      </c>
      <c r="D373" s="249" t="s">
        <v>186</v>
      </c>
      <c r="E373" s="250" t="s">
        <v>776</v>
      </c>
      <c r="F373" s="251" t="s">
        <v>777</v>
      </c>
      <c r="G373" s="252" t="s">
        <v>189</v>
      </c>
      <c r="H373" s="253">
        <v>296</v>
      </c>
      <c r="I373" s="254"/>
      <c r="J373" s="254"/>
      <c r="K373" s="255">
        <f>ROUND(P373*H373,2)</f>
        <v>0</v>
      </c>
      <c r="L373" s="256"/>
      <c r="M373" s="44"/>
      <c r="N373" s="257" t="s">
        <v>1</v>
      </c>
      <c r="O373" s="258" t="s">
        <v>42</v>
      </c>
      <c r="P373" s="259">
        <f>I373+J373</f>
        <v>0</v>
      </c>
      <c r="Q373" s="259">
        <f>ROUND(I373*H373,2)</f>
        <v>0</v>
      </c>
      <c r="R373" s="259">
        <f>ROUND(J373*H373,2)</f>
        <v>0</v>
      </c>
      <c r="S373" s="94"/>
      <c r="T373" s="260">
        <f>S373*H373</f>
        <v>0</v>
      </c>
      <c r="U373" s="260">
        <v>0</v>
      </c>
      <c r="V373" s="260">
        <f>U373*H373</f>
        <v>0</v>
      </c>
      <c r="W373" s="260">
        <v>0.050000000000000003</v>
      </c>
      <c r="X373" s="261">
        <f>W373*H373</f>
        <v>14.800000000000001</v>
      </c>
      <c r="Y373" s="41"/>
      <c r="Z373" s="41"/>
      <c r="AA373" s="41"/>
      <c r="AB373" s="41"/>
      <c r="AC373" s="41"/>
      <c r="AD373" s="41"/>
      <c r="AE373" s="41"/>
      <c r="AR373" s="262" t="s">
        <v>190</v>
      </c>
      <c r="AT373" s="262" t="s">
        <v>186</v>
      </c>
      <c r="AU373" s="262" t="s">
        <v>88</v>
      </c>
      <c r="AY373" s="16" t="s">
        <v>184</v>
      </c>
      <c r="BE373" s="147">
        <f>IF(O373="základní",K373,0)</f>
        <v>0</v>
      </c>
      <c r="BF373" s="147">
        <f>IF(O373="snížená",K373,0)</f>
        <v>0</v>
      </c>
      <c r="BG373" s="147">
        <f>IF(O373="zákl. přenesená",K373,0)</f>
        <v>0</v>
      </c>
      <c r="BH373" s="147">
        <f>IF(O373="sníž. přenesená",K373,0)</f>
        <v>0</v>
      </c>
      <c r="BI373" s="147">
        <f>IF(O373="nulová",K373,0)</f>
        <v>0</v>
      </c>
      <c r="BJ373" s="16" t="s">
        <v>86</v>
      </c>
      <c r="BK373" s="147">
        <f>ROUND(P373*H373,2)</f>
        <v>0</v>
      </c>
      <c r="BL373" s="16" t="s">
        <v>190</v>
      </c>
      <c r="BM373" s="262" t="s">
        <v>778</v>
      </c>
    </row>
    <row r="374" s="2" customFormat="1" ht="33" customHeight="1">
      <c r="A374" s="41"/>
      <c r="B374" s="42"/>
      <c r="C374" s="249" t="s">
        <v>779</v>
      </c>
      <c r="D374" s="249" t="s">
        <v>186</v>
      </c>
      <c r="E374" s="250" t="s">
        <v>780</v>
      </c>
      <c r="F374" s="251" t="s">
        <v>781</v>
      </c>
      <c r="G374" s="252" t="s">
        <v>189</v>
      </c>
      <c r="H374" s="253">
        <v>550</v>
      </c>
      <c r="I374" s="254"/>
      <c r="J374" s="254"/>
      <c r="K374" s="255">
        <f>ROUND(P374*H374,2)</f>
        <v>0</v>
      </c>
      <c r="L374" s="256"/>
      <c r="M374" s="44"/>
      <c r="N374" s="257" t="s">
        <v>1</v>
      </c>
      <c r="O374" s="258" t="s">
        <v>42</v>
      </c>
      <c r="P374" s="259">
        <f>I374+J374</f>
        <v>0</v>
      </c>
      <c r="Q374" s="259">
        <f>ROUND(I374*H374,2)</f>
        <v>0</v>
      </c>
      <c r="R374" s="259">
        <f>ROUND(J374*H374,2)</f>
        <v>0</v>
      </c>
      <c r="S374" s="94"/>
      <c r="T374" s="260">
        <f>S374*H374</f>
        <v>0</v>
      </c>
      <c r="U374" s="260">
        <v>0</v>
      </c>
      <c r="V374" s="260">
        <f>U374*H374</f>
        <v>0</v>
      </c>
      <c r="W374" s="260">
        <v>0.01</v>
      </c>
      <c r="X374" s="261">
        <f>W374*H374</f>
        <v>5.5</v>
      </c>
      <c r="Y374" s="41"/>
      <c r="Z374" s="41"/>
      <c r="AA374" s="41"/>
      <c r="AB374" s="41"/>
      <c r="AC374" s="41"/>
      <c r="AD374" s="41"/>
      <c r="AE374" s="41"/>
      <c r="AR374" s="262" t="s">
        <v>190</v>
      </c>
      <c r="AT374" s="262" t="s">
        <v>186</v>
      </c>
      <c r="AU374" s="262" t="s">
        <v>88</v>
      </c>
      <c r="AY374" s="16" t="s">
        <v>184</v>
      </c>
      <c r="BE374" s="147">
        <f>IF(O374="základní",K374,0)</f>
        <v>0</v>
      </c>
      <c r="BF374" s="147">
        <f>IF(O374="snížená",K374,0)</f>
        <v>0</v>
      </c>
      <c r="BG374" s="147">
        <f>IF(O374="zákl. přenesená",K374,0)</f>
        <v>0</v>
      </c>
      <c r="BH374" s="147">
        <f>IF(O374="sníž. přenesená",K374,0)</f>
        <v>0</v>
      </c>
      <c r="BI374" s="147">
        <f>IF(O374="nulová",K374,0)</f>
        <v>0</v>
      </c>
      <c r="BJ374" s="16" t="s">
        <v>86</v>
      </c>
      <c r="BK374" s="147">
        <f>ROUND(P374*H374,2)</f>
        <v>0</v>
      </c>
      <c r="BL374" s="16" t="s">
        <v>190</v>
      </c>
      <c r="BM374" s="262" t="s">
        <v>782</v>
      </c>
    </row>
    <row r="375" s="2" customFormat="1" ht="37.8" customHeight="1">
      <c r="A375" s="41"/>
      <c r="B375" s="42"/>
      <c r="C375" s="249" t="s">
        <v>783</v>
      </c>
      <c r="D375" s="249" t="s">
        <v>186</v>
      </c>
      <c r="E375" s="250" t="s">
        <v>784</v>
      </c>
      <c r="F375" s="251" t="s">
        <v>785</v>
      </c>
      <c r="G375" s="252" t="s">
        <v>189</v>
      </c>
      <c r="H375" s="253">
        <v>210</v>
      </c>
      <c r="I375" s="254"/>
      <c r="J375" s="254"/>
      <c r="K375" s="255">
        <f>ROUND(P375*H375,2)</f>
        <v>0</v>
      </c>
      <c r="L375" s="256"/>
      <c r="M375" s="44"/>
      <c r="N375" s="257" t="s">
        <v>1</v>
      </c>
      <c r="O375" s="258" t="s">
        <v>42</v>
      </c>
      <c r="P375" s="259">
        <f>I375+J375</f>
        <v>0</v>
      </c>
      <c r="Q375" s="259">
        <f>ROUND(I375*H375,2)</f>
        <v>0</v>
      </c>
      <c r="R375" s="259">
        <f>ROUND(J375*H375,2)</f>
        <v>0</v>
      </c>
      <c r="S375" s="94"/>
      <c r="T375" s="260">
        <f>S375*H375</f>
        <v>0</v>
      </c>
      <c r="U375" s="260">
        <v>0</v>
      </c>
      <c r="V375" s="260">
        <f>U375*H375</f>
        <v>0</v>
      </c>
      <c r="W375" s="260">
        <v>0.071999999999999995</v>
      </c>
      <c r="X375" s="261">
        <f>W375*H375</f>
        <v>15.119999999999999</v>
      </c>
      <c r="Y375" s="41"/>
      <c r="Z375" s="41"/>
      <c r="AA375" s="41"/>
      <c r="AB375" s="41"/>
      <c r="AC375" s="41"/>
      <c r="AD375" s="41"/>
      <c r="AE375" s="41"/>
      <c r="AR375" s="262" t="s">
        <v>190</v>
      </c>
      <c r="AT375" s="262" t="s">
        <v>186</v>
      </c>
      <c r="AU375" s="262" t="s">
        <v>88</v>
      </c>
      <c r="AY375" s="16" t="s">
        <v>184</v>
      </c>
      <c r="BE375" s="147">
        <f>IF(O375="základní",K375,0)</f>
        <v>0</v>
      </c>
      <c r="BF375" s="147">
        <f>IF(O375="snížená",K375,0)</f>
        <v>0</v>
      </c>
      <c r="BG375" s="147">
        <f>IF(O375="zákl. přenesená",K375,0)</f>
        <v>0</v>
      </c>
      <c r="BH375" s="147">
        <f>IF(O375="sníž. přenesená",K375,0)</f>
        <v>0</v>
      </c>
      <c r="BI375" s="147">
        <f>IF(O375="nulová",K375,0)</f>
        <v>0</v>
      </c>
      <c r="BJ375" s="16" t="s">
        <v>86</v>
      </c>
      <c r="BK375" s="147">
        <f>ROUND(P375*H375,2)</f>
        <v>0</v>
      </c>
      <c r="BL375" s="16" t="s">
        <v>190</v>
      </c>
      <c r="BM375" s="262" t="s">
        <v>786</v>
      </c>
    </row>
    <row r="376" s="12" customFormat="1" ht="22.8" customHeight="1">
      <c r="A376" s="12"/>
      <c r="B376" s="232"/>
      <c r="C376" s="233"/>
      <c r="D376" s="234" t="s">
        <v>78</v>
      </c>
      <c r="E376" s="247" t="s">
        <v>787</v>
      </c>
      <c r="F376" s="247" t="s">
        <v>788</v>
      </c>
      <c r="G376" s="233"/>
      <c r="H376" s="233"/>
      <c r="I376" s="236"/>
      <c r="J376" s="236"/>
      <c r="K376" s="248">
        <f>BK376</f>
        <v>0</v>
      </c>
      <c r="L376" s="233"/>
      <c r="M376" s="238"/>
      <c r="N376" s="239"/>
      <c r="O376" s="240"/>
      <c r="P376" s="240"/>
      <c r="Q376" s="241">
        <f>SUM(Q377:Q388)</f>
        <v>0</v>
      </c>
      <c r="R376" s="241">
        <f>SUM(R377:R388)</f>
        <v>0</v>
      </c>
      <c r="S376" s="240"/>
      <c r="T376" s="242">
        <f>SUM(T377:T388)</f>
        <v>0</v>
      </c>
      <c r="U376" s="240"/>
      <c r="V376" s="242">
        <f>SUM(V377:V388)</f>
        <v>0</v>
      </c>
      <c r="W376" s="240"/>
      <c r="X376" s="243">
        <f>SUM(X377:X388)</f>
        <v>20.800000000000001</v>
      </c>
      <c r="Y376" s="12"/>
      <c r="Z376" s="12"/>
      <c r="AA376" s="12"/>
      <c r="AB376" s="12"/>
      <c r="AC376" s="12"/>
      <c r="AD376" s="12"/>
      <c r="AE376" s="12"/>
      <c r="AR376" s="244" t="s">
        <v>86</v>
      </c>
      <c r="AT376" s="245" t="s">
        <v>78</v>
      </c>
      <c r="AU376" s="245" t="s">
        <v>86</v>
      </c>
      <c r="AY376" s="244" t="s">
        <v>184</v>
      </c>
      <c r="BK376" s="246">
        <f>SUM(BK377:BK388)</f>
        <v>0</v>
      </c>
    </row>
    <row r="377" s="2" customFormat="1" ht="44.25" customHeight="1">
      <c r="A377" s="41"/>
      <c r="B377" s="42"/>
      <c r="C377" s="249" t="s">
        <v>789</v>
      </c>
      <c r="D377" s="249" t="s">
        <v>186</v>
      </c>
      <c r="E377" s="250" t="s">
        <v>790</v>
      </c>
      <c r="F377" s="251" t="s">
        <v>791</v>
      </c>
      <c r="G377" s="252" t="s">
        <v>189</v>
      </c>
      <c r="H377" s="253">
        <v>650</v>
      </c>
      <c r="I377" s="254"/>
      <c r="J377" s="254"/>
      <c r="K377" s="255">
        <f>ROUND(P377*H377,2)</f>
        <v>0</v>
      </c>
      <c r="L377" s="256"/>
      <c r="M377" s="44"/>
      <c r="N377" s="257" t="s">
        <v>1</v>
      </c>
      <c r="O377" s="258" t="s">
        <v>42</v>
      </c>
      <c r="P377" s="259">
        <f>I377+J377</f>
        <v>0</v>
      </c>
      <c r="Q377" s="259">
        <f>ROUND(I377*H377,2)</f>
        <v>0</v>
      </c>
      <c r="R377" s="259">
        <f>ROUND(J377*H377,2)</f>
        <v>0</v>
      </c>
      <c r="S377" s="94"/>
      <c r="T377" s="260">
        <f>S377*H377</f>
        <v>0</v>
      </c>
      <c r="U377" s="260">
        <v>0</v>
      </c>
      <c r="V377" s="260">
        <f>U377*H377</f>
        <v>0</v>
      </c>
      <c r="W377" s="260">
        <v>0.032000000000000001</v>
      </c>
      <c r="X377" s="261">
        <f>W377*H377</f>
        <v>20.800000000000001</v>
      </c>
      <c r="Y377" s="41"/>
      <c r="Z377" s="41"/>
      <c r="AA377" s="41"/>
      <c r="AB377" s="41"/>
      <c r="AC377" s="41"/>
      <c r="AD377" s="41"/>
      <c r="AE377" s="41"/>
      <c r="AR377" s="262" t="s">
        <v>190</v>
      </c>
      <c r="AT377" s="262" t="s">
        <v>186</v>
      </c>
      <c r="AU377" s="262" t="s">
        <v>88</v>
      </c>
      <c r="AY377" s="16" t="s">
        <v>184</v>
      </c>
      <c r="BE377" s="147">
        <f>IF(O377="základní",K377,0)</f>
        <v>0</v>
      </c>
      <c r="BF377" s="147">
        <f>IF(O377="snížená",K377,0)</f>
        <v>0</v>
      </c>
      <c r="BG377" s="147">
        <f>IF(O377="zákl. přenesená",K377,0)</f>
        <v>0</v>
      </c>
      <c r="BH377" s="147">
        <f>IF(O377="sníž. přenesená",K377,0)</f>
        <v>0</v>
      </c>
      <c r="BI377" s="147">
        <f>IF(O377="nulová",K377,0)</f>
        <v>0</v>
      </c>
      <c r="BJ377" s="16" t="s">
        <v>86</v>
      </c>
      <c r="BK377" s="147">
        <f>ROUND(P377*H377,2)</f>
        <v>0</v>
      </c>
      <c r="BL377" s="16" t="s">
        <v>190</v>
      </c>
      <c r="BM377" s="262" t="s">
        <v>792</v>
      </c>
    </row>
    <row r="378" s="13" customFormat="1">
      <c r="A378" s="13"/>
      <c r="B378" s="263"/>
      <c r="C378" s="264"/>
      <c r="D378" s="265" t="s">
        <v>201</v>
      </c>
      <c r="E378" s="266" t="s">
        <v>1</v>
      </c>
      <c r="F378" s="267" t="s">
        <v>793</v>
      </c>
      <c r="G378" s="264"/>
      <c r="H378" s="268">
        <v>650</v>
      </c>
      <c r="I378" s="269"/>
      <c r="J378" s="269"/>
      <c r="K378" s="264"/>
      <c r="L378" s="264"/>
      <c r="M378" s="270"/>
      <c r="N378" s="271"/>
      <c r="O378" s="272"/>
      <c r="P378" s="272"/>
      <c r="Q378" s="272"/>
      <c r="R378" s="272"/>
      <c r="S378" s="272"/>
      <c r="T378" s="272"/>
      <c r="U378" s="272"/>
      <c r="V378" s="272"/>
      <c r="W378" s="272"/>
      <c r="X378" s="273"/>
      <c r="Y378" s="13"/>
      <c r="Z378" s="13"/>
      <c r="AA378" s="13"/>
      <c r="AB378" s="13"/>
      <c r="AC378" s="13"/>
      <c r="AD378" s="13"/>
      <c r="AE378" s="13"/>
      <c r="AT378" s="274" t="s">
        <v>201</v>
      </c>
      <c r="AU378" s="274" t="s">
        <v>88</v>
      </c>
      <c r="AV378" s="13" t="s">
        <v>88</v>
      </c>
      <c r="AW378" s="13" t="s">
        <v>5</v>
      </c>
      <c r="AX378" s="13" t="s">
        <v>86</v>
      </c>
      <c r="AY378" s="274" t="s">
        <v>184</v>
      </c>
    </row>
    <row r="379" s="2" customFormat="1" ht="33" customHeight="1">
      <c r="A379" s="41"/>
      <c r="B379" s="42"/>
      <c r="C379" s="249" t="s">
        <v>794</v>
      </c>
      <c r="D379" s="249" t="s">
        <v>186</v>
      </c>
      <c r="E379" s="250" t="s">
        <v>795</v>
      </c>
      <c r="F379" s="251" t="s">
        <v>796</v>
      </c>
      <c r="G379" s="252" t="s">
        <v>241</v>
      </c>
      <c r="H379" s="253">
        <v>348.52199999999999</v>
      </c>
      <c r="I379" s="254"/>
      <c r="J379" s="254"/>
      <c r="K379" s="255">
        <f>ROUND(P379*H379,2)</f>
        <v>0</v>
      </c>
      <c r="L379" s="256"/>
      <c r="M379" s="44"/>
      <c r="N379" s="257" t="s">
        <v>1</v>
      </c>
      <c r="O379" s="258" t="s">
        <v>42</v>
      </c>
      <c r="P379" s="259">
        <f>I379+J379</f>
        <v>0</v>
      </c>
      <c r="Q379" s="259">
        <f>ROUND(I379*H379,2)</f>
        <v>0</v>
      </c>
      <c r="R379" s="259">
        <f>ROUND(J379*H379,2)</f>
        <v>0</v>
      </c>
      <c r="S379" s="94"/>
      <c r="T379" s="260">
        <f>S379*H379</f>
        <v>0</v>
      </c>
      <c r="U379" s="260">
        <v>0</v>
      </c>
      <c r="V379" s="260">
        <f>U379*H379</f>
        <v>0</v>
      </c>
      <c r="W379" s="260">
        <v>0</v>
      </c>
      <c r="X379" s="261">
        <f>W379*H379</f>
        <v>0</v>
      </c>
      <c r="Y379" s="41"/>
      <c r="Z379" s="41"/>
      <c r="AA379" s="41"/>
      <c r="AB379" s="41"/>
      <c r="AC379" s="41"/>
      <c r="AD379" s="41"/>
      <c r="AE379" s="41"/>
      <c r="AR379" s="262" t="s">
        <v>190</v>
      </c>
      <c r="AT379" s="262" t="s">
        <v>186</v>
      </c>
      <c r="AU379" s="262" t="s">
        <v>88</v>
      </c>
      <c r="AY379" s="16" t="s">
        <v>184</v>
      </c>
      <c r="BE379" s="147">
        <f>IF(O379="základní",K379,0)</f>
        <v>0</v>
      </c>
      <c r="BF379" s="147">
        <f>IF(O379="snížená",K379,0)</f>
        <v>0</v>
      </c>
      <c r="BG379" s="147">
        <f>IF(O379="zákl. přenesená",K379,0)</f>
        <v>0</v>
      </c>
      <c r="BH379" s="147">
        <f>IF(O379="sníž. přenesená",K379,0)</f>
        <v>0</v>
      </c>
      <c r="BI379" s="147">
        <f>IF(O379="nulová",K379,0)</f>
        <v>0</v>
      </c>
      <c r="BJ379" s="16" t="s">
        <v>86</v>
      </c>
      <c r="BK379" s="147">
        <f>ROUND(P379*H379,2)</f>
        <v>0</v>
      </c>
      <c r="BL379" s="16" t="s">
        <v>190</v>
      </c>
      <c r="BM379" s="262" t="s">
        <v>797</v>
      </c>
    </row>
    <row r="380" s="2" customFormat="1" ht="24.15" customHeight="1">
      <c r="A380" s="41"/>
      <c r="B380" s="42"/>
      <c r="C380" s="249" t="s">
        <v>798</v>
      </c>
      <c r="D380" s="249" t="s">
        <v>186</v>
      </c>
      <c r="E380" s="250" t="s">
        <v>799</v>
      </c>
      <c r="F380" s="251" t="s">
        <v>800</v>
      </c>
      <c r="G380" s="252" t="s">
        <v>241</v>
      </c>
      <c r="H380" s="253">
        <v>348.52199999999999</v>
      </c>
      <c r="I380" s="254"/>
      <c r="J380" s="254"/>
      <c r="K380" s="255">
        <f>ROUND(P380*H380,2)</f>
        <v>0</v>
      </c>
      <c r="L380" s="256"/>
      <c r="M380" s="44"/>
      <c r="N380" s="257" t="s">
        <v>1</v>
      </c>
      <c r="O380" s="258" t="s">
        <v>42</v>
      </c>
      <c r="P380" s="259">
        <f>I380+J380</f>
        <v>0</v>
      </c>
      <c r="Q380" s="259">
        <f>ROUND(I380*H380,2)</f>
        <v>0</v>
      </c>
      <c r="R380" s="259">
        <f>ROUND(J380*H380,2)</f>
        <v>0</v>
      </c>
      <c r="S380" s="94"/>
      <c r="T380" s="260">
        <f>S380*H380</f>
        <v>0</v>
      </c>
      <c r="U380" s="260">
        <v>0</v>
      </c>
      <c r="V380" s="260">
        <f>U380*H380</f>
        <v>0</v>
      </c>
      <c r="W380" s="260">
        <v>0</v>
      </c>
      <c r="X380" s="261">
        <f>W380*H380</f>
        <v>0</v>
      </c>
      <c r="Y380" s="41"/>
      <c r="Z380" s="41"/>
      <c r="AA380" s="41"/>
      <c r="AB380" s="41"/>
      <c r="AC380" s="41"/>
      <c r="AD380" s="41"/>
      <c r="AE380" s="41"/>
      <c r="AR380" s="262" t="s">
        <v>190</v>
      </c>
      <c r="AT380" s="262" t="s">
        <v>186</v>
      </c>
      <c r="AU380" s="262" t="s">
        <v>88</v>
      </c>
      <c r="AY380" s="16" t="s">
        <v>184</v>
      </c>
      <c r="BE380" s="147">
        <f>IF(O380="základní",K380,0)</f>
        <v>0</v>
      </c>
      <c r="BF380" s="147">
        <f>IF(O380="snížená",K380,0)</f>
        <v>0</v>
      </c>
      <c r="BG380" s="147">
        <f>IF(O380="zákl. přenesená",K380,0)</f>
        <v>0</v>
      </c>
      <c r="BH380" s="147">
        <f>IF(O380="sníž. přenesená",K380,0)</f>
        <v>0</v>
      </c>
      <c r="BI380" s="147">
        <f>IF(O380="nulová",K380,0)</f>
        <v>0</v>
      </c>
      <c r="BJ380" s="16" t="s">
        <v>86</v>
      </c>
      <c r="BK380" s="147">
        <f>ROUND(P380*H380,2)</f>
        <v>0</v>
      </c>
      <c r="BL380" s="16" t="s">
        <v>190</v>
      </c>
      <c r="BM380" s="262" t="s">
        <v>801</v>
      </c>
    </row>
    <row r="381" s="2" customFormat="1" ht="16.5" customHeight="1">
      <c r="A381" s="41"/>
      <c r="B381" s="42"/>
      <c r="C381" s="249" t="s">
        <v>802</v>
      </c>
      <c r="D381" s="249" t="s">
        <v>186</v>
      </c>
      <c r="E381" s="250" t="s">
        <v>803</v>
      </c>
      <c r="F381" s="251" t="s">
        <v>804</v>
      </c>
      <c r="G381" s="252" t="s">
        <v>194</v>
      </c>
      <c r="H381" s="253">
        <v>9</v>
      </c>
      <c r="I381" s="254"/>
      <c r="J381" s="254"/>
      <c r="K381" s="255">
        <f>ROUND(P381*H381,2)</f>
        <v>0</v>
      </c>
      <c r="L381" s="256"/>
      <c r="M381" s="44"/>
      <c r="N381" s="257" t="s">
        <v>1</v>
      </c>
      <c r="O381" s="258" t="s">
        <v>42</v>
      </c>
      <c r="P381" s="259">
        <f>I381+J381</f>
        <v>0</v>
      </c>
      <c r="Q381" s="259">
        <f>ROUND(I381*H381,2)</f>
        <v>0</v>
      </c>
      <c r="R381" s="259">
        <f>ROUND(J381*H381,2)</f>
        <v>0</v>
      </c>
      <c r="S381" s="94"/>
      <c r="T381" s="260">
        <f>S381*H381</f>
        <v>0</v>
      </c>
      <c r="U381" s="260">
        <v>0</v>
      </c>
      <c r="V381" s="260">
        <f>U381*H381</f>
        <v>0</v>
      </c>
      <c r="W381" s="260">
        <v>0</v>
      </c>
      <c r="X381" s="261">
        <f>W381*H381</f>
        <v>0</v>
      </c>
      <c r="Y381" s="41"/>
      <c r="Z381" s="41"/>
      <c r="AA381" s="41"/>
      <c r="AB381" s="41"/>
      <c r="AC381" s="41"/>
      <c r="AD381" s="41"/>
      <c r="AE381" s="41"/>
      <c r="AR381" s="262" t="s">
        <v>190</v>
      </c>
      <c r="AT381" s="262" t="s">
        <v>186</v>
      </c>
      <c r="AU381" s="262" t="s">
        <v>88</v>
      </c>
      <c r="AY381" s="16" t="s">
        <v>184</v>
      </c>
      <c r="BE381" s="147">
        <f>IF(O381="základní",K381,0)</f>
        <v>0</v>
      </c>
      <c r="BF381" s="147">
        <f>IF(O381="snížená",K381,0)</f>
        <v>0</v>
      </c>
      <c r="BG381" s="147">
        <f>IF(O381="zákl. přenesená",K381,0)</f>
        <v>0</v>
      </c>
      <c r="BH381" s="147">
        <f>IF(O381="sníž. přenesená",K381,0)</f>
        <v>0</v>
      </c>
      <c r="BI381" s="147">
        <f>IF(O381="nulová",K381,0)</f>
        <v>0</v>
      </c>
      <c r="BJ381" s="16" t="s">
        <v>86</v>
      </c>
      <c r="BK381" s="147">
        <f>ROUND(P381*H381,2)</f>
        <v>0</v>
      </c>
      <c r="BL381" s="16" t="s">
        <v>190</v>
      </c>
      <c r="BM381" s="262" t="s">
        <v>805</v>
      </c>
    </row>
    <row r="382" s="13" customFormat="1">
      <c r="A382" s="13"/>
      <c r="B382" s="263"/>
      <c r="C382" s="264"/>
      <c r="D382" s="265" t="s">
        <v>201</v>
      </c>
      <c r="E382" s="266" t="s">
        <v>1</v>
      </c>
      <c r="F382" s="267" t="s">
        <v>228</v>
      </c>
      <c r="G382" s="264"/>
      <c r="H382" s="268">
        <v>9</v>
      </c>
      <c r="I382" s="269"/>
      <c r="J382" s="269"/>
      <c r="K382" s="264"/>
      <c r="L382" s="264"/>
      <c r="M382" s="270"/>
      <c r="N382" s="271"/>
      <c r="O382" s="272"/>
      <c r="P382" s="272"/>
      <c r="Q382" s="272"/>
      <c r="R382" s="272"/>
      <c r="S382" s="272"/>
      <c r="T382" s="272"/>
      <c r="U382" s="272"/>
      <c r="V382" s="272"/>
      <c r="W382" s="272"/>
      <c r="X382" s="273"/>
      <c r="Y382" s="13"/>
      <c r="Z382" s="13"/>
      <c r="AA382" s="13"/>
      <c r="AB382" s="13"/>
      <c r="AC382" s="13"/>
      <c r="AD382" s="13"/>
      <c r="AE382" s="13"/>
      <c r="AT382" s="274" t="s">
        <v>201</v>
      </c>
      <c r="AU382" s="274" t="s">
        <v>88</v>
      </c>
      <c r="AV382" s="13" t="s">
        <v>88</v>
      </c>
      <c r="AW382" s="13" t="s">
        <v>5</v>
      </c>
      <c r="AX382" s="13" t="s">
        <v>86</v>
      </c>
      <c r="AY382" s="274" t="s">
        <v>184</v>
      </c>
    </row>
    <row r="383" s="2" customFormat="1" ht="24.15" customHeight="1">
      <c r="A383" s="41"/>
      <c r="B383" s="42"/>
      <c r="C383" s="249" t="s">
        <v>806</v>
      </c>
      <c r="D383" s="249" t="s">
        <v>186</v>
      </c>
      <c r="E383" s="250" t="s">
        <v>807</v>
      </c>
      <c r="F383" s="251" t="s">
        <v>808</v>
      </c>
      <c r="G383" s="252" t="s">
        <v>194</v>
      </c>
      <c r="H383" s="253">
        <v>270</v>
      </c>
      <c r="I383" s="254"/>
      <c r="J383" s="254"/>
      <c r="K383" s="255">
        <f>ROUND(P383*H383,2)</f>
        <v>0</v>
      </c>
      <c r="L383" s="256"/>
      <c r="M383" s="44"/>
      <c r="N383" s="257" t="s">
        <v>1</v>
      </c>
      <c r="O383" s="258" t="s">
        <v>42</v>
      </c>
      <c r="P383" s="259">
        <f>I383+J383</f>
        <v>0</v>
      </c>
      <c r="Q383" s="259">
        <f>ROUND(I383*H383,2)</f>
        <v>0</v>
      </c>
      <c r="R383" s="259">
        <f>ROUND(J383*H383,2)</f>
        <v>0</v>
      </c>
      <c r="S383" s="94"/>
      <c r="T383" s="260">
        <f>S383*H383</f>
        <v>0</v>
      </c>
      <c r="U383" s="260">
        <v>0</v>
      </c>
      <c r="V383" s="260">
        <f>U383*H383</f>
        <v>0</v>
      </c>
      <c r="W383" s="260">
        <v>0</v>
      </c>
      <c r="X383" s="261">
        <f>W383*H383</f>
        <v>0</v>
      </c>
      <c r="Y383" s="41"/>
      <c r="Z383" s="41"/>
      <c r="AA383" s="41"/>
      <c r="AB383" s="41"/>
      <c r="AC383" s="41"/>
      <c r="AD383" s="41"/>
      <c r="AE383" s="41"/>
      <c r="AR383" s="262" t="s">
        <v>190</v>
      </c>
      <c r="AT383" s="262" t="s">
        <v>186</v>
      </c>
      <c r="AU383" s="262" t="s">
        <v>88</v>
      </c>
      <c r="AY383" s="16" t="s">
        <v>184</v>
      </c>
      <c r="BE383" s="147">
        <f>IF(O383="základní",K383,0)</f>
        <v>0</v>
      </c>
      <c r="BF383" s="147">
        <f>IF(O383="snížená",K383,0)</f>
        <v>0</v>
      </c>
      <c r="BG383" s="147">
        <f>IF(O383="zákl. přenesená",K383,0)</f>
        <v>0</v>
      </c>
      <c r="BH383" s="147">
        <f>IF(O383="sníž. přenesená",K383,0)</f>
        <v>0</v>
      </c>
      <c r="BI383" s="147">
        <f>IF(O383="nulová",K383,0)</f>
        <v>0</v>
      </c>
      <c r="BJ383" s="16" t="s">
        <v>86</v>
      </c>
      <c r="BK383" s="147">
        <f>ROUND(P383*H383,2)</f>
        <v>0</v>
      </c>
      <c r="BL383" s="16" t="s">
        <v>190</v>
      </c>
      <c r="BM383" s="262" t="s">
        <v>809</v>
      </c>
    </row>
    <row r="384" s="13" customFormat="1">
      <c r="A384" s="13"/>
      <c r="B384" s="263"/>
      <c r="C384" s="264"/>
      <c r="D384" s="265" t="s">
        <v>201</v>
      </c>
      <c r="E384" s="266" t="s">
        <v>1</v>
      </c>
      <c r="F384" s="267" t="s">
        <v>228</v>
      </c>
      <c r="G384" s="264"/>
      <c r="H384" s="268">
        <v>9</v>
      </c>
      <c r="I384" s="269"/>
      <c r="J384" s="269"/>
      <c r="K384" s="264"/>
      <c r="L384" s="264"/>
      <c r="M384" s="270"/>
      <c r="N384" s="271"/>
      <c r="O384" s="272"/>
      <c r="P384" s="272"/>
      <c r="Q384" s="272"/>
      <c r="R384" s="272"/>
      <c r="S384" s="272"/>
      <c r="T384" s="272"/>
      <c r="U384" s="272"/>
      <c r="V384" s="272"/>
      <c r="W384" s="272"/>
      <c r="X384" s="273"/>
      <c r="Y384" s="13"/>
      <c r="Z384" s="13"/>
      <c r="AA384" s="13"/>
      <c r="AB384" s="13"/>
      <c r="AC384" s="13"/>
      <c r="AD384" s="13"/>
      <c r="AE384" s="13"/>
      <c r="AT384" s="274" t="s">
        <v>201</v>
      </c>
      <c r="AU384" s="274" t="s">
        <v>88</v>
      </c>
      <c r="AV384" s="13" t="s">
        <v>88</v>
      </c>
      <c r="AW384" s="13" t="s">
        <v>5</v>
      </c>
      <c r="AX384" s="13" t="s">
        <v>86</v>
      </c>
      <c r="AY384" s="274" t="s">
        <v>184</v>
      </c>
    </row>
    <row r="385" s="13" customFormat="1">
      <c r="A385" s="13"/>
      <c r="B385" s="263"/>
      <c r="C385" s="264"/>
      <c r="D385" s="265" t="s">
        <v>201</v>
      </c>
      <c r="E385" s="264"/>
      <c r="F385" s="267" t="s">
        <v>810</v>
      </c>
      <c r="G385" s="264"/>
      <c r="H385" s="268">
        <v>270</v>
      </c>
      <c r="I385" s="269"/>
      <c r="J385" s="269"/>
      <c r="K385" s="264"/>
      <c r="L385" s="264"/>
      <c r="M385" s="270"/>
      <c r="N385" s="271"/>
      <c r="O385" s="272"/>
      <c r="P385" s="272"/>
      <c r="Q385" s="272"/>
      <c r="R385" s="272"/>
      <c r="S385" s="272"/>
      <c r="T385" s="272"/>
      <c r="U385" s="272"/>
      <c r="V385" s="272"/>
      <c r="W385" s="272"/>
      <c r="X385" s="273"/>
      <c r="Y385" s="13"/>
      <c r="Z385" s="13"/>
      <c r="AA385" s="13"/>
      <c r="AB385" s="13"/>
      <c r="AC385" s="13"/>
      <c r="AD385" s="13"/>
      <c r="AE385" s="13"/>
      <c r="AT385" s="274" t="s">
        <v>201</v>
      </c>
      <c r="AU385" s="274" t="s">
        <v>88</v>
      </c>
      <c r="AV385" s="13" t="s">
        <v>88</v>
      </c>
      <c r="AW385" s="13" t="s">
        <v>4</v>
      </c>
      <c r="AX385" s="13" t="s">
        <v>86</v>
      </c>
      <c r="AY385" s="274" t="s">
        <v>184</v>
      </c>
    </row>
    <row r="386" s="2" customFormat="1" ht="24.15" customHeight="1">
      <c r="A386" s="41"/>
      <c r="B386" s="42"/>
      <c r="C386" s="249" t="s">
        <v>811</v>
      </c>
      <c r="D386" s="249" t="s">
        <v>186</v>
      </c>
      <c r="E386" s="250" t="s">
        <v>812</v>
      </c>
      <c r="F386" s="251" t="s">
        <v>813</v>
      </c>
      <c r="G386" s="252" t="s">
        <v>241</v>
      </c>
      <c r="H386" s="253">
        <v>348.52199999999999</v>
      </c>
      <c r="I386" s="254"/>
      <c r="J386" s="254"/>
      <c r="K386" s="255">
        <f>ROUND(P386*H386,2)</f>
        <v>0</v>
      </c>
      <c r="L386" s="256"/>
      <c r="M386" s="44"/>
      <c r="N386" s="257" t="s">
        <v>1</v>
      </c>
      <c r="O386" s="258" t="s">
        <v>42</v>
      </c>
      <c r="P386" s="259">
        <f>I386+J386</f>
        <v>0</v>
      </c>
      <c r="Q386" s="259">
        <f>ROUND(I386*H386,2)</f>
        <v>0</v>
      </c>
      <c r="R386" s="259">
        <f>ROUND(J386*H386,2)</f>
        <v>0</v>
      </c>
      <c r="S386" s="94"/>
      <c r="T386" s="260">
        <f>S386*H386</f>
        <v>0</v>
      </c>
      <c r="U386" s="260">
        <v>0</v>
      </c>
      <c r="V386" s="260">
        <f>U386*H386</f>
        <v>0</v>
      </c>
      <c r="W386" s="260">
        <v>0</v>
      </c>
      <c r="X386" s="261">
        <f>W386*H386</f>
        <v>0</v>
      </c>
      <c r="Y386" s="41"/>
      <c r="Z386" s="41"/>
      <c r="AA386" s="41"/>
      <c r="AB386" s="41"/>
      <c r="AC386" s="41"/>
      <c r="AD386" s="41"/>
      <c r="AE386" s="41"/>
      <c r="AR386" s="262" t="s">
        <v>190</v>
      </c>
      <c r="AT386" s="262" t="s">
        <v>186</v>
      </c>
      <c r="AU386" s="262" t="s">
        <v>88</v>
      </c>
      <c r="AY386" s="16" t="s">
        <v>184</v>
      </c>
      <c r="BE386" s="147">
        <f>IF(O386="základní",K386,0)</f>
        <v>0</v>
      </c>
      <c r="BF386" s="147">
        <f>IF(O386="snížená",K386,0)</f>
        <v>0</v>
      </c>
      <c r="BG386" s="147">
        <f>IF(O386="zákl. přenesená",K386,0)</f>
        <v>0</v>
      </c>
      <c r="BH386" s="147">
        <f>IF(O386="sníž. přenesená",K386,0)</f>
        <v>0</v>
      </c>
      <c r="BI386" s="147">
        <f>IF(O386="nulová",K386,0)</f>
        <v>0</v>
      </c>
      <c r="BJ386" s="16" t="s">
        <v>86</v>
      </c>
      <c r="BK386" s="147">
        <f>ROUND(P386*H386,2)</f>
        <v>0</v>
      </c>
      <c r="BL386" s="16" t="s">
        <v>190</v>
      </c>
      <c r="BM386" s="262" t="s">
        <v>814</v>
      </c>
    </row>
    <row r="387" s="2" customFormat="1" ht="24.15" customHeight="1">
      <c r="A387" s="41"/>
      <c r="B387" s="42"/>
      <c r="C387" s="249" t="s">
        <v>815</v>
      </c>
      <c r="D387" s="249" t="s">
        <v>186</v>
      </c>
      <c r="E387" s="250" t="s">
        <v>816</v>
      </c>
      <c r="F387" s="251" t="s">
        <v>817</v>
      </c>
      <c r="G387" s="252" t="s">
        <v>241</v>
      </c>
      <c r="H387" s="253">
        <v>348.52199999999999</v>
      </c>
      <c r="I387" s="254"/>
      <c r="J387" s="254"/>
      <c r="K387" s="255">
        <f>ROUND(P387*H387,2)</f>
        <v>0</v>
      </c>
      <c r="L387" s="256"/>
      <c r="M387" s="44"/>
      <c r="N387" s="257" t="s">
        <v>1</v>
      </c>
      <c r="O387" s="258" t="s">
        <v>42</v>
      </c>
      <c r="P387" s="259">
        <f>I387+J387</f>
        <v>0</v>
      </c>
      <c r="Q387" s="259">
        <f>ROUND(I387*H387,2)</f>
        <v>0</v>
      </c>
      <c r="R387" s="259">
        <f>ROUND(J387*H387,2)</f>
        <v>0</v>
      </c>
      <c r="S387" s="94"/>
      <c r="T387" s="260">
        <f>S387*H387</f>
        <v>0</v>
      </c>
      <c r="U387" s="260">
        <v>0</v>
      </c>
      <c r="V387" s="260">
        <f>U387*H387</f>
        <v>0</v>
      </c>
      <c r="W387" s="260">
        <v>0</v>
      </c>
      <c r="X387" s="261">
        <f>W387*H387</f>
        <v>0</v>
      </c>
      <c r="Y387" s="41"/>
      <c r="Z387" s="41"/>
      <c r="AA387" s="41"/>
      <c r="AB387" s="41"/>
      <c r="AC387" s="41"/>
      <c r="AD387" s="41"/>
      <c r="AE387" s="41"/>
      <c r="AR387" s="262" t="s">
        <v>190</v>
      </c>
      <c r="AT387" s="262" t="s">
        <v>186</v>
      </c>
      <c r="AU387" s="262" t="s">
        <v>88</v>
      </c>
      <c r="AY387" s="16" t="s">
        <v>184</v>
      </c>
      <c r="BE387" s="147">
        <f>IF(O387="základní",K387,0)</f>
        <v>0</v>
      </c>
      <c r="BF387" s="147">
        <f>IF(O387="snížená",K387,0)</f>
        <v>0</v>
      </c>
      <c r="BG387" s="147">
        <f>IF(O387="zákl. přenesená",K387,0)</f>
        <v>0</v>
      </c>
      <c r="BH387" s="147">
        <f>IF(O387="sníž. přenesená",K387,0)</f>
        <v>0</v>
      </c>
      <c r="BI387" s="147">
        <f>IF(O387="nulová",K387,0)</f>
        <v>0</v>
      </c>
      <c r="BJ387" s="16" t="s">
        <v>86</v>
      </c>
      <c r="BK387" s="147">
        <f>ROUND(P387*H387,2)</f>
        <v>0</v>
      </c>
      <c r="BL387" s="16" t="s">
        <v>190</v>
      </c>
      <c r="BM387" s="262" t="s">
        <v>818</v>
      </c>
    </row>
    <row r="388" s="2" customFormat="1" ht="49.05" customHeight="1">
      <c r="A388" s="41"/>
      <c r="B388" s="42"/>
      <c r="C388" s="249" t="s">
        <v>819</v>
      </c>
      <c r="D388" s="249" t="s">
        <v>186</v>
      </c>
      <c r="E388" s="250" t="s">
        <v>820</v>
      </c>
      <c r="F388" s="251" t="s">
        <v>821</v>
      </c>
      <c r="G388" s="252" t="s">
        <v>241</v>
      </c>
      <c r="H388" s="253">
        <v>21.981999999999999</v>
      </c>
      <c r="I388" s="254"/>
      <c r="J388" s="254"/>
      <c r="K388" s="255">
        <f>ROUND(P388*H388,2)</f>
        <v>0</v>
      </c>
      <c r="L388" s="256"/>
      <c r="M388" s="44"/>
      <c r="N388" s="257" t="s">
        <v>1</v>
      </c>
      <c r="O388" s="258" t="s">
        <v>42</v>
      </c>
      <c r="P388" s="259">
        <f>I388+J388</f>
        <v>0</v>
      </c>
      <c r="Q388" s="259">
        <f>ROUND(I388*H388,2)</f>
        <v>0</v>
      </c>
      <c r="R388" s="259">
        <f>ROUND(J388*H388,2)</f>
        <v>0</v>
      </c>
      <c r="S388" s="94"/>
      <c r="T388" s="260">
        <f>S388*H388</f>
        <v>0</v>
      </c>
      <c r="U388" s="260">
        <v>0</v>
      </c>
      <c r="V388" s="260">
        <f>U388*H388</f>
        <v>0</v>
      </c>
      <c r="W388" s="260">
        <v>0</v>
      </c>
      <c r="X388" s="261">
        <f>W388*H388</f>
        <v>0</v>
      </c>
      <c r="Y388" s="41"/>
      <c r="Z388" s="41"/>
      <c r="AA388" s="41"/>
      <c r="AB388" s="41"/>
      <c r="AC388" s="41"/>
      <c r="AD388" s="41"/>
      <c r="AE388" s="41"/>
      <c r="AR388" s="262" t="s">
        <v>190</v>
      </c>
      <c r="AT388" s="262" t="s">
        <v>186</v>
      </c>
      <c r="AU388" s="262" t="s">
        <v>88</v>
      </c>
      <c r="AY388" s="16" t="s">
        <v>184</v>
      </c>
      <c r="BE388" s="147">
        <f>IF(O388="základní",K388,0)</f>
        <v>0</v>
      </c>
      <c r="BF388" s="147">
        <f>IF(O388="snížená",K388,0)</f>
        <v>0</v>
      </c>
      <c r="BG388" s="147">
        <f>IF(O388="zákl. přenesená",K388,0)</f>
        <v>0</v>
      </c>
      <c r="BH388" s="147">
        <f>IF(O388="sníž. přenesená",K388,0)</f>
        <v>0</v>
      </c>
      <c r="BI388" s="147">
        <f>IF(O388="nulová",K388,0)</f>
        <v>0</v>
      </c>
      <c r="BJ388" s="16" t="s">
        <v>86</v>
      </c>
      <c r="BK388" s="147">
        <f>ROUND(P388*H388,2)</f>
        <v>0</v>
      </c>
      <c r="BL388" s="16" t="s">
        <v>190</v>
      </c>
      <c r="BM388" s="262" t="s">
        <v>822</v>
      </c>
    </row>
    <row r="389" s="12" customFormat="1" ht="22.8" customHeight="1">
      <c r="A389" s="12"/>
      <c r="B389" s="232"/>
      <c r="C389" s="233"/>
      <c r="D389" s="234" t="s">
        <v>78</v>
      </c>
      <c r="E389" s="247" t="s">
        <v>823</v>
      </c>
      <c r="F389" s="247" t="s">
        <v>824</v>
      </c>
      <c r="G389" s="233"/>
      <c r="H389" s="233"/>
      <c r="I389" s="236"/>
      <c r="J389" s="236"/>
      <c r="K389" s="248">
        <f>BK389</f>
        <v>0</v>
      </c>
      <c r="L389" s="233"/>
      <c r="M389" s="238"/>
      <c r="N389" s="239"/>
      <c r="O389" s="240"/>
      <c r="P389" s="240"/>
      <c r="Q389" s="241">
        <f>Q390</f>
        <v>0</v>
      </c>
      <c r="R389" s="241">
        <f>R390</f>
        <v>0</v>
      </c>
      <c r="S389" s="240"/>
      <c r="T389" s="242">
        <f>T390</f>
        <v>0</v>
      </c>
      <c r="U389" s="240"/>
      <c r="V389" s="242">
        <f>V390</f>
        <v>0</v>
      </c>
      <c r="W389" s="240"/>
      <c r="X389" s="243">
        <f>X390</f>
        <v>0</v>
      </c>
      <c r="Y389" s="12"/>
      <c r="Z389" s="12"/>
      <c r="AA389" s="12"/>
      <c r="AB389" s="12"/>
      <c r="AC389" s="12"/>
      <c r="AD389" s="12"/>
      <c r="AE389" s="12"/>
      <c r="AR389" s="244" t="s">
        <v>86</v>
      </c>
      <c r="AT389" s="245" t="s">
        <v>78</v>
      </c>
      <c r="AU389" s="245" t="s">
        <v>86</v>
      </c>
      <c r="AY389" s="244" t="s">
        <v>184</v>
      </c>
      <c r="BK389" s="246">
        <f>BK390</f>
        <v>0</v>
      </c>
    </row>
    <row r="390" s="2" customFormat="1" ht="16.5" customHeight="1">
      <c r="A390" s="41"/>
      <c r="B390" s="42"/>
      <c r="C390" s="249" t="s">
        <v>825</v>
      </c>
      <c r="D390" s="249" t="s">
        <v>186</v>
      </c>
      <c r="E390" s="250" t="s">
        <v>826</v>
      </c>
      <c r="F390" s="251" t="s">
        <v>827</v>
      </c>
      <c r="G390" s="252" t="s">
        <v>241</v>
      </c>
      <c r="H390" s="253">
        <v>925.79300000000001</v>
      </c>
      <c r="I390" s="254"/>
      <c r="J390" s="254"/>
      <c r="K390" s="255">
        <f>ROUND(P390*H390,2)</f>
        <v>0</v>
      </c>
      <c r="L390" s="256"/>
      <c r="M390" s="44"/>
      <c r="N390" s="257" t="s">
        <v>1</v>
      </c>
      <c r="O390" s="258" t="s">
        <v>42</v>
      </c>
      <c r="P390" s="259">
        <f>I390+J390</f>
        <v>0</v>
      </c>
      <c r="Q390" s="259">
        <f>ROUND(I390*H390,2)</f>
        <v>0</v>
      </c>
      <c r="R390" s="259">
        <f>ROUND(J390*H390,2)</f>
        <v>0</v>
      </c>
      <c r="S390" s="94"/>
      <c r="T390" s="260">
        <f>S390*H390</f>
        <v>0</v>
      </c>
      <c r="U390" s="260">
        <v>0</v>
      </c>
      <c r="V390" s="260">
        <f>U390*H390</f>
        <v>0</v>
      </c>
      <c r="W390" s="260">
        <v>0</v>
      </c>
      <c r="X390" s="261">
        <f>W390*H390</f>
        <v>0</v>
      </c>
      <c r="Y390" s="41"/>
      <c r="Z390" s="41"/>
      <c r="AA390" s="41"/>
      <c r="AB390" s="41"/>
      <c r="AC390" s="41"/>
      <c r="AD390" s="41"/>
      <c r="AE390" s="41"/>
      <c r="AR390" s="262" t="s">
        <v>190</v>
      </c>
      <c r="AT390" s="262" t="s">
        <v>186</v>
      </c>
      <c r="AU390" s="262" t="s">
        <v>88</v>
      </c>
      <c r="AY390" s="16" t="s">
        <v>184</v>
      </c>
      <c r="BE390" s="147">
        <f>IF(O390="základní",K390,0)</f>
        <v>0</v>
      </c>
      <c r="BF390" s="147">
        <f>IF(O390="snížená",K390,0)</f>
        <v>0</v>
      </c>
      <c r="BG390" s="147">
        <f>IF(O390="zákl. přenesená",K390,0)</f>
        <v>0</v>
      </c>
      <c r="BH390" s="147">
        <f>IF(O390="sníž. přenesená",K390,0)</f>
        <v>0</v>
      </c>
      <c r="BI390" s="147">
        <f>IF(O390="nulová",K390,0)</f>
        <v>0</v>
      </c>
      <c r="BJ390" s="16" t="s">
        <v>86</v>
      </c>
      <c r="BK390" s="147">
        <f>ROUND(P390*H390,2)</f>
        <v>0</v>
      </c>
      <c r="BL390" s="16" t="s">
        <v>190</v>
      </c>
      <c r="BM390" s="262" t="s">
        <v>828</v>
      </c>
    </row>
    <row r="391" s="12" customFormat="1" ht="25.92" customHeight="1">
      <c r="A391" s="12"/>
      <c r="B391" s="232"/>
      <c r="C391" s="233"/>
      <c r="D391" s="234" t="s">
        <v>78</v>
      </c>
      <c r="E391" s="235" t="s">
        <v>829</v>
      </c>
      <c r="F391" s="235" t="s">
        <v>830</v>
      </c>
      <c r="G391" s="233"/>
      <c r="H391" s="233"/>
      <c r="I391" s="236"/>
      <c r="J391" s="236"/>
      <c r="K391" s="237">
        <f>BK391</f>
        <v>0</v>
      </c>
      <c r="L391" s="233"/>
      <c r="M391" s="238"/>
      <c r="N391" s="239"/>
      <c r="O391" s="240"/>
      <c r="P391" s="240"/>
      <c r="Q391" s="241">
        <f>Q392+Q416+Q444+Q495+Q533+Q569+Q581+Q618+Q624+Q629+Q648+Q659+Q674+Q795+Q854+Q873+Q876+Q928+Q957+Q992+Q1036+Q1085+Q1113+Q1138+Q1156+Q1169+Q1180</f>
        <v>0</v>
      </c>
      <c r="R391" s="241">
        <f>R392+R416+R444+R495+R533+R569+R581+R618+R624+R629+R648+R659+R674+R795+R854+R873+R876+R928+R957+R992+R1036+R1085+R1113+R1138+R1156+R1169+R1180</f>
        <v>0</v>
      </c>
      <c r="S391" s="240"/>
      <c r="T391" s="242">
        <f>T392+T416+T444+T495+T533+T569+T581+T618+T624+T629+T648+T659+T674+T795+T854+T873+T876+T928+T957+T992+T1036+T1085+T1113+T1138+T1156+T1169+T1180</f>
        <v>0</v>
      </c>
      <c r="U391" s="240"/>
      <c r="V391" s="242">
        <f>V392+V416+V444+V495+V533+V569+V581+V618+V624+V629+V648+V659+V674+V795+V854+V873+V876+V928+V957+V992+V1036+V1085+V1113+V1138+V1156+V1169+V1180</f>
        <v>162.30069841</v>
      </c>
      <c r="W391" s="240"/>
      <c r="X391" s="243">
        <f>X392+X416+X444+X495+X533+X569+X581+X618+X624+X629+X648+X659+X674+X795+X854+X873+X876+X928+X957+X992+X1036+X1085+X1113+X1138+X1156+X1169+X1180</f>
        <v>79.998514</v>
      </c>
      <c r="Y391" s="12"/>
      <c r="Z391" s="12"/>
      <c r="AA391" s="12"/>
      <c r="AB391" s="12"/>
      <c r="AC391" s="12"/>
      <c r="AD391" s="12"/>
      <c r="AE391" s="12"/>
      <c r="AR391" s="244" t="s">
        <v>88</v>
      </c>
      <c r="AT391" s="245" t="s">
        <v>78</v>
      </c>
      <c r="AU391" s="245" t="s">
        <v>79</v>
      </c>
      <c r="AY391" s="244" t="s">
        <v>184</v>
      </c>
      <c r="BK391" s="246">
        <f>BK392+BK416+BK444+BK495+BK533+BK569+BK581+BK618+BK624+BK629+BK648+BK659+BK674+BK795+BK854+BK873+BK876+BK928+BK957+BK992+BK1036+BK1085+BK1113+BK1138+BK1156+BK1169+BK1180</f>
        <v>0</v>
      </c>
    </row>
    <row r="392" s="12" customFormat="1" ht="22.8" customHeight="1">
      <c r="A392" s="12"/>
      <c r="B392" s="232"/>
      <c r="C392" s="233"/>
      <c r="D392" s="234" t="s">
        <v>78</v>
      </c>
      <c r="E392" s="247" t="s">
        <v>831</v>
      </c>
      <c r="F392" s="247" t="s">
        <v>832</v>
      </c>
      <c r="G392" s="233"/>
      <c r="H392" s="233"/>
      <c r="I392" s="236"/>
      <c r="J392" s="236"/>
      <c r="K392" s="248">
        <f>BK392</f>
        <v>0</v>
      </c>
      <c r="L392" s="233"/>
      <c r="M392" s="238"/>
      <c r="N392" s="239"/>
      <c r="O392" s="240"/>
      <c r="P392" s="240"/>
      <c r="Q392" s="241">
        <f>SUM(Q393:Q415)</f>
        <v>0</v>
      </c>
      <c r="R392" s="241">
        <f>SUM(R393:R415)</f>
        <v>0</v>
      </c>
      <c r="S392" s="240"/>
      <c r="T392" s="242">
        <f>SUM(T393:T415)</f>
        <v>0</v>
      </c>
      <c r="U392" s="240"/>
      <c r="V392" s="242">
        <f>SUM(V393:V415)</f>
        <v>1.8594500000000003</v>
      </c>
      <c r="W392" s="240"/>
      <c r="X392" s="243">
        <f>SUM(X393:X415)</f>
        <v>0</v>
      </c>
      <c r="Y392" s="12"/>
      <c r="Z392" s="12"/>
      <c r="AA392" s="12"/>
      <c r="AB392" s="12"/>
      <c r="AC392" s="12"/>
      <c r="AD392" s="12"/>
      <c r="AE392" s="12"/>
      <c r="AR392" s="244" t="s">
        <v>88</v>
      </c>
      <c r="AT392" s="245" t="s">
        <v>78</v>
      </c>
      <c r="AU392" s="245" t="s">
        <v>86</v>
      </c>
      <c r="AY392" s="244" t="s">
        <v>184</v>
      </c>
      <c r="BK392" s="246">
        <f>SUM(BK393:BK415)</f>
        <v>0</v>
      </c>
    </row>
    <row r="393" s="2" customFormat="1" ht="24.15" customHeight="1">
      <c r="A393" s="41"/>
      <c r="B393" s="42"/>
      <c r="C393" s="249" t="s">
        <v>833</v>
      </c>
      <c r="D393" s="249" t="s">
        <v>186</v>
      </c>
      <c r="E393" s="250" t="s">
        <v>834</v>
      </c>
      <c r="F393" s="251" t="s">
        <v>835</v>
      </c>
      <c r="G393" s="252" t="s">
        <v>189</v>
      </c>
      <c r="H393" s="253">
        <v>175</v>
      </c>
      <c r="I393" s="254"/>
      <c r="J393" s="254"/>
      <c r="K393" s="255">
        <f>ROUND(P393*H393,2)</f>
        <v>0</v>
      </c>
      <c r="L393" s="256"/>
      <c r="M393" s="44"/>
      <c r="N393" s="257" t="s">
        <v>1</v>
      </c>
      <c r="O393" s="258" t="s">
        <v>42</v>
      </c>
      <c r="P393" s="259">
        <f>I393+J393</f>
        <v>0</v>
      </c>
      <c r="Q393" s="259">
        <f>ROUND(I393*H393,2)</f>
        <v>0</v>
      </c>
      <c r="R393" s="259">
        <f>ROUND(J393*H393,2)</f>
        <v>0</v>
      </c>
      <c r="S393" s="94"/>
      <c r="T393" s="260">
        <f>S393*H393</f>
        <v>0</v>
      </c>
      <c r="U393" s="260">
        <v>0</v>
      </c>
      <c r="V393" s="260">
        <f>U393*H393</f>
        <v>0</v>
      </c>
      <c r="W393" s="260">
        <v>0</v>
      </c>
      <c r="X393" s="261">
        <f>W393*H393</f>
        <v>0</v>
      </c>
      <c r="Y393" s="41"/>
      <c r="Z393" s="41"/>
      <c r="AA393" s="41"/>
      <c r="AB393" s="41"/>
      <c r="AC393" s="41"/>
      <c r="AD393" s="41"/>
      <c r="AE393" s="41"/>
      <c r="AR393" s="262" t="s">
        <v>264</v>
      </c>
      <c r="AT393" s="262" t="s">
        <v>186</v>
      </c>
      <c r="AU393" s="262" t="s">
        <v>88</v>
      </c>
      <c r="AY393" s="16" t="s">
        <v>184</v>
      </c>
      <c r="BE393" s="147">
        <f>IF(O393="základní",K393,0)</f>
        <v>0</v>
      </c>
      <c r="BF393" s="147">
        <f>IF(O393="snížená",K393,0)</f>
        <v>0</v>
      </c>
      <c r="BG393" s="147">
        <f>IF(O393="zákl. přenesená",K393,0)</f>
        <v>0</v>
      </c>
      <c r="BH393" s="147">
        <f>IF(O393="sníž. přenesená",K393,0)</f>
        <v>0</v>
      </c>
      <c r="BI393" s="147">
        <f>IF(O393="nulová",K393,0)</f>
        <v>0</v>
      </c>
      <c r="BJ393" s="16" t="s">
        <v>86</v>
      </c>
      <c r="BK393" s="147">
        <f>ROUND(P393*H393,2)</f>
        <v>0</v>
      </c>
      <c r="BL393" s="16" t="s">
        <v>264</v>
      </c>
      <c r="BM393" s="262" t="s">
        <v>836</v>
      </c>
    </row>
    <row r="394" s="13" customFormat="1">
      <c r="A394" s="13"/>
      <c r="B394" s="263"/>
      <c r="C394" s="264"/>
      <c r="D394" s="265" t="s">
        <v>201</v>
      </c>
      <c r="E394" s="266" t="s">
        <v>1</v>
      </c>
      <c r="F394" s="267" t="s">
        <v>837</v>
      </c>
      <c r="G394" s="264"/>
      <c r="H394" s="268">
        <v>175</v>
      </c>
      <c r="I394" s="269"/>
      <c r="J394" s="269"/>
      <c r="K394" s="264"/>
      <c r="L394" s="264"/>
      <c r="M394" s="270"/>
      <c r="N394" s="271"/>
      <c r="O394" s="272"/>
      <c r="P394" s="272"/>
      <c r="Q394" s="272"/>
      <c r="R394" s="272"/>
      <c r="S394" s="272"/>
      <c r="T394" s="272"/>
      <c r="U394" s="272"/>
      <c r="V394" s="272"/>
      <c r="W394" s="272"/>
      <c r="X394" s="273"/>
      <c r="Y394" s="13"/>
      <c r="Z394" s="13"/>
      <c r="AA394" s="13"/>
      <c r="AB394" s="13"/>
      <c r="AC394" s="13"/>
      <c r="AD394" s="13"/>
      <c r="AE394" s="13"/>
      <c r="AT394" s="274" t="s">
        <v>201</v>
      </c>
      <c r="AU394" s="274" t="s">
        <v>88</v>
      </c>
      <c r="AV394" s="13" t="s">
        <v>88</v>
      </c>
      <c r="AW394" s="13" t="s">
        <v>5</v>
      </c>
      <c r="AX394" s="13" t="s">
        <v>86</v>
      </c>
      <c r="AY394" s="274" t="s">
        <v>184</v>
      </c>
    </row>
    <row r="395" s="2" customFormat="1" ht="16.5" customHeight="1">
      <c r="A395" s="41"/>
      <c r="B395" s="42"/>
      <c r="C395" s="286" t="s">
        <v>838</v>
      </c>
      <c r="D395" s="286" t="s">
        <v>254</v>
      </c>
      <c r="E395" s="287" t="s">
        <v>839</v>
      </c>
      <c r="F395" s="288" t="s">
        <v>840</v>
      </c>
      <c r="G395" s="289" t="s">
        <v>241</v>
      </c>
      <c r="H395" s="290">
        <v>0.035999999999999997</v>
      </c>
      <c r="I395" s="291"/>
      <c r="J395" s="292"/>
      <c r="K395" s="293">
        <f>ROUND(P395*H395,2)</f>
        <v>0</v>
      </c>
      <c r="L395" s="292"/>
      <c r="M395" s="294"/>
      <c r="N395" s="295" t="s">
        <v>1</v>
      </c>
      <c r="O395" s="258" t="s">
        <v>42</v>
      </c>
      <c r="P395" s="259">
        <f>I395+J395</f>
        <v>0</v>
      </c>
      <c r="Q395" s="259">
        <f>ROUND(I395*H395,2)</f>
        <v>0</v>
      </c>
      <c r="R395" s="259">
        <f>ROUND(J395*H395,2)</f>
        <v>0</v>
      </c>
      <c r="S395" s="94"/>
      <c r="T395" s="260">
        <f>S395*H395</f>
        <v>0</v>
      </c>
      <c r="U395" s="260">
        <v>1</v>
      </c>
      <c r="V395" s="260">
        <f>U395*H395</f>
        <v>0.035999999999999997</v>
      </c>
      <c r="W395" s="260">
        <v>0</v>
      </c>
      <c r="X395" s="261">
        <f>W395*H395</f>
        <v>0</v>
      </c>
      <c r="Y395" s="41"/>
      <c r="Z395" s="41"/>
      <c r="AA395" s="41"/>
      <c r="AB395" s="41"/>
      <c r="AC395" s="41"/>
      <c r="AD395" s="41"/>
      <c r="AE395" s="41"/>
      <c r="AR395" s="262" t="s">
        <v>342</v>
      </c>
      <c r="AT395" s="262" t="s">
        <v>254</v>
      </c>
      <c r="AU395" s="262" t="s">
        <v>88</v>
      </c>
      <c r="AY395" s="16" t="s">
        <v>184</v>
      </c>
      <c r="BE395" s="147">
        <f>IF(O395="základní",K395,0)</f>
        <v>0</v>
      </c>
      <c r="BF395" s="147">
        <f>IF(O395="snížená",K395,0)</f>
        <v>0</v>
      </c>
      <c r="BG395" s="147">
        <f>IF(O395="zákl. přenesená",K395,0)</f>
        <v>0</v>
      </c>
      <c r="BH395" s="147">
        <f>IF(O395="sníž. přenesená",K395,0)</f>
        <v>0</v>
      </c>
      <c r="BI395" s="147">
        <f>IF(O395="nulová",K395,0)</f>
        <v>0</v>
      </c>
      <c r="BJ395" s="16" t="s">
        <v>86</v>
      </c>
      <c r="BK395" s="147">
        <f>ROUND(P395*H395,2)</f>
        <v>0</v>
      </c>
      <c r="BL395" s="16" t="s">
        <v>264</v>
      </c>
      <c r="BM395" s="262" t="s">
        <v>841</v>
      </c>
    </row>
    <row r="396" s="2" customFormat="1" ht="24.15" customHeight="1">
      <c r="A396" s="41"/>
      <c r="B396" s="42"/>
      <c r="C396" s="249" t="s">
        <v>842</v>
      </c>
      <c r="D396" s="249" t="s">
        <v>186</v>
      </c>
      <c r="E396" s="250" t="s">
        <v>843</v>
      </c>
      <c r="F396" s="251" t="s">
        <v>844</v>
      </c>
      <c r="G396" s="252" t="s">
        <v>189</v>
      </c>
      <c r="H396" s="253">
        <v>175</v>
      </c>
      <c r="I396" s="254"/>
      <c r="J396" s="254"/>
      <c r="K396" s="255">
        <f>ROUND(P396*H396,2)</f>
        <v>0</v>
      </c>
      <c r="L396" s="256"/>
      <c r="M396" s="44"/>
      <c r="N396" s="257" t="s">
        <v>1</v>
      </c>
      <c r="O396" s="258" t="s">
        <v>42</v>
      </c>
      <c r="P396" s="259">
        <f>I396+J396</f>
        <v>0</v>
      </c>
      <c r="Q396" s="259">
        <f>ROUND(I396*H396,2)</f>
        <v>0</v>
      </c>
      <c r="R396" s="259">
        <f>ROUND(J396*H396,2)</f>
        <v>0</v>
      </c>
      <c r="S396" s="94"/>
      <c r="T396" s="260">
        <f>S396*H396</f>
        <v>0</v>
      </c>
      <c r="U396" s="260">
        <v>0.00040000000000000002</v>
      </c>
      <c r="V396" s="260">
        <f>U396*H396</f>
        <v>0.070000000000000007</v>
      </c>
      <c r="W396" s="260">
        <v>0</v>
      </c>
      <c r="X396" s="261">
        <f>W396*H396</f>
        <v>0</v>
      </c>
      <c r="Y396" s="41"/>
      <c r="Z396" s="41"/>
      <c r="AA396" s="41"/>
      <c r="AB396" s="41"/>
      <c r="AC396" s="41"/>
      <c r="AD396" s="41"/>
      <c r="AE396" s="41"/>
      <c r="AR396" s="262" t="s">
        <v>264</v>
      </c>
      <c r="AT396" s="262" t="s">
        <v>186</v>
      </c>
      <c r="AU396" s="262" t="s">
        <v>88</v>
      </c>
      <c r="AY396" s="16" t="s">
        <v>184</v>
      </c>
      <c r="BE396" s="147">
        <f>IF(O396="základní",K396,0)</f>
        <v>0</v>
      </c>
      <c r="BF396" s="147">
        <f>IF(O396="snížená",K396,0)</f>
        <v>0</v>
      </c>
      <c r="BG396" s="147">
        <f>IF(O396="zákl. přenesená",K396,0)</f>
        <v>0</v>
      </c>
      <c r="BH396" s="147">
        <f>IF(O396="sníž. přenesená",K396,0)</f>
        <v>0</v>
      </c>
      <c r="BI396" s="147">
        <f>IF(O396="nulová",K396,0)</f>
        <v>0</v>
      </c>
      <c r="BJ396" s="16" t="s">
        <v>86</v>
      </c>
      <c r="BK396" s="147">
        <f>ROUND(P396*H396,2)</f>
        <v>0</v>
      </c>
      <c r="BL396" s="16" t="s">
        <v>264</v>
      </c>
      <c r="BM396" s="262" t="s">
        <v>845</v>
      </c>
    </row>
    <row r="397" s="2" customFormat="1" ht="49.05" customHeight="1">
      <c r="A397" s="41"/>
      <c r="B397" s="42"/>
      <c r="C397" s="286" t="s">
        <v>846</v>
      </c>
      <c r="D397" s="286" t="s">
        <v>254</v>
      </c>
      <c r="E397" s="287" t="s">
        <v>847</v>
      </c>
      <c r="F397" s="288" t="s">
        <v>848</v>
      </c>
      <c r="G397" s="289" t="s">
        <v>189</v>
      </c>
      <c r="H397" s="290">
        <v>192.5</v>
      </c>
      <c r="I397" s="291"/>
      <c r="J397" s="292"/>
      <c r="K397" s="293">
        <f>ROUND(P397*H397,2)</f>
        <v>0</v>
      </c>
      <c r="L397" s="292"/>
      <c r="M397" s="294"/>
      <c r="N397" s="295" t="s">
        <v>1</v>
      </c>
      <c r="O397" s="258" t="s">
        <v>42</v>
      </c>
      <c r="P397" s="259">
        <f>I397+J397</f>
        <v>0</v>
      </c>
      <c r="Q397" s="259">
        <f>ROUND(I397*H397,2)</f>
        <v>0</v>
      </c>
      <c r="R397" s="259">
        <f>ROUND(J397*H397,2)</f>
        <v>0</v>
      </c>
      <c r="S397" s="94"/>
      <c r="T397" s="260">
        <f>S397*H397</f>
        <v>0</v>
      </c>
      <c r="U397" s="260">
        <v>0.0053</v>
      </c>
      <c r="V397" s="260">
        <f>U397*H397</f>
        <v>1.0202500000000001</v>
      </c>
      <c r="W397" s="260">
        <v>0</v>
      </c>
      <c r="X397" s="261">
        <f>W397*H397</f>
        <v>0</v>
      </c>
      <c r="Y397" s="41"/>
      <c r="Z397" s="41"/>
      <c r="AA397" s="41"/>
      <c r="AB397" s="41"/>
      <c r="AC397" s="41"/>
      <c r="AD397" s="41"/>
      <c r="AE397" s="41"/>
      <c r="AR397" s="262" t="s">
        <v>342</v>
      </c>
      <c r="AT397" s="262" t="s">
        <v>254</v>
      </c>
      <c r="AU397" s="262" t="s">
        <v>88</v>
      </c>
      <c r="AY397" s="16" t="s">
        <v>184</v>
      </c>
      <c r="BE397" s="147">
        <f>IF(O397="základní",K397,0)</f>
        <v>0</v>
      </c>
      <c r="BF397" s="147">
        <f>IF(O397="snížená",K397,0)</f>
        <v>0</v>
      </c>
      <c r="BG397" s="147">
        <f>IF(O397="zákl. přenesená",K397,0)</f>
        <v>0</v>
      </c>
      <c r="BH397" s="147">
        <f>IF(O397="sníž. přenesená",K397,0)</f>
        <v>0</v>
      </c>
      <c r="BI397" s="147">
        <f>IF(O397="nulová",K397,0)</f>
        <v>0</v>
      </c>
      <c r="BJ397" s="16" t="s">
        <v>86</v>
      </c>
      <c r="BK397" s="147">
        <f>ROUND(P397*H397,2)</f>
        <v>0</v>
      </c>
      <c r="BL397" s="16" t="s">
        <v>264</v>
      </c>
      <c r="BM397" s="262" t="s">
        <v>849</v>
      </c>
    </row>
    <row r="398" s="13" customFormat="1">
      <c r="A398" s="13"/>
      <c r="B398" s="263"/>
      <c r="C398" s="264"/>
      <c r="D398" s="265" t="s">
        <v>201</v>
      </c>
      <c r="E398" s="264"/>
      <c r="F398" s="267" t="s">
        <v>850</v>
      </c>
      <c r="G398" s="264"/>
      <c r="H398" s="268">
        <v>192.5</v>
      </c>
      <c r="I398" s="269"/>
      <c r="J398" s="269"/>
      <c r="K398" s="264"/>
      <c r="L398" s="264"/>
      <c r="M398" s="270"/>
      <c r="N398" s="271"/>
      <c r="O398" s="272"/>
      <c r="P398" s="272"/>
      <c r="Q398" s="272"/>
      <c r="R398" s="272"/>
      <c r="S398" s="272"/>
      <c r="T398" s="272"/>
      <c r="U398" s="272"/>
      <c r="V398" s="272"/>
      <c r="W398" s="272"/>
      <c r="X398" s="273"/>
      <c r="Y398" s="13"/>
      <c r="Z398" s="13"/>
      <c r="AA398" s="13"/>
      <c r="AB398" s="13"/>
      <c r="AC398" s="13"/>
      <c r="AD398" s="13"/>
      <c r="AE398" s="13"/>
      <c r="AT398" s="274" t="s">
        <v>201</v>
      </c>
      <c r="AU398" s="274" t="s">
        <v>88</v>
      </c>
      <c r="AV398" s="13" t="s">
        <v>88</v>
      </c>
      <c r="AW398" s="13" t="s">
        <v>4</v>
      </c>
      <c r="AX398" s="13" t="s">
        <v>86</v>
      </c>
      <c r="AY398" s="274" t="s">
        <v>184</v>
      </c>
    </row>
    <row r="399" s="2" customFormat="1" ht="24.15" customHeight="1">
      <c r="A399" s="41"/>
      <c r="B399" s="42"/>
      <c r="C399" s="249" t="s">
        <v>851</v>
      </c>
      <c r="D399" s="249" t="s">
        <v>186</v>
      </c>
      <c r="E399" s="250" t="s">
        <v>852</v>
      </c>
      <c r="F399" s="251" t="s">
        <v>853</v>
      </c>
      <c r="G399" s="252" t="s">
        <v>189</v>
      </c>
      <c r="H399" s="253">
        <v>100</v>
      </c>
      <c r="I399" s="254"/>
      <c r="J399" s="254"/>
      <c r="K399" s="255">
        <f>ROUND(P399*H399,2)</f>
        <v>0</v>
      </c>
      <c r="L399" s="256"/>
      <c r="M399" s="44"/>
      <c r="N399" s="257" t="s">
        <v>1</v>
      </c>
      <c r="O399" s="258" t="s">
        <v>42</v>
      </c>
      <c r="P399" s="259">
        <f>I399+J399</f>
        <v>0</v>
      </c>
      <c r="Q399" s="259">
        <f>ROUND(I399*H399,2)</f>
        <v>0</v>
      </c>
      <c r="R399" s="259">
        <f>ROUND(J399*H399,2)</f>
        <v>0</v>
      </c>
      <c r="S399" s="94"/>
      <c r="T399" s="260">
        <f>S399*H399</f>
        <v>0</v>
      </c>
      <c r="U399" s="260">
        <v>0.00040000000000000002</v>
      </c>
      <c r="V399" s="260">
        <f>U399*H399</f>
        <v>0.040000000000000001</v>
      </c>
      <c r="W399" s="260">
        <v>0</v>
      </c>
      <c r="X399" s="261">
        <f>W399*H399</f>
        <v>0</v>
      </c>
      <c r="Y399" s="41"/>
      <c r="Z399" s="41"/>
      <c r="AA399" s="41"/>
      <c r="AB399" s="41"/>
      <c r="AC399" s="41"/>
      <c r="AD399" s="41"/>
      <c r="AE399" s="41"/>
      <c r="AR399" s="262" t="s">
        <v>264</v>
      </c>
      <c r="AT399" s="262" t="s">
        <v>186</v>
      </c>
      <c r="AU399" s="262" t="s">
        <v>88</v>
      </c>
      <c r="AY399" s="16" t="s">
        <v>184</v>
      </c>
      <c r="BE399" s="147">
        <f>IF(O399="základní",K399,0)</f>
        <v>0</v>
      </c>
      <c r="BF399" s="147">
        <f>IF(O399="snížená",K399,0)</f>
        <v>0</v>
      </c>
      <c r="BG399" s="147">
        <f>IF(O399="zákl. přenesená",K399,0)</f>
        <v>0</v>
      </c>
      <c r="BH399" s="147">
        <f>IF(O399="sníž. přenesená",K399,0)</f>
        <v>0</v>
      </c>
      <c r="BI399" s="147">
        <f>IF(O399="nulová",K399,0)</f>
        <v>0</v>
      </c>
      <c r="BJ399" s="16" t="s">
        <v>86</v>
      </c>
      <c r="BK399" s="147">
        <f>ROUND(P399*H399,2)</f>
        <v>0</v>
      </c>
      <c r="BL399" s="16" t="s">
        <v>264</v>
      </c>
      <c r="BM399" s="262" t="s">
        <v>854</v>
      </c>
    </row>
    <row r="400" s="13" customFormat="1">
      <c r="A400" s="13"/>
      <c r="B400" s="263"/>
      <c r="C400" s="264"/>
      <c r="D400" s="265" t="s">
        <v>201</v>
      </c>
      <c r="E400" s="266" t="s">
        <v>1</v>
      </c>
      <c r="F400" s="267" t="s">
        <v>377</v>
      </c>
      <c r="G400" s="264"/>
      <c r="H400" s="268">
        <v>40</v>
      </c>
      <c r="I400" s="269"/>
      <c r="J400" s="269"/>
      <c r="K400" s="264"/>
      <c r="L400" s="264"/>
      <c r="M400" s="270"/>
      <c r="N400" s="271"/>
      <c r="O400" s="272"/>
      <c r="P400" s="272"/>
      <c r="Q400" s="272"/>
      <c r="R400" s="272"/>
      <c r="S400" s="272"/>
      <c r="T400" s="272"/>
      <c r="U400" s="272"/>
      <c r="V400" s="272"/>
      <c r="W400" s="272"/>
      <c r="X400" s="273"/>
      <c r="Y400" s="13"/>
      <c r="Z400" s="13"/>
      <c r="AA400" s="13"/>
      <c r="AB400" s="13"/>
      <c r="AC400" s="13"/>
      <c r="AD400" s="13"/>
      <c r="AE400" s="13"/>
      <c r="AT400" s="274" t="s">
        <v>201</v>
      </c>
      <c r="AU400" s="274" t="s">
        <v>88</v>
      </c>
      <c r="AV400" s="13" t="s">
        <v>88</v>
      </c>
      <c r="AW400" s="13" t="s">
        <v>5</v>
      </c>
      <c r="AX400" s="13" t="s">
        <v>79</v>
      </c>
      <c r="AY400" s="274" t="s">
        <v>184</v>
      </c>
    </row>
    <row r="401" s="13" customFormat="1">
      <c r="A401" s="13"/>
      <c r="B401" s="263"/>
      <c r="C401" s="264"/>
      <c r="D401" s="265" t="s">
        <v>201</v>
      </c>
      <c r="E401" s="266" t="s">
        <v>1</v>
      </c>
      <c r="F401" s="267" t="s">
        <v>855</v>
      </c>
      <c r="G401" s="264"/>
      <c r="H401" s="268">
        <v>60</v>
      </c>
      <c r="I401" s="269"/>
      <c r="J401" s="269"/>
      <c r="K401" s="264"/>
      <c r="L401" s="264"/>
      <c r="M401" s="270"/>
      <c r="N401" s="271"/>
      <c r="O401" s="272"/>
      <c r="P401" s="272"/>
      <c r="Q401" s="272"/>
      <c r="R401" s="272"/>
      <c r="S401" s="272"/>
      <c r="T401" s="272"/>
      <c r="U401" s="272"/>
      <c r="V401" s="272"/>
      <c r="W401" s="272"/>
      <c r="X401" s="273"/>
      <c r="Y401" s="13"/>
      <c r="Z401" s="13"/>
      <c r="AA401" s="13"/>
      <c r="AB401" s="13"/>
      <c r="AC401" s="13"/>
      <c r="AD401" s="13"/>
      <c r="AE401" s="13"/>
      <c r="AT401" s="274" t="s">
        <v>201</v>
      </c>
      <c r="AU401" s="274" t="s">
        <v>88</v>
      </c>
      <c r="AV401" s="13" t="s">
        <v>88</v>
      </c>
      <c r="AW401" s="13" t="s">
        <v>5</v>
      </c>
      <c r="AX401" s="13" t="s">
        <v>79</v>
      </c>
      <c r="AY401" s="274" t="s">
        <v>184</v>
      </c>
    </row>
    <row r="402" s="14" customFormat="1">
      <c r="A402" s="14"/>
      <c r="B402" s="275"/>
      <c r="C402" s="276"/>
      <c r="D402" s="265" t="s">
        <v>201</v>
      </c>
      <c r="E402" s="277" t="s">
        <v>1</v>
      </c>
      <c r="F402" s="278" t="s">
        <v>227</v>
      </c>
      <c r="G402" s="276"/>
      <c r="H402" s="279">
        <v>100</v>
      </c>
      <c r="I402" s="280"/>
      <c r="J402" s="280"/>
      <c r="K402" s="276"/>
      <c r="L402" s="276"/>
      <c r="M402" s="281"/>
      <c r="N402" s="282"/>
      <c r="O402" s="283"/>
      <c r="P402" s="283"/>
      <c r="Q402" s="283"/>
      <c r="R402" s="283"/>
      <c r="S402" s="283"/>
      <c r="T402" s="283"/>
      <c r="U402" s="283"/>
      <c r="V402" s="283"/>
      <c r="W402" s="283"/>
      <c r="X402" s="284"/>
      <c r="Y402" s="14"/>
      <c r="Z402" s="14"/>
      <c r="AA402" s="14"/>
      <c r="AB402" s="14"/>
      <c r="AC402" s="14"/>
      <c r="AD402" s="14"/>
      <c r="AE402" s="14"/>
      <c r="AT402" s="285" t="s">
        <v>201</v>
      </c>
      <c r="AU402" s="285" t="s">
        <v>88</v>
      </c>
      <c r="AV402" s="14" t="s">
        <v>190</v>
      </c>
      <c r="AW402" s="14" t="s">
        <v>5</v>
      </c>
      <c r="AX402" s="14" t="s">
        <v>86</v>
      </c>
      <c r="AY402" s="285" t="s">
        <v>184</v>
      </c>
    </row>
    <row r="403" s="2" customFormat="1" ht="44.25" customHeight="1">
      <c r="A403" s="41"/>
      <c r="B403" s="42"/>
      <c r="C403" s="286" t="s">
        <v>856</v>
      </c>
      <c r="D403" s="286" t="s">
        <v>254</v>
      </c>
      <c r="E403" s="287" t="s">
        <v>857</v>
      </c>
      <c r="F403" s="288" t="s">
        <v>858</v>
      </c>
      <c r="G403" s="289" t="s">
        <v>189</v>
      </c>
      <c r="H403" s="290">
        <v>110</v>
      </c>
      <c r="I403" s="291"/>
      <c r="J403" s="292"/>
      <c r="K403" s="293">
        <f>ROUND(P403*H403,2)</f>
        <v>0</v>
      </c>
      <c r="L403" s="292"/>
      <c r="M403" s="294"/>
      <c r="N403" s="295" t="s">
        <v>1</v>
      </c>
      <c r="O403" s="258" t="s">
        <v>42</v>
      </c>
      <c r="P403" s="259">
        <f>I403+J403</f>
        <v>0</v>
      </c>
      <c r="Q403" s="259">
        <f>ROUND(I403*H403,2)</f>
        <v>0</v>
      </c>
      <c r="R403" s="259">
        <f>ROUND(J403*H403,2)</f>
        <v>0</v>
      </c>
      <c r="S403" s="94"/>
      <c r="T403" s="260">
        <f>S403*H403</f>
        <v>0</v>
      </c>
      <c r="U403" s="260">
        <v>0.0054000000000000003</v>
      </c>
      <c r="V403" s="260">
        <f>U403*H403</f>
        <v>0.59400000000000008</v>
      </c>
      <c r="W403" s="260">
        <v>0</v>
      </c>
      <c r="X403" s="261">
        <f>W403*H403</f>
        <v>0</v>
      </c>
      <c r="Y403" s="41"/>
      <c r="Z403" s="41"/>
      <c r="AA403" s="41"/>
      <c r="AB403" s="41"/>
      <c r="AC403" s="41"/>
      <c r="AD403" s="41"/>
      <c r="AE403" s="41"/>
      <c r="AR403" s="262" t="s">
        <v>342</v>
      </c>
      <c r="AT403" s="262" t="s">
        <v>254</v>
      </c>
      <c r="AU403" s="262" t="s">
        <v>88</v>
      </c>
      <c r="AY403" s="16" t="s">
        <v>184</v>
      </c>
      <c r="BE403" s="147">
        <f>IF(O403="základní",K403,0)</f>
        <v>0</v>
      </c>
      <c r="BF403" s="147">
        <f>IF(O403="snížená",K403,0)</f>
        <v>0</v>
      </c>
      <c r="BG403" s="147">
        <f>IF(O403="zákl. přenesená",K403,0)</f>
        <v>0</v>
      </c>
      <c r="BH403" s="147">
        <f>IF(O403="sníž. přenesená",K403,0)</f>
        <v>0</v>
      </c>
      <c r="BI403" s="147">
        <f>IF(O403="nulová",K403,0)</f>
        <v>0</v>
      </c>
      <c r="BJ403" s="16" t="s">
        <v>86</v>
      </c>
      <c r="BK403" s="147">
        <f>ROUND(P403*H403,2)</f>
        <v>0</v>
      </c>
      <c r="BL403" s="16" t="s">
        <v>264</v>
      </c>
      <c r="BM403" s="262" t="s">
        <v>859</v>
      </c>
    </row>
    <row r="404" s="13" customFormat="1">
      <c r="A404" s="13"/>
      <c r="B404" s="263"/>
      <c r="C404" s="264"/>
      <c r="D404" s="265" t="s">
        <v>201</v>
      </c>
      <c r="E404" s="264"/>
      <c r="F404" s="267" t="s">
        <v>278</v>
      </c>
      <c r="G404" s="264"/>
      <c r="H404" s="268">
        <v>110</v>
      </c>
      <c r="I404" s="269"/>
      <c r="J404" s="269"/>
      <c r="K404" s="264"/>
      <c r="L404" s="264"/>
      <c r="M404" s="270"/>
      <c r="N404" s="271"/>
      <c r="O404" s="272"/>
      <c r="P404" s="272"/>
      <c r="Q404" s="272"/>
      <c r="R404" s="272"/>
      <c r="S404" s="272"/>
      <c r="T404" s="272"/>
      <c r="U404" s="272"/>
      <c r="V404" s="272"/>
      <c r="W404" s="272"/>
      <c r="X404" s="273"/>
      <c r="Y404" s="13"/>
      <c r="Z404" s="13"/>
      <c r="AA404" s="13"/>
      <c r="AB404" s="13"/>
      <c r="AC404" s="13"/>
      <c r="AD404" s="13"/>
      <c r="AE404" s="13"/>
      <c r="AT404" s="274" t="s">
        <v>201</v>
      </c>
      <c r="AU404" s="274" t="s">
        <v>88</v>
      </c>
      <c r="AV404" s="13" t="s">
        <v>88</v>
      </c>
      <c r="AW404" s="13" t="s">
        <v>4</v>
      </c>
      <c r="AX404" s="13" t="s">
        <v>86</v>
      </c>
      <c r="AY404" s="274" t="s">
        <v>184</v>
      </c>
    </row>
    <row r="405" s="2" customFormat="1" ht="24.15" customHeight="1">
      <c r="A405" s="41"/>
      <c r="B405" s="42"/>
      <c r="C405" s="249" t="s">
        <v>860</v>
      </c>
      <c r="D405" s="249" t="s">
        <v>186</v>
      </c>
      <c r="E405" s="250" t="s">
        <v>861</v>
      </c>
      <c r="F405" s="251" t="s">
        <v>862</v>
      </c>
      <c r="G405" s="252" t="s">
        <v>189</v>
      </c>
      <c r="H405" s="253">
        <v>160</v>
      </c>
      <c r="I405" s="254"/>
      <c r="J405" s="254"/>
      <c r="K405" s="255">
        <f>ROUND(P405*H405,2)</f>
        <v>0</v>
      </c>
      <c r="L405" s="256"/>
      <c r="M405" s="44"/>
      <c r="N405" s="257" t="s">
        <v>1</v>
      </c>
      <c r="O405" s="258" t="s">
        <v>42</v>
      </c>
      <c r="P405" s="259">
        <f>I405+J405</f>
        <v>0</v>
      </c>
      <c r="Q405" s="259">
        <f>ROUND(I405*H405,2)</f>
        <v>0</v>
      </c>
      <c r="R405" s="259">
        <f>ROUND(J405*H405,2)</f>
        <v>0</v>
      </c>
      <c r="S405" s="94"/>
      <c r="T405" s="260">
        <f>S405*H405</f>
        <v>0</v>
      </c>
      <c r="U405" s="260">
        <v>4.0000000000000003E-05</v>
      </c>
      <c r="V405" s="260">
        <f>U405*H405</f>
        <v>0.0064000000000000003</v>
      </c>
      <c r="W405" s="260">
        <v>0</v>
      </c>
      <c r="X405" s="261">
        <f>W405*H405</f>
        <v>0</v>
      </c>
      <c r="Y405" s="41"/>
      <c r="Z405" s="41"/>
      <c r="AA405" s="41"/>
      <c r="AB405" s="41"/>
      <c r="AC405" s="41"/>
      <c r="AD405" s="41"/>
      <c r="AE405" s="41"/>
      <c r="AR405" s="262" t="s">
        <v>264</v>
      </c>
      <c r="AT405" s="262" t="s">
        <v>186</v>
      </c>
      <c r="AU405" s="262" t="s">
        <v>88</v>
      </c>
      <c r="AY405" s="16" t="s">
        <v>184</v>
      </c>
      <c r="BE405" s="147">
        <f>IF(O405="základní",K405,0)</f>
        <v>0</v>
      </c>
      <c r="BF405" s="147">
        <f>IF(O405="snížená",K405,0)</f>
        <v>0</v>
      </c>
      <c r="BG405" s="147">
        <f>IF(O405="zákl. přenesená",K405,0)</f>
        <v>0</v>
      </c>
      <c r="BH405" s="147">
        <f>IF(O405="sníž. přenesená",K405,0)</f>
        <v>0</v>
      </c>
      <c r="BI405" s="147">
        <f>IF(O405="nulová",K405,0)</f>
        <v>0</v>
      </c>
      <c r="BJ405" s="16" t="s">
        <v>86</v>
      </c>
      <c r="BK405" s="147">
        <f>ROUND(P405*H405,2)</f>
        <v>0</v>
      </c>
      <c r="BL405" s="16" t="s">
        <v>264</v>
      </c>
      <c r="BM405" s="262" t="s">
        <v>863</v>
      </c>
    </row>
    <row r="406" s="13" customFormat="1">
      <c r="A406" s="13"/>
      <c r="B406" s="263"/>
      <c r="C406" s="264"/>
      <c r="D406" s="265" t="s">
        <v>201</v>
      </c>
      <c r="E406" s="266" t="s">
        <v>1</v>
      </c>
      <c r="F406" s="267" t="s">
        <v>864</v>
      </c>
      <c r="G406" s="264"/>
      <c r="H406" s="268">
        <v>160</v>
      </c>
      <c r="I406" s="269"/>
      <c r="J406" s="269"/>
      <c r="K406" s="264"/>
      <c r="L406" s="264"/>
      <c r="M406" s="270"/>
      <c r="N406" s="271"/>
      <c r="O406" s="272"/>
      <c r="P406" s="272"/>
      <c r="Q406" s="272"/>
      <c r="R406" s="272"/>
      <c r="S406" s="272"/>
      <c r="T406" s="272"/>
      <c r="U406" s="272"/>
      <c r="V406" s="272"/>
      <c r="W406" s="272"/>
      <c r="X406" s="273"/>
      <c r="Y406" s="13"/>
      <c r="Z406" s="13"/>
      <c r="AA406" s="13"/>
      <c r="AB406" s="13"/>
      <c r="AC406" s="13"/>
      <c r="AD406" s="13"/>
      <c r="AE406" s="13"/>
      <c r="AT406" s="274" t="s">
        <v>201</v>
      </c>
      <c r="AU406" s="274" t="s">
        <v>88</v>
      </c>
      <c r="AV406" s="13" t="s">
        <v>88</v>
      </c>
      <c r="AW406" s="13" t="s">
        <v>5</v>
      </c>
      <c r="AX406" s="13" t="s">
        <v>86</v>
      </c>
      <c r="AY406" s="274" t="s">
        <v>184</v>
      </c>
    </row>
    <row r="407" s="2" customFormat="1" ht="24.15" customHeight="1">
      <c r="A407" s="41"/>
      <c r="B407" s="42"/>
      <c r="C407" s="286" t="s">
        <v>865</v>
      </c>
      <c r="D407" s="286" t="s">
        <v>254</v>
      </c>
      <c r="E407" s="287" t="s">
        <v>866</v>
      </c>
      <c r="F407" s="288" t="s">
        <v>867</v>
      </c>
      <c r="G407" s="289" t="s">
        <v>189</v>
      </c>
      <c r="H407" s="290">
        <v>176</v>
      </c>
      <c r="I407" s="291"/>
      <c r="J407" s="292"/>
      <c r="K407" s="293">
        <f>ROUND(P407*H407,2)</f>
        <v>0</v>
      </c>
      <c r="L407" s="292"/>
      <c r="M407" s="294"/>
      <c r="N407" s="295" t="s">
        <v>1</v>
      </c>
      <c r="O407" s="258" t="s">
        <v>42</v>
      </c>
      <c r="P407" s="259">
        <f>I407+J407</f>
        <v>0</v>
      </c>
      <c r="Q407" s="259">
        <f>ROUND(I407*H407,2)</f>
        <v>0</v>
      </c>
      <c r="R407" s="259">
        <f>ROUND(J407*H407,2)</f>
        <v>0</v>
      </c>
      <c r="S407" s="94"/>
      <c r="T407" s="260">
        <f>S407*H407</f>
        <v>0</v>
      </c>
      <c r="U407" s="260">
        <v>0.00029999999999999997</v>
      </c>
      <c r="V407" s="260">
        <f>U407*H407</f>
        <v>0.052799999999999993</v>
      </c>
      <c r="W407" s="260">
        <v>0</v>
      </c>
      <c r="X407" s="261">
        <f>W407*H407</f>
        <v>0</v>
      </c>
      <c r="Y407" s="41"/>
      <c r="Z407" s="41"/>
      <c r="AA407" s="41"/>
      <c r="AB407" s="41"/>
      <c r="AC407" s="41"/>
      <c r="AD407" s="41"/>
      <c r="AE407" s="41"/>
      <c r="AR407" s="262" t="s">
        <v>342</v>
      </c>
      <c r="AT407" s="262" t="s">
        <v>254</v>
      </c>
      <c r="AU407" s="262" t="s">
        <v>88</v>
      </c>
      <c r="AY407" s="16" t="s">
        <v>184</v>
      </c>
      <c r="BE407" s="147">
        <f>IF(O407="základní",K407,0)</f>
        <v>0</v>
      </c>
      <c r="BF407" s="147">
        <f>IF(O407="snížená",K407,0)</f>
        <v>0</v>
      </c>
      <c r="BG407" s="147">
        <f>IF(O407="zákl. přenesená",K407,0)</f>
        <v>0</v>
      </c>
      <c r="BH407" s="147">
        <f>IF(O407="sníž. přenesená",K407,0)</f>
        <v>0</v>
      </c>
      <c r="BI407" s="147">
        <f>IF(O407="nulová",K407,0)</f>
        <v>0</v>
      </c>
      <c r="BJ407" s="16" t="s">
        <v>86</v>
      </c>
      <c r="BK407" s="147">
        <f>ROUND(P407*H407,2)</f>
        <v>0</v>
      </c>
      <c r="BL407" s="16" t="s">
        <v>264</v>
      </c>
      <c r="BM407" s="262" t="s">
        <v>868</v>
      </c>
    </row>
    <row r="408" s="13" customFormat="1">
      <c r="A408" s="13"/>
      <c r="B408" s="263"/>
      <c r="C408" s="264"/>
      <c r="D408" s="265" t="s">
        <v>201</v>
      </c>
      <c r="E408" s="264"/>
      <c r="F408" s="267" t="s">
        <v>869</v>
      </c>
      <c r="G408" s="264"/>
      <c r="H408" s="268">
        <v>176</v>
      </c>
      <c r="I408" s="269"/>
      <c r="J408" s="269"/>
      <c r="K408" s="264"/>
      <c r="L408" s="264"/>
      <c r="M408" s="270"/>
      <c r="N408" s="271"/>
      <c r="O408" s="272"/>
      <c r="P408" s="272"/>
      <c r="Q408" s="272"/>
      <c r="R408" s="272"/>
      <c r="S408" s="272"/>
      <c r="T408" s="272"/>
      <c r="U408" s="272"/>
      <c r="V408" s="272"/>
      <c r="W408" s="272"/>
      <c r="X408" s="273"/>
      <c r="Y408" s="13"/>
      <c r="Z408" s="13"/>
      <c r="AA408" s="13"/>
      <c r="AB408" s="13"/>
      <c r="AC408" s="13"/>
      <c r="AD408" s="13"/>
      <c r="AE408" s="13"/>
      <c r="AT408" s="274" t="s">
        <v>201</v>
      </c>
      <c r="AU408" s="274" t="s">
        <v>88</v>
      </c>
      <c r="AV408" s="13" t="s">
        <v>88</v>
      </c>
      <c r="AW408" s="13" t="s">
        <v>4</v>
      </c>
      <c r="AX408" s="13" t="s">
        <v>86</v>
      </c>
      <c r="AY408" s="274" t="s">
        <v>184</v>
      </c>
    </row>
    <row r="409" s="2" customFormat="1" ht="33" customHeight="1">
      <c r="A409" s="41"/>
      <c r="B409" s="42"/>
      <c r="C409" s="249" t="s">
        <v>870</v>
      </c>
      <c r="D409" s="249" t="s">
        <v>186</v>
      </c>
      <c r="E409" s="250" t="s">
        <v>871</v>
      </c>
      <c r="F409" s="251" t="s">
        <v>872</v>
      </c>
      <c r="G409" s="252" t="s">
        <v>189</v>
      </c>
      <c r="H409" s="253">
        <v>61</v>
      </c>
      <c r="I409" s="254"/>
      <c r="J409" s="254"/>
      <c r="K409" s="255">
        <f>ROUND(P409*H409,2)</f>
        <v>0</v>
      </c>
      <c r="L409" s="256"/>
      <c r="M409" s="44"/>
      <c r="N409" s="257" t="s">
        <v>1</v>
      </c>
      <c r="O409" s="258" t="s">
        <v>42</v>
      </c>
      <c r="P409" s="259">
        <f>I409+J409</f>
        <v>0</v>
      </c>
      <c r="Q409" s="259">
        <f>ROUND(I409*H409,2)</f>
        <v>0</v>
      </c>
      <c r="R409" s="259">
        <f>ROUND(J409*H409,2)</f>
        <v>0</v>
      </c>
      <c r="S409" s="94"/>
      <c r="T409" s="260">
        <f>S409*H409</f>
        <v>0</v>
      </c>
      <c r="U409" s="260">
        <v>0</v>
      </c>
      <c r="V409" s="260">
        <f>U409*H409</f>
        <v>0</v>
      </c>
      <c r="W409" s="260">
        <v>0</v>
      </c>
      <c r="X409" s="261">
        <f>W409*H409</f>
        <v>0</v>
      </c>
      <c r="Y409" s="41"/>
      <c r="Z409" s="41"/>
      <c r="AA409" s="41"/>
      <c r="AB409" s="41"/>
      <c r="AC409" s="41"/>
      <c r="AD409" s="41"/>
      <c r="AE409" s="41"/>
      <c r="AR409" s="262" t="s">
        <v>264</v>
      </c>
      <c r="AT409" s="262" t="s">
        <v>186</v>
      </c>
      <c r="AU409" s="262" t="s">
        <v>88</v>
      </c>
      <c r="AY409" s="16" t="s">
        <v>184</v>
      </c>
      <c r="BE409" s="147">
        <f>IF(O409="základní",K409,0)</f>
        <v>0</v>
      </c>
      <c r="BF409" s="147">
        <f>IF(O409="snížená",K409,0)</f>
        <v>0</v>
      </c>
      <c r="BG409" s="147">
        <f>IF(O409="zákl. přenesená",K409,0)</f>
        <v>0</v>
      </c>
      <c r="BH409" s="147">
        <f>IF(O409="sníž. přenesená",K409,0)</f>
        <v>0</v>
      </c>
      <c r="BI409" s="147">
        <f>IF(O409="nulová",K409,0)</f>
        <v>0</v>
      </c>
      <c r="BJ409" s="16" t="s">
        <v>86</v>
      </c>
      <c r="BK409" s="147">
        <f>ROUND(P409*H409,2)</f>
        <v>0</v>
      </c>
      <c r="BL409" s="16" t="s">
        <v>264</v>
      </c>
      <c r="BM409" s="262" t="s">
        <v>873</v>
      </c>
    </row>
    <row r="410" s="2" customFormat="1" ht="24.15" customHeight="1">
      <c r="A410" s="41"/>
      <c r="B410" s="42"/>
      <c r="C410" s="286" t="s">
        <v>874</v>
      </c>
      <c r="D410" s="286" t="s">
        <v>254</v>
      </c>
      <c r="E410" s="287" t="s">
        <v>875</v>
      </c>
      <c r="F410" s="288" t="s">
        <v>876</v>
      </c>
      <c r="G410" s="289" t="s">
        <v>877</v>
      </c>
      <c r="H410" s="290">
        <v>32</v>
      </c>
      <c r="I410" s="291"/>
      <c r="J410" s="292"/>
      <c r="K410" s="293">
        <f>ROUND(P410*H410,2)</f>
        <v>0</v>
      </c>
      <c r="L410" s="292"/>
      <c r="M410" s="294"/>
      <c r="N410" s="295" t="s">
        <v>1</v>
      </c>
      <c r="O410" s="258" t="s">
        <v>42</v>
      </c>
      <c r="P410" s="259">
        <f>I410+J410</f>
        <v>0</v>
      </c>
      <c r="Q410" s="259">
        <f>ROUND(I410*H410,2)</f>
        <v>0</v>
      </c>
      <c r="R410" s="259">
        <f>ROUND(J410*H410,2)</f>
        <v>0</v>
      </c>
      <c r="S410" s="94"/>
      <c r="T410" s="260">
        <f>S410*H410</f>
        <v>0</v>
      </c>
      <c r="U410" s="260">
        <v>0.001</v>
      </c>
      <c r="V410" s="260">
        <f>U410*H410</f>
        <v>0.032000000000000001</v>
      </c>
      <c r="W410" s="260">
        <v>0</v>
      </c>
      <c r="X410" s="261">
        <f>W410*H410</f>
        <v>0</v>
      </c>
      <c r="Y410" s="41"/>
      <c r="Z410" s="41"/>
      <c r="AA410" s="41"/>
      <c r="AB410" s="41"/>
      <c r="AC410" s="41"/>
      <c r="AD410" s="41"/>
      <c r="AE410" s="41"/>
      <c r="AR410" s="262" t="s">
        <v>342</v>
      </c>
      <c r="AT410" s="262" t="s">
        <v>254</v>
      </c>
      <c r="AU410" s="262" t="s">
        <v>88</v>
      </c>
      <c r="AY410" s="16" t="s">
        <v>184</v>
      </c>
      <c r="BE410" s="147">
        <f>IF(O410="základní",K410,0)</f>
        <v>0</v>
      </c>
      <c r="BF410" s="147">
        <f>IF(O410="snížená",K410,0)</f>
        <v>0</v>
      </c>
      <c r="BG410" s="147">
        <f>IF(O410="zákl. přenesená",K410,0)</f>
        <v>0</v>
      </c>
      <c r="BH410" s="147">
        <f>IF(O410="sníž. přenesená",K410,0)</f>
        <v>0</v>
      </c>
      <c r="BI410" s="147">
        <f>IF(O410="nulová",K410,0)</f>
        <v>0</v>
      </c>
      <c r="BJ410" s="16" t="s">
        <v>86</v>
      </c>
      <c r="BK410" s="147">
        <f>ROUND(P410*H410,2)</f>
        <v>0</v>
      </c>
      <c r="BL410" s="16" t="s">
        <v>264</v>
      </c>
      <c r="BM410" s="262" t="s">
        <v>878</v>
      </c>
    </row>
    <row r="411" s="2" customFormat="1" ht="24.15" customHeight="1">
      <c r="A411" s="41"/>
      <c r="B411" s="42"/>
      <c r="C411" s="249" t="s">
        <v>879</v>
      </c>
      <c r="D411" s="249" t="s">
        <v>186</v>
      </c>
      <c r="E411" s="250" t="s">
        <v>880</v>
      </c>
      <c r="F411" s="251" t="s">
        <v>881</v>
      </c>
      <c r="G411" s="252" t="s">
        <v>333</v>
      </c>
      <c r="H411" s="253">
        <v>16</v>
      </c>
      <c r="I411" s="254"/>
      <c r="J411" s="254"/>
      <c r="K411" s="255">
        <f>ROUND(P411*H411,2)</f>
        <v>0</v>
      </c>
      <c r="L411" s="256"/>
      <c r="M411" s="44"/>
      <c r="N411" s="257" t="s">
        <v>1</v>
      </c>
      <c r="O411" s="258" t="s">
        <v>42</v>
      </c>
      <c r="P411" s="259">
        <f>I411+J411</f>
        <v>0</v>
      </c>
      <c r="Q411" s="259">
        <f>ROUND(I411*H411,2)</f>
        <v>0</v>
      </c>
      <c r="R411" s="259">
        <f>ROUND(J411*H411,2)</f>
        <v>0</v>
      </c>
      <c r="S411" s="94"/>
      <c r="T411" s="260">
        <f>S411*H411</f>
        <v>0</v>
      </c>
      <c r="U411" s="260">
        <v>0.00029999999999999997</v>
      </c>
      <c r="V411" s="260">
        <f>U411*H411</f>
        <v>0.0047999999999999996</v>
      </c>
      <c r="W411" s="260">
        <v>0</v>
      </c>
      <c r="X411" s="261">
        <f>W411*H411</f>
        <v>0</v>
      </c>
      <c r="Y411" s="41"/>
      <c r="Z411" s="41"/>
      <c r="AA411" s="41"/>
      <c r="AB411" s="41"/>
      <c r="AC411" s="41"/>
      <c r="AD411" s="41"/>
      <c r="AE411" s="41"/>
      <c r="AR411" s="262" t="s">
        <v>264</v>
      </c>
      <c r="AT411" s="262" t="s">
        <v>186</v>
      </c>
      <c r="AU411" s="262" t="s">
        <v>88</v>
      </c>
      <c r="AY411" s="16" t="s">
        <v>184</v>
      </c>
      <c r="BE411" s="147">
        <f>IF(O411="základní",K411,0)</f>
        <v>0</v>
      </c>
      <c r="BF411" s="147">
        <f>IF(O411="snížená",K411,0)</f>
        <v>0</v>
      </c>
      <c r="BG411" s="147">
        <f>IF(O411="zákl. přenesená",K411,0)</f>
        <v>0</v>
      </c>
      <c r="BH411" s="147">
        <f>IF(O411="sníž. přenesená",K411,0)</f>
        <v>0</v>
      </c>
      <c r="BI411" s="147">
        <f>IF(O411="nulová",K411,0)</f>
        <v>0</v>
      </c>
      <c r="BJ411" s="16" t="s">
        <v>86</v>
      </c>
      <c r="BK411" s="147">
        <f>ROUND(P411*H411,2)</f>
        <v>0</v>
      </c>
      <c r="BL411" s="16" t="s">
        <v>264</v>
      </c>
      <c r="BM411" s="262" t="s">
        <v>882</v>
      </c>
    </row>
    <row r="412" s="2" customFormat="1" ht="33" customHeight="1">
      <c r="A412" s="41"/>
      <c r="B412" s="42"/>
      <c r="C412" s="286" t="s">
        <v>883</v>
      </c>
      <c r="D412" s="286" t="s">
        <v>254</v>
      </c>
      <c r="E412" s="287" t="s">
        <v>884</v>
      </c>
      <c r="F412" s="288" t="s">
        <v>885</v>
      </c>
      <c r="G412" s="289" t="s">
        <v>333</v>
      </c>
      <c r="H412" s="290">
        <v>6</v>
      </c>
      <c r="I412" s="291"/>
      <c r="J412" s="292"/>
      <c r="K412" s="293">
        <f>ROUND(P412*H412,2)</f>
        <v>0</v>
      </c>
      <c r="L412" s="292"/>
      <c r="M412" s="294"/>
      <c r="N412" s="295" t="s">
        <v>1</v>
      </c>
      <c r="O412" s="258" t="s">
        <v>42</v>
      </c>
      <c r="P412" s="259">
        <f>I412+J412</f>
        <v>0</v>
      </c>
      <c r="Q412" s="259">
        <f>ROUND(I412*H412,2)</f>
        <v>0</v>
      </c>
      <c r="R412" s="259">
        <f>ROUND(J412*H412,2)</f>
        <v>0</v>
      </c>
      <c r="S412" s="94"/>
      <c r="T412" s="260">
        <f>S412*H412</f>
        <v>0</v>
      </c>
      <c r="U412" s="260">
        <v>0.00020000000000000001</v>
      </c>
      <c r="V412" s="260">
        <f>U412*H412</f>
        <v>0.0012000000000000001</v>
      </c>
      <c r="W412" s="260">
        <v>0</v>
      </c>
      <c r="X412" s="261">
        <f>W412*H412</f>
        <v>0</v>
      </c>
      <c r="Y412" s="41"/>
      <c r="Z412" s="41"/>
      <c r="AA412" s="41"/>
      <c r="AB412" s="41"/>
      <c r="AC412" s="41"/>
      <c r="AD412" s="41"/>
      <c r="AE412" s="41"/>
      <c r="AR412" s="262" t="s">
        <v>342</v>
      </c>
      <c r="AT412" s="262" t="s">
        <v>254</v>
      </c>
      <c r="AU412" s="262" t="s">
        <v>88</v>
      </c>
      <c r="AY412" s="16" t="s">
        <v>184</v>
      </c>
      <c r="BE412" s="147">
        <f>IF(O412="základní",K412,0)</f>
        <v>0</v>
      </c>
      <c r="BF412" s="147">
        <f>IF(O412="snížená",K412,0)</f>
        <v>0</v>
      </c>
      <c r="BG412" s="147">
        <f>IF(O412="zákl. přenesená",K412,0)</f>
        <v>0</v>
      </c>
      <c r="BH412" s="147">
        <f>IF(O412="sníž. přenesená",K412,0)</f>
        <v>0</v>
      </c>
      <c r="BI412" s="147">
        <f>IF(O412="nulová",K412,0)</f>
        <v>0</v>
      </c>
      <c r="BJ412" s="16" t="s">
        <v>86</v>
      </c>
      <c r="BK412" s="147">
        <f>ROUND(P412*H412,2)</f>
        <v>0</v>
      </c>
      <c r="BL412" s="16" t="s">
        <v>264</v>
      </c>
      <c r="BM412" s="262" t="s">
        <v>886</v>
      </c>
    </row>
    <row r="413" s="2" customFormat="1" ht="33" customHeight="1">
      <c r="A413" s="41"/>
      <c r="B413" s="42"/>
      <c r="C413" s="286" t="s">
        <v>887</v>
      </c>
      <c r="D413" s="286" t="s">
        <v>254</v>
      </c>
      <c r="E413" s="287" t="s">
        <v>888</v>
      </c>
      <c r="F413" s="288" t="s">
        <v>889</v>
      </c>
      <c r="G413" s="289" t="s">
        <v>333</v>
      </c>
      <c r="H413" s="290">
        <v>10</v>
      </c>
      <c r="I413" s="291"/>
      <c r="J413" s="292"/>
      <c r="K413" s="293">
        <f>ROUND(P413*H413,2)</f>
        <v>0</v>
      </c>
      <c r="L413" s="292"/>
      <c r="M413" s="294"/>
      <c r="N413" s="295" t="s">
        <v>1</v>
      </c>
      <c r="O413" s="258" t="s">
        <v>42</v>
      </c>
      <c r="P413" s="259">
        <f>I413+J413</f>
        <v>0</v>
      </c>
      <c r="Q413" s="259">
        <f>ROUND(I413*H413,2)</f>
        <v>0</v>
      </c>
      <c r="R413" s="259">
        <f>ROUND(J413*H413,2)</f>
        <v>0</v>
      </c>
      <c r="S413" s="94"/>
      <c r="T413" s="260">
        <f>S413*H413</f>
        <v>0</v>
      </c>
      <c r="U413" s="260">
        <v>0.00020000000000000001</v>
      </c>
      <c r="V413" s="260">
        <f>U413*H413</f>
        <v>0.002</v>
      </c>
      <c r="W413" s="260">
        <v>0</v>
      </c>
      <c r="X413" s="261">
        <f>W413*H413</f>
        <v>0</v>
      </c>
      <c r="Y413" s="41"/>
      <c r="Z413" s="41"/>
      <c r="AA413" s="41"/>
      <c r="AB413" s="41"/>
      <c r="AC413" s="41"/>
      <c r="AD413" s="41"/>
      <c r="AE413" s="41"/>
      <c r="AR413" s="262" t="s">
        <v>342</v>
      </c>
      <c r="AT413" s="262" t="s">
        <v>254</v>
      </c>
      <c r="AU413" s="262" t="s">
        <v>88</v>
      </c>
      <c r="AY413" s="16" t="s">
        <v>184</v>
      </c>
      <c r="BE413" s="147">
        <f>IF(O413="základní",K413,0)</f>
        <v>0</v>
      </c>
      <c r="BF413" s="147">
        <f>IF(O413="snížená",K413,0)</f>
        <v>0</v>
      </c>
      <c r="BG413" s="147">
        <f>IF(O413="zákl. přenesená",K413,0)</f>
        <v>0</v>
      </c>
      <c r="BH413" s="147">
        <f>IF(O413="sníž. přenesená",K413,0)</f>
        <v>0</v>
      </c>
      <c r="BI413" s="147">
        <f>IF(O413="nulová",K413,0)</f>
        <v>0</v>
      </c>
      <c r="BJ413" s="16" t="s">
        <v>86</v>
      </c>
      <c r="BK413" s="147">
        <f>ROUND(P413*H413,2)</f>
        <v>0</v>
      </c>
      <c r="BL413" s="16" t="s">
        <v>264</v>
      </c>
      <c r="BM413" s="262" t="s">
        <v>890</v>
      </c>
    </row>
    <row r="414" s="2" customFormat="1" ht="24.15" customHeight="1">
      <c r="A414" s="41"/>
      <c r="B414" s="42"/>
      <c r="C414" s="249" t="s">
        <v>891</v>
      </c>
      <c r="D414" s="249" t="s">
        <v>186</v>
      </c>
      <c r="E414" s="250" t="s">
        <v>892</v>
      </c>
      <c r="F414" s="251" t="s">
        <v>893</v>
      </c>
      <c r="G414" s="252" t="s">
        <v>241</v>
      </c>
      <c r="H414" s="253">
        <v>1.859</v>
      </c>
      <c r="I414" s="254"/>
      <c r="J414" s="254"/>
      <c r="K414" s="255">
        <f>ROUND(P414*H414,2)</f>
        <v>0</v>
      </c>
      <c r="L414" s="256"/>
      <c r="M414" s="44"/>
      <c r="N414" s="257" t="s">
        <v>1</v>
      </c>
      <c r="O414" s="258" t="s">
        <v>42</v>
      </c>
      <c r="P414" s="259">
        <f>I414+J414</f>
        <v>0</v>
      </c>
      <c r="Q414" s="259">
        <f>ROUND(I414*H414,2)</f>
        <v>0</v>
      </c>
      <c r="R414" s="259">
        <f>ROUND(J414*H414,2)</f>
        <v>0</v>
      </c>
      <c r="S414" s="94"/>
      <c r="T414" s="260">
        <f>S414*H414</f>
        <v>0</v>
      </c>
      <c r="U414" s="260">
        <v>0</v>
      </c>
      <c r="V414" s="260">
        <f>U414*H414</f>
        <v>0</v>
      </c>
      <c r="W414" s="260">
        <v>0</v>
      </c>
      <c r="X414" s="261">
        <f>W414*H414</f>
        <v>0</v>
      </c>
      <c r="Y414" s="41"/>
      <c r="Z414" s="41"/>
      <c r="AA414" s="41"/>
      <c r="AB414" s="41"/>
      <c r="AC414" s="41"/>
      <c r="AD414" s="41"/>
      <c r="AE414" s="41"/>
      <c r="AR414" s="262" t="s">
        <v>264</v>
      </c>
      <c r="AT414" s="262" t="s">
        <v>186</v>
      </c>
      <c r="AU414" s="262" t="s">
        <v>88</v>
      </c>
      <c r="AY414" s="16" t="s">
        <v>184</v>
      </c>
      <c r="BE414" s="147">
        <f>IF(O414="základní",K414,0)</f>
        <v>0</v>
      </c>
      <c r="BF414" s="147">
        <f>IF(O414="snížená",K414,0)</f>
        <v>0</v>
      </c>
      <c r="BG414" s="147">
        <f>IF(O414="zákl. přenesená",K414,0)</f>
        <v>0</v>
      </c>
      <c r="BH414" s="147">
        <f>IF(O414="sníž. přenesená",K414,0)</f>
        <v>0</v>
      </c>
      <c r="BI414" s="147">
        <f>IF(O414="nulová",K414,0)</f>
        <v>0</v>
      </c>
      <c r="BJ414" s="16" t="s">
        <v>86</v>
      </c>
      <c r="BK414" s="147">
        <f>ROUND(P414*H414,2)</f>
        <v>0</v>
      </c>
      <c r="BL414" s="16" t="s">
        <v>264</v>
      </c>
      <c r="BM414" s="262" t="s">
        <v>894</v>
      </c>
    </row>
    <row r="415" s="2" customFormat="1" ht="24.15" customHeight="1">
      <c r="A415" s="41"/>
      <c r="B415" s="42"/>
      <c r="C415" s="249" t="s">
        <v>895</v>
      </c>
      <c r="D415" s="249" t="s">
        <v>186</v>
      </c>
      <c r="E415" s="250" t="s">
        <v>896</v>
      </c>
      <c r="F415" s="251" t="s">
        <v>897</v>
      </c>
      <c r="G415" s="252" t="s">
        <v>241</v>
      </c>
      <c r="H415" s="253">
        <v>1.859</v>
      </c>
      <c r="I415" s="254"/>
      <c r="J415" s="254"/>
      <c r="K415" s="255">
        <f>ROUND(P415*H415,2)</f>
        <v>0</v>
      </c>
      <c r="L415" s="256"/>
      <c r="M415" s="44"/>
      <c r="N415" s="257" t="s">
        <v>1</v>
      </c>
      <c r="O415" s="258" t="s">
        <v>42</v>
      </c>
      <c r="P415" s="259">
        <f>I415+J415</f>
        <v>0</v>
      </c>
      <c r="Q415" s="259">
        <f>ROUND(I415*H415,2)</f>
        <v>0</v>
      </c>
      <c r="R415" s="259">
        <f>ROUND(J415*H415,2)</f>
        <v>0</v>
      </c>
      <c r="S415" s="94"/>
      <c r="T415" s="260">
        <f>S415*H415</f>
        <v>0</v>
      </c>
      <c r="U415" s="260">
        <v>0</v>
      </c>
      <c r="V415" s="260">
        <f>U415*H415</f>
        <v>0</v>
      </c>
      <c r="W415" s="260">
        <v>0</v>
      </c>
      <c r="X415" s="261">
        <f>W415*H415</f>
        <v>0</v>
      </c>
      <c r="Y415" s="41"/>
      <c r="Z415" s="41"/>
      <c r="AA415" s="41"/>
      <c r="AB415" s="41"/>
      <c r="AC415" s="41"/>
      <c r="AD415" s="41"/>
      <c r="AE415" s="41"/>
      <c r="AR415" s="262" t="s">
        <v>264</v>
      </c>
      <c r="AT415" s="262" t="s">
        <v>186</v>
      </c>
      <c r="AU415" s="262" t="s">
        <v>88</v>
      </c>
      <c r="AY415" s="16" t="s">
        <v>184</v>
      </c>
      <c r="BE415" s="147">
        <f>IF(O415="základní",K415,0)</f>
        <v>0</v>
      </c>
      <c r="BF415" s="147">
        <f>IF(O415="snížená",K415,0)</f>
        <v>0</v>
      </c>
      <c r="BG415" s="147">
        <f>IF(O415="zákl. přenesená",K415,0)</f>
        <v>0</v>
      </c>
      <c r="BH415" s="147">
        <f>IF(O415="sníž. přenesená",K415,0)</f>
        <v>0</v>
      </c>
      <c r="BI415" s="147">
        <f>IF(O415="nulová",K415,0)</f>
        <v>0</v>
      </c>
      <c r="BJ415" s="16" t="s">
        <v>86</v>
      </c>
      <c r="BK415" s="147">
        <f>ROUND(P415*H415,2)</f>
        <v>0</v>
      </c>
      <c r="BL415" s="16" t="s">
        <v>264</v>
      </c>
      <c r="BM415" s="262" t="s">
        <v>898</v>
      </c>
    </row>
    <row r="416" s="12" customFormat="1" ht="22.8" customHeight="1">
      <c r="A416" s="12"/>
      <c r="B416" s="232"/>
      <c r="C416" s="233"/>
      <c r="D416" s="234" t="s">
        <v>78</v>
      </c>
      <c r="E416" s="247" t="s">
        <v>899</v>
      </c>
      <c r="F416" s="247" t="s">
        <v>900</v>
      </c>
      <c r="G416" s="233"/>
      <c r="H416" s="233"/>
      <c r="I416" s="236"/>
      <c r="J416" s="236"/>
      <c r="K416" s="248">
        <f>BK416</f>
        <v>0</v>
      </c>
      <c r="L416" s="233"/>
      <c r="M416" s="238"/>
      <c r="N416" s="239"/>
      <c r="O416" s="240"/>
      <c r="P416" s="240"/>
      <c r="Q416" s="241">
        <f>SUM(Q417:Q443)</f>
        <v>0</v>
      </c>
      <c r="R416" s="241">
        <f>SUM(R417:R443)</f>
        <v>0</v>
      </c>
      <c r="S416" s="240"/>
      <c r="T416" s="242">
        <f>SUM(T417:T443)</f>
        <v>0</v>
      </c>
      <c r="U416" s="240"/>
      <c r="V416" s="242">
        <f>SUM(V417:V443)</f>
        <v>1.0595682999999998</v>
      </c>
      <c r="W416" s="240"/>
      <c r="X416" s="243">
        <f>SUM(X417:X443)</f>
        <v>0.068400000000000002</v>
      </c>
      <c r="Y416" s="12"/>
      <c r="Z416" s="12"/>
      <c r="AA416" s="12"/>
      <c r="AB416" s="12"/>
      <c r="AC416" s="12"/>
      <c r="AD416" s="12"/>
      <c r="AE416" s="12"/>
      <c r="AR416" s="244" t="s">
        <v>88</v>
      </c>
      <c r="AT416" s="245" t="s">
        <v>78</v>
      </c>
      <c r="AU416" s="245" t="s">
        <v>86</v>
      </c>
      <c r="AY416" s="244" t="s">
        <v>184</v>
      </c>
      <c r="BK416" s="246">
        <f>SUM(BK417:BK443)</f>
        <v>0</v>
      </c>
    </row>
    <row r="417" s="2" customFormat="1" ht="24.15" customHeight="1">
      <c r="A417" s="41"/>
      <c r="B417" s="42"/>
      <c r="C417" s="249" t="s">
        <v>901</v>
      </c>
      <c r="D417" s="249" t="s">
        <v>186</v>
      </c>
      <c r="E417" s="250" t="s">
        <v>902</v>
      </c>
      <c r="F417" s="251" t="s">
        <v>903</v>
      </c>
      <c r="G417" s="252" t="s">
        <v>189</v>
      </c>
      <c r="H417" s="253">
        <v>15</v>
      </c>
      <c r="I417" s="254"/>
      <c r="J417" s="254"/>
      <c r="K417" s="255">
        <f>ROUND(P417*H417,2)</f>
        <v>0</v>
      </c>
      <c r="L417" s="256"/>
      <c r="M417" s="44"/>
      <c r="N417" s="257" t="s">
        <v>1</v>
      </c>
      <c r="O417" s="258" t="s">
        <v>42</v>
      </c>
      <c r="P417" s="259">
        <f>I417+J417</f>
        <v>0</v>
      </c>
      <c r="Q417" s="259">
        <f>ROUND(I417*H417,2)</f>
        <v>0</v>
      </c>
      <c r="R417" s="259">
        <f>ROUND(J417*H417,2)</f>
        <v>0</v>
      </c>
      <c r="S417" s="94"/>
      <c r="T417" s="260">
        <f>S417*H417</f>
        <v>0</v>
      </c>
      <c r="U417" s="260">
        <v>0.00088000000000000003</v>
      </c>
      <c r="V417" s="260">
        <f>U417*H417</f>
        <v>0.0132</v>
      </c>
      <c r="W417" s="260">
        <v>0</v>
      </c>
      <c r="X417" s="261">
        <f>W417*H417</f>
        <v>0</v>
      </c>
      <c r="Y417" s="41"/>
      <c r="Z417" s="41"/>
      <c r="AA417" s="41"/>
      <c r="AB417" s="41"/>
      <c r="AC417" s="41"/>
      <c r="AD417" s="41"/>
      <c r="AE417" s="41"/>
      <c r="AR417" s="262" t="s">
        <v>264</v>
      </c>
      <c r="AT417" s="262" t="s">
        <v>186</v>
      </c>
      <c r="AU417" s="262" t="s">
        <v>88</v>
      </c>
      <c r="AY417" s="16" t="s">
        <v>184</v>
      </c>
      <c r="BE417" s="147">
        <f>IF(O417="základní",K417,0)</f>
        <v>0</v>
      </c>
      <c r="BF417" s="147">
        <f>IF(O417="snížená",K417,0)</f>
        <v>0</v>
      </c>
      <c r="BG417" s="147">
        <f>IF(O417="zákl. přenesená",K417,0)</f>
        <v>0</v>
      </c>
      <c r="BH417" s="147">
        <f>IF(O417="sníž. přenesená",K417,0)</f>
        <v>0</v>
      </c>
      <c r="BI417" s="147">
        <f>IF(O417="nulová",K417,0)</f>
        <v>0</v>
      </c>
      <c r="BJ417" s="16" t="s">
        <v>86</v>
      </c>
      <c r="BK417" s="147">
        <f>ROUND(P417*H417,2)</f>
        <v>0</v>
      </c>
      <c r="BL417" s="16" t="s">
        <v>264</v>
      </c>
      <c r="BM417" s="262" t="s">
        <v>904</v>
      </c>
    </row>
    <row r="418" s="2" customFormat="1" ht="37.8" customHeight="1">
      <c r="A418" s="41"/>
      <c r="B418" s="42"/>
      <c r="C418" s="286" t="s">
        <v>905</v>
      </c>
      <c r="D418" s="286" t="s">
        <v>254</v>
      </c>
      <c r="E418" s="287" t="s">
        <v>906</v>
      </c>
      <c r="F418" s="288" t="s">
        <v>907</v>
      </c>
      <c r="G418" s="289" t="s">
        <v>189</v>
      </c>
      <c r="H418" s="290">
        <v>17.25</v>
      </c>
      <c r="I418" s="291"/>
      <c r="J418" s="292"/>
      <c r="K418" s="293">
        <f>ROUND(P418*H418,2)</f>
        <v>0</v>
      </c>
      <c r="L418" s="292"/>
      <c r="M418" s="294"/>
      <c r="N418" s="295" t="s">
        <v>1</v>
      </c>
      <c r="O418" s="258" t="s">
        <v>42</v>
      </c>
      <c r="P418" s="259">
        <f>I418+J418</f>
        <v>0</v>
      </c>
      <c r="Q418" s="259">
        <f>ROUND(I418*H418,2)</f>
        <v>0</v>
      </c>
      <c r="R418" s="259">
        <f>ROUND(J418*H418,2)</f>
        <v>0</v>
      </c>
      <c r="S418" s="94"/>
      <c r="T418" s="260">
        <f>S418*H418</f>
        <v>0</v>
      </c>
      <c r="U418" s="260">
        <v>0.0047999999999999996</v>
      </c>
      <c r="V418" s="260">
        <f>U418*H418</f>
        <v>0.082799999999999999</v>
      </c>
      <c r="W418" s="260">
        <v>0</v>
      </c>
      <c r="X418" s="261">
        <f>W418*H418</f>
        <v>0</v>
      </c>
      <c r="Y418" s="41"/>
      <c r="Z418" s="41"/>
      <c r="AA418" s="41"/>
      <c r="AB418" s="41"/>
      <c r="AC418" s="41"/>
      <c r="AD418" s="41"/>
      <c r="AE418" s="41"/>
      <c r="AR418" s="262" t="s">
        <v>342</v>
      </c>
      <c r="AT418" s="262" t="s">
        <v>254</v>
      </c>
      <c r="AU418" s="262" t="s">
        <v>88</v>
      </c>
      <c r="AY418" s="16" t="s">
        <v>184</v>
      </c>
      <c r="BE418" s="147">
        <f>IF(O418="základní",K418,0)</f>
        <v>0</v>
      </c>
      <c r="BF418" s="147">
        <f>IF(O418="snížená",K418,0)</f>
        <v>0</v>
      </c>
      <c r="BG418" s="147">
        <f>IF(O418="zákl. přenesená",K418,0)</f>
        <v>0</v>
      </c>
      <c r="BH418" s="147">
        <f>IF(O418="sníž. přenesená",K418,0)</f>
        <v>0</v>
      </c>
      <c r="BI418" s="147">
        <f>IF(O418="nulová",K418,0)</f>
        <v>0</v>
      </c>
      <c r="BJ418" s="16" t="s">
        <v>86</v>
      </c>
      <c r="BK418" s="147">
        <f>ROUND(P418*H418,2)</f>
        <v>0</v>
      </c>
      <c r="BL418" s="16" t="s">
        <v>264</v>
      </c>
      <c r="BM418" s="262" t="s">
        <v>908</v>
      </c>
    </row>
    <row r="419" s="13" customFormat="1">
      <c r="A419" s="13"/>
      <c r="B419" s="263"/>
      <c r="C419" s="264"/>
      <c r="D419" s="265" t="s">
        <v>201</v>
      </c>
      <c r="E419" s="264"/>
      <c r="F419" s="267" t="s">
        <v>909</v>
      </c>
      <c r="G419" s="264"/>
      <c r="H419" s="268">
        <v>17.25</v>
      </c>
      <c r="I419" s="269"/>
      <c r="J419" s="269"/>
      <c r="K419" s="264"/>
      <c r="L419" s="264"/>
      <c r="M419" s="270"/>
      <c r="N419" s="271"/>
      <c r="O419" s="272"/>
      <c r="P419" s="272"/>
      <c r="Q419" s="272"/>
      <c r="R419" s="272"/>
      <c r="S419" s="272"/>
      <c r="T419" s="272"/>
      <c r="U419" s="272"/>
      <c r="V419" s="272"/>
      <c r="W419" s="272"/>
      <c r="X419" s="273"/>
      <c r="Y419" s="13"/>
      <c r="Z419" s="13"/>
      <c r="AA419" s="13"/>
      <c r="AB419" s="13"/>
      <c r="AC419" s="13"/>
      <c r="AD419" s="13"/>
      <c r="AE419" s="13"/>
      <c r="AT419" s="274" t="s">
        <v>201</v>
      </c>
      <c r="AU419" s="274" t="s">
        <v>88</v>
      </c>
      <c r="AV419" s="13" t="s">
        <v>88</v>
      </c>
      <c r="AW419" s="13" t="s">
        <v>4</v>
      </c>
      <c r="AX419" s="13" t="s">
        <v>86</v>
      </c>
      <c r="AY419" s="274" t="s">
        <v>184</v>
      </c>
    </row>
    <row r="420" s="2" customFormat="1" ht="49.05" customHeight="1">
      <c r="A420" s="41"/>
      <c r="B420" s="42"/>
      <c r="C420" s="286" t="s">
        <v>910</v>
      </c>
      <c r="D420" s="286" t="s">
        <v>254</v>
      </c>
      <c r="E420" s="287" t="s">
        <v>911</v>
      </c>
      <c r="F420" s="288" t="s">
        <v>912</v>
      </c>
      <c r="G420" s="289" t="s">
        <v>189</v>
      </c>
      <c r="H420" s="290">
        <v>17.25</v>
      </c>
      <c r="I420" s="291"/>
      <c r="J420" s="292"/>
      <c r="K420" s="293">
        <f>ROUND(P420*H420,2)</f>
        <v>0</v>
      </c>
      <c r="L420" s="292"/>
      <c r="M420" s="294"/>
      <c r="N420" s="295" t="s">
        <v>1</v>
      </c>
      <c r="O420" s="258" t="s">
        <v>42</v>
      </c>
      <c r="P420" s="259">
        <f>I420+J420</f>
        <v>0</v>
      </c>
      <c r="Q420" s="259">
        <f>ROUND(I420*H420,2)</f>
        <v>0</v>
      </c>
      <c r="R420" s="259">
        <f>ROUND(J420*H420,2)</f>
        <v>0</v>
      </c>
      <c r="S420" s="94"/>
      <c r="T420" s="260">
        <f>S420*H420</f>
        <v>0</v>
      </c>
      <c r="U420" s="260">
        <v>0.0052700000000000004</v>
      </c>
      <c r="V420" s="260">
        <f>U420*H420</f>
        <v>0.090907500000000002</v>
      </c>
      <c r="W420" s="260">
        <v>0</v>
      </c>
      <c r="X420" s="261">
        <f>W420*H420</f>
        <v>0</v>
      </c>
      <c r="Y420" s="41"/>
      <c r="Z420" s="41"/>
      <c r="AA420" s="41"/>
      <c r="AB420" s="41"/>
      <c r="AC420" s="41"/>
      <c r="AD420" s="41"/>
      <c r="AE420" s="41"/>
      <c r="AR420" s="262" t="s">
        <v>342</v>
      </c>
      <c r="AT420" s="262" t="s">
        <v>254</v>
      </c>
      <c r="AU420" s="262" t="s">
        <v>88</v>
      </c>
      <c r="AY420" s="16" t="s">
        <v>184</v>
      </c>
      <c r="BE420" s="147">
        <f>IF(O420="základní",K420,0)</f>
        <v>0</v>
      </c>
      <c r="BF420" s="147">
        <f>IF(O420="snížená",K420,0)</f>
        <v>0</v>
      </c>
      <c r="BG420" s="147">
        <f>IF(O420="zákl. přenesená",K420,0)</f>
        <v>0</v>
      </c>
      <c r="BH420" s="147">
        <f>IF(O420="sníž. přenesená",K420,0)</f>
        <v>0</v>
      </c>
      <c r="BI420" s="147">
        <f>IF(O420="nulová",K420,0)</f>
        <v>0</v>
      </c>
      <c r="BJ420" s="16" t="s">
        <v>86</v>
      </c>
      <c r="BK420" s="147">
        <f>ROUND(P420*H420,2)</f>
        <v>0</v>
      </c>
      <c r="BL420" s="16" t="s">
        <v>264</v>
      </c>
      <c r="BM420" s="262" t="s">
        <v>913</v>
      </c>
    </row>
    <row r="421" s="13" customFormat="1">
      <c r="A421" s="13"/>
      <c r="B421" s="263"/>
      <c r="C421" s="264"/>
      <c r="D421" s="265" t="s">
        <v>201</v>
      </c>
      <c r="E421" s="264"/>
      <c r="F421" s="267" t="s">
        <v>909</v>
      </c>
      <c r="G421" s="264"/>
      <c r="H421" s="268">
        <v>17.25</v>
      </c>
      <c r="I421" s="269"/>
      <c r="J421" s="269"/>
      <c r="K421" s="264"/>
      <c r="L421" s="264"/>
      <c r="M421" s="270"/>
      <c r="N421" s="271"/>
      <c r="O421" s="272"/>
      <c r="P421" s="272"/>
      <c r="Q421" s="272"/>
      <c r="R421" s="272"/>
      <c r="S421" s="272"/>
      <c r="T421" s="272"/>
      <c r="U421" s="272"/>
      <c r="V421" s="272"/>
      <c r="W421" s="272"/>
      <c r="X421" s="273"/>
      <c r="Y421" s="13"/>
      <c r="Z421" s="13"/>
      <c r="AA421" s="13"/>
      <c r="AB421" s="13"/>
      <c r="AC421" s="13"/>
      <c r="AD421" s="13"/>
      <c r="AE421" s="13"/>
      <c r="AT421" s="274" t="s">
        <v>201</v>
      </c>
      <c r="AU421" s="274" t="s">
        <v>88</v>
      </c>
      <c r="AV421" s="13" t="s">
        <v>88</v>
      </c>
      <c r="AW421" s="13" t="s">
        <v>4</v>
      </c>
      <c r="AX421" s="13" t="s">
        <v>86</v>
      </c>
      <c r="AY421" s="274" t="s">
        <v>184</v>
      </c>
    </row>
    <row r="422" s="2" customFormat="1" ht="37.8" customHeight="1">
      <c r="A422" s="41"/>
      <c r="B422" s="42"/>
      <c r="C422" s="249" t="s">
        <v>914</v>
      </c>
      <c r="D422" s="249" t="s">
        <v>186</v>
      </c>
      <c r="E422" s="250" t="s">
        <v>915</v>
      </c>
      <c r="F422" s="251" t="s">
        <v>916</v>
      </c>
      <c r="G422" s="252" t="s">
        <v>189</v>
      </c>
      <c r="H422" s="253">
        <v>85</v>
      </c>
      <c r="I422" s="254"/>
      <c r="J422" s="254"/>
      <c r="K422" s="255">
        <f>ROUND(P422*H422,2)</f>
        <v>0</v>
      </c>
      <c r="L422" s="256"/>
      <c r="M422" s="44"/>
      <c r="N422" s="257" t="s">
        <v>1</v>
      </c>
      <c r="O422" s="258" t="s">
        <v>42</v>
      </c>
      <c r="P422" s="259">
        <f>I422+J422</f>
        <v>0</v>
      </c>
      <c r="Q422" s="259">
        <f>ROUND(I422*H422,2)</f>
        <v>0</v>
      </c>
      <c r="R422" s="259">
        <f>ROUND(J422*H422,2)</f>
        <v>0</v>
      </c>
      <c r="S422" s="94"/>
      <c r="T422" s="260">
        <f>S422*H422</f>
        <v>0</v>
      </c>
      <c r="U422" s="260">
        <v>0.00013999999999999999</v>
      </c>
      <c r="V422" s="260">
        <f>U422*H422</f>
        <v>0.011899999999999999</v>
      </c>
      <c r="W422" s="260">
        <v>0</v>
      </c>
      <c r="X422" s="261">
        <f>W422*H422</f>
        <v>0</v>
      </c>
      <c r="Y422" s="41"/>
      <c r="Z422" s="41"/>
      <c r="AA422" s="41"/>
      <c r="AB422" s="41"/>
      <c r="AC422" s="41"/>
      <c r="AD422" s="41"/>
      <c r="AE422" s="41"/>
      <c r="AR422" s="262" t="s">
        <v>264</v>
      </c>
      <c r="AT422" s="262" t="s">
        <v>186</v>
      </c>
      <c r="AU422" s="262" t="s">
        <v>88</v>
      </c>
      <c r="AY422" s="16" t="s">
        <v>184</v>
      </c>
      <c r="BE422" s="147">
        <f>IF(O422="základní",K422,0)</f>
        <v>0</v>
      </c>
      <c r="BF422" s="147">
        <f>IF(O422="snížená",K422,0)</f>
        <v>0</v>
      </c>
      <c r="BG422" s="147">
        <f>IF(O422="zákl. přenesená",K422,0)</f>
        <v>0</v>
      </c>
      <c r="BH422" s="147">
        <f>IF(O422="sníž. přenesená",K422,0)</f>
        <v>0</v>
      </c>
      <c r="BI422" s="147">
        <f>IF(O422="nulová",K422,0)</f>
        <v>0</v>
      </c>
      <c r="BJ422" s="16" t="s">
        <v>86</v>
      </c>
      <c r="BK422" s="147">
        <f>ROUND(P422*H422,2)</f>
        <v>0</v>
      </c>
      <c r="BL422" s="16" t="s">
        <v>264</v>
      </c>
      <c r="BM422" s="262" t="s">
        <v>917</v>
      </c>
    </row>
    <row r="423" s="13" customFormat="1">
      <c r="A423" s="13"/>
      <c r="B423" s="263"/>
      <c r="C423" s="264"/>
      <c r="D423" s="265" t="s">
        <v>201</v>
      </c>
      <c r="E423" s="266" t="s">
        <v>1</v>
      </c>
      <c r="F423" s="267" t="s">
        <v>918</v>
      </c>
      <c r="G423" s="264"/>
      <c r="H423" s="268">
        <v>85</v>
      </c>
      <c r="I423" s="269"/>
      <c r="J423" s="269"/>
      <c r="K423" s="264"/>
      <c r="L423" s="264"/>
      <c r="M423" s="270"/>
      <c r="N423" s="271"/>
      <c r="O423" s="272"/>
      <c r="P423" s="272"/>
      <c r="Q423" s="272"/>
      <c r="R423" s="272"/>
      <c r="S423" s="272"/>
      <c r="T423" s="272"/>
      <c r="U423" s="272"/>
      <c r="V423" s="272"/>
      <c r="W423" s="272"/>
      <c r="X423" s="273"/>
      <c r="Y423" s="13"/>
      <c r="Z423" s="13"/>
      <c r="AA423" s="13"/>
      <c r="AB423" s="13"/>
      <c r="AC423" s="13"/>
      <c r="AD423" s="13"/>
      <c r="AE423" s="13"/>
      <c r="AT423" s="274" t="s">
        <v>201</v>
      </c>
      <c r="AU423" s="274" t="s">
        <v>88</v>
      </c>
      <c r="AV423" s="13" t="s">
        <v>88</v>
      </c>
      <c r="AW423" s="13" t="s">
        <v>5</v>
      </c>
      <c r="AX423" s="13" t="s">
        <v>86</v>
      </c>
      <c r="AY423" s="274" t="s">
        <v>184</v>
      </c>
    </row>
    <row r="424" s="2" customFormat="1" ht="33" customHeight="1">
      <c r="A424" s="41"/>
      <c r="B424" s="42"/>
      <c r="C424" s="249" t="s">
        <v>919</v>
      </c>
      <c r="D424" s="249" t="s">
        <v>186</v>
      </c>
      <c r="E424" s="250" t="s">
        <v>920</v>
      </c>
      <c r="F424" s="251" t="s">
        <v>921</v>
      </c>
      <c r="G424" s="252" t="s">
        <v>189</v>
      </c>
      <c r="H424" s="253">
        <v>60</v>
      </c>
      <c r="I424" s="254"/>
      <c r="J424" s="254"/>
      <c r="K424" s="255">
        <f>ROUND(P424*H424,2)</f>
        <v>0</v>
      </c>
      <c r="L424" s="256"/>
      <c r="M424" s="44"/>
      <c r="N424" s="257" t="s">
        <v>1</v>
      </c>
      <c r="O424" s="258" t="s">
        <v>42</v>
      </c>
      <c r="P424" s="259">
        <f>I424+J424</f>
        <v>0</v>
      </c>
      <c r="Q424" s="259">
        <f>ROUND(I424*H424,2)</f>
        <v>0</v>
      </c>
      <c r="R424" s="259">
        <f>ROUND(J424*H424,2)</f>
        <v>0</v>
      </c>
      <c r="S424" s="94"/>
      <c r="T424" s="260">
        <f>S424*H424</f>
        <v>0</v>
      </c>
      <c r="U424" s="260">
        <v>0.00027999999999999998</v>
      </c>
      <c r="V424" s="260">
        <f>U424*H424</f>
        <v>0.016799999999999999</v>
      </c>
      <c r="W424" s="260">
        <v>0</v>
      </c>
      <c r="X424" s="261">
        <f>W424*H424</f>
        <v>0</v>
      </c>
      <c r="Y424" s="41"/>
      <c r="Z424" s="41"/>
      <c r="AA424" s="41"/>
      <c r="AB424" s="41"/>
      <c r="AC424" s="41"/>
      <c r="AD424" s="41"/>
      <c r="AE424" s="41"/>
      <c r="AR424" s="262" t="s">
        <v>264</v>
      </c>
      <c r="AT424" s="262" t="s">
        <v>186</v>
      </c>
      <c r="AU424" s="262" t="s">
        <v>88</v>
      </c>
      <c r="AY424" s="16" t="s">
        <v>184</v>
      </c>
      <c r="BE424" s="147">
        <f>IF(O424="základní",K424,0)</f>
        <v>0</v>
      </c>
      <c r="BF424" s="147">
        <f>IF(O424="snížená",K424,0)</f>
        <v>0</v>
      </c>
      <c r="BG424" s="147">
        <f>IF(O424="zákl. přenesená",K424,0)</f>
        <v>0</v>
      </c>
      <c r="BH424" s="147">
        <f>IF(O424="sníž. přenesená",K424,0)</f>
        <v>0</v>
      </c>
      <c r="BI424" s="147">
        <f>IF(O424="nulová",K424,0)</f>
        <v>0</v>
      </c>
      <c r="BJ424" s="16" t="s">
        <v>86</v>
      </c>
      <c r="BK424" s="147">
        <f>ROUND(P424*H424,2)</f>
        <v>0</v>
      </c>
      <c r="BL424" s="16" t="s">
        <v>264</v>
      </c>
      <c r="BM424" s="262" t="s">
        <v>922</v>
      </c>
    </row>
    <row r="425" s="13" customFormat="1">
      <c r="A425" s="13"/>
      <c r="B425" s="263"/>
      <c r="C425" s="264"/>
      <c r="D425" s="265" t="s">
        <v>201</v>
      </c>
      <c r="E425" s="266" t="s">
        <v>1</v>
      </c>
      <c r="F425" s="267" t="s">
        <v>923</v>
      </c>
      <c r="G425" s="264"/>
      <c r="H425" s="268">
        <v>60</v>
      </c>
      <c r="I425" s="269"/>
      <c r="J425" s="269"/>
      <c r="K425" s="264"/>
      <c r="L425" s="264"/>
      <c r="M425" s="270"/>
      <c r="N425" s="271"/>
      <c r="O425" s="272"/>
      <c r="P425" s="272"/>
      <c r="Q425" s="272"/>
      <c r="R425" s="272"/>
      <c r="S425" s="272"/>
      <c r="T425" s="272"/>
      <c r="U425" s="272"/>
      <c r="V425" s="272"/>
      <c r="W425" s="272"/>
      <c r="X425" s="273"/>
      <c r="Y425" s="13"/>
      <c r="Z425" s="13"/>
      <c r="AA425" s="13"/>
      <c r="AB425" s="13"/>
      <c r="AC425" s="13"/>
      <c r="AD425" s="13"/>
      <c r="AE425" s="13"/>
      <c r="AT425" s="274" t="s">
        <v>201</v>
      </c>
      <c r="AU425" s="274" t="s">
        <v>88</v>
      </c>
      <c r="AV425" s="13" t="s">
        <v>88</v>
      </c>
      <c r="AW425" s="13" t="s">
        <v>5</v>
      </c>
      <c r="AX425" s="13" t="s">
        <v>86</v>
      </c>
      <c r="AY425" s="274" t="s">
        <v>184</v>
      </c>
    </row>
    <row r="426" s="2" customFormat="1" ht="37.8" customHeight="1">
      <c r="A426" s="41"/>
      <c r="B426" s="42"/>
      <c r="C426" s="249" t="s">
        <v>924</v>
      </c>
      <c r="D426" s="249" t="s">
        <v>186</v>
      </c>
      <c r="E426" s="250" t="s">
        <v>925</v>
      </c>
      <c r="F426" s="251" t="s">
        <v>926</v>
      </c>
      <c r="G426" s="252" t="s">
        <v>189</v>
      </c>
      <c r="H426" s="253">
        <v>10</v>
      </c>
      <c r="I426" s="254"/>
      <c r="J426" s="254"/>
      <c r="K426" s="255">
        <f>ROUND(P426*H426,2)</f>
        <v>0</v>
      </c>
      <c r="L426" s="256"/>
      <c r="M426" s="44"/>
      <c r="N426" s="257" t="s">
        <v>1</v>
      </c>
      <c r="O426" s="258" t="s">
        <v>42</v>
      </c>
      <c r="P426" s="259">
        <f>I426+J426</f>
        <v>0</v>
      </c>
      <c r="Q426" s="259">
        <f>ROUND(I426*H426,2)</f>
        <v>0</v>
      </c>
      <c r="R426" s="259">
        <f>ROUND(J426*H426,2)</f>
        <v>0</v>
      </c>
      <c r="S426" s="94"/>
      <c r="T426" s="260">
        <f>S426*H426</f>
        <v>0</v>
      </c>
      <c r="U426" s="260">
        <v>0.00042999999999999999</v>
      </c>
      <c r="V426" s="260">
        <f>U426*H426</f>
        <v>0.0043</v>
      </c>
      <c r="W426" s="260">
        <v>0</v>
      </c>
      <c r="X426" s="261">
        <f>W426*H426</f>
        <v>0</v>
      </c>
      <c r="Y426" s="41"/>
      <c r="Z426" s="41"/>
      <c r="AA426" s="41"/>
      <c r="AB426" s="41"/>
      <c r="AC426" s="41"/>
      <c r="AD426" s="41"/>
      <c r="AE426" s="41"/>
      <c r="AR426" s="262" t="s">
        <v>264</v>
      </c>
      <c r="AT426" s="262" t="s">
        <v>186</v>
      </c>
      <c r="AU426" s="262" t="s">
        <v>88</v>
      </c>
      <c r="AY426" s="16" t="s">
        <v>184</v>
      </c>
      <c r="BE426" s="147">
        <f>IF(O426="základní",K426,0)</f>
        <v>0</v>
      </c>
      <c r="BF426" s="147">
        <f>IF(O426="snížená",K426,0)</f>
        <v>0</v>
      </c>
      <c r="BG426" s="147">
        <f>IF(O426="zákl. přenesená",K426,0)</f>
        <v>0</v>
      </c>
      <c r="BH426" s="147">
        <f>IF(O426="sníž. přenesená",K426,0)</f>
        <v>0</v>
      </c>
      <c r="BI426" s="147">
        <f>IF(O426="nulová",K426,0)</f>
        <v>0</v>
      </c>
      <c r="BJ426" s="16" t="s">
        <v>86</v>
      </c>
      <c r="BK426" s="147">
        <f>ROUND(P426*H426,2)</f>
        <v>0</v>
      </c>
      <c r="BL426" s="16" t="s">
        <v>264</v>
      </c>
      <c r="BM426" s="262" t="s">
        <v>927</v>
      </c>
    </row>
    <row r="427" s="2" customFormat="1" ht="21.75" customHeight="1">
      <c r="A427" s="41"/>
      <c r="B427" s="42"/>
      <c r="C427" s="249" t="s">
        <v>928</v>
      </c>
      <c r="D427" s="249" t="s">
        <v>186</v>
      </c>
      <c r="E427" s="250" t="s">
        <v>929</v>
      </c>
      <c r="F427" s="251" t="s">
        <v>930</v>
      </c>
      <c r="G427" s="252" t="s">
        <v>189</v>
      </c>
      <c r="H427" s="253">
        <v>300</v>
      </c>
      <c r="I427" s="254"/>
      <c r="J427" s="254"/>
      <c r="K427" s="255">
        <f>ROUND(P427*H427,2)</f>
        <v>0</v>
      </c>
      <c r="L427" s="256"/>
      <c r="M427" s="44"/>
      <c r="N427" s="257" t="s">
        <v>1</v>
      </c>
      <c r="O427" s="258" t="s">
        <v>42</v>
      </c>
      <c r="P427" s="259">
        <f>I427+J427</f>
        <v>0</v>
      </c>
      <c r="Q427" s="259">
        <f>ROUND(I427*H427,2)</f>
        <v>0</v>
      </c>
      <c r="R427" s="259">
        <f>ROUND(J427*H427,2)</f>
        <v>0</v>
      </c>
      <c r="S427" s="94"/>
      <c r="T427" s="260">
        <f>S427*H427</f>
        <v>0</v>
      </c>
      <c r="U427" s="260">
        <v>0.00035</v>
      </c>
      <c r="V427" s="260">
        <f>U427*H427</f>
        <v>0.105</v>
      </c>
      <c r="W427" s="260">
        <v>0</v>
      </c>
      <c r="X427" s="261">
        <f>W427*H427</f>
        <v>0</v>
      </c>
      <c r="Y427" s="41"/>
      <c r="Z427" s="41"/>
      <c r="AA427" s="41"/>
      <c r="AB427" s="41"/>
      <c r="AC427" s="41"/>
      <c r="AD427" s="41"/>
      <c r="AE427" s="41"/>
      <c r="AR427" s="262" t="s">
        <v>264</v>
      </c>
      <c r="AT427" s="262" t="s">
        <v>186</v>
      </c>
      <c r="AU427" s="262" t="s">
        <v>88</v>
      </c>
      <c r="AY427" s="16" t="s">
        <v>184</v>
      </c>
      <c r="BE427" s="147">
        <f>IF(O427="základní",K427,0)</f>
        <v>0</v>
      </c>
      <c r="BF427" s="147">
        <f>IF(O427="snížená",K427,0)</f>
        <v>0</v>
      </c>
      <c r="BG427" s="147">
        <f>IF(O427="zákl. přenesená",K427,0)</f>
        <v>0</v>
      </c>
      <c r="BH427" s="147">
        <f>IF(O427="sníž. přenesená",K427,0)</f>
        <v>0</v>
      </c>
      <c r="BI427" s="147">
        <f>IF(O427="nulová",K427,0)</f>
        <v>0</v>
      </c>
      <c r="BJ427" s="16" t="s">
        <v>86</v>
      </c>
      <c r="BK427" s="147">
        <f>ROUND(P427*H427,2)</f>
        <v>0</v>
      </c>
      <c r="BL427" s="16" t="s">
        <v>264</v>
      </c>
      <c r="BM427" s="262" t="s">
        <v>931</v>
      </c>
    </row>
    <row r="428" s="2" customFormat="1" ht="24.15" customHeight="1">
      <c r="A428" s="41"/>
      <c r="B428" s="42"/>
      <c r="C428" s="249" t="s">
        <v>932</v>
      </c>
      <c r="D428" s="249" t="s">
        <v>186</v>
      </c>
      <c r="E428" s="250" t="s">
        <v>933</v>
      </c>
      <c r="F428" s="251" t="s">
        <v>934</v>
      </c>
      <c r="G428" s="252" t="s">
        <v>189</v>
      </c>
      <c r="H428" s="253">
        <v>23.399999999999999</v>
      </c>
      <c r="I428" s="254"/>
      <c r="J428" s="254"/>
      <c r="K428" s="255">
        <f>ROUND(P428*H428,2)</f>
        <v>0</v>
      </c>
      <c r="L428" s="256"/>
      <c r="M428" s="44"/>
      <c r="N428" s="257" t="s">
        <v>1</v>
      </c>
      <c r="O428" s="258" t="s">
        <v>42</v>
      </c>
      <c r="P428" s="259">
        <f>I428+J428</f>
        <v>0</v>
      </c>
      <c r="Q428" s="259">
        <f>ROUND(I428*H428,2)</f>
        <v>0</v>
      </c>
      <c r="R428" s="259">
        <f>ROUND(J428*H428,2)</f>
        <v>0</v>
      </c>
      <c r="S428" s="94"/>
      <c r="T428" s="260">
        <f>S428*H428</f>
        <v>0</v>
      </c>
      <c r="U428" s="260">
        <v>3.0000000000000001E-05</v>
      </c>
      <c r="V428" s="260">
        <f>U428*H428</f>
        <v>0.00070199999999999993</v>
      </c>
      <c r="W428" s="260">
        <v>0</v>
      </c>
      <c r="X428" s="261">
        <f>W428*H428</f>
        <v>0</v>
      </c>
      <c r="Y428" s="41"/>
      <c r="Z428" s="41"/>
      <c r="AA428" s="41"/>
      <c r="AB428" s="41"/>
      <c r="AC428" s="41"/>
      <c r="AD428" s="41"/>
      <c r="AE428" s="41"/>
      <c r="AR428" s="262" t="s">
        <v>264</v>
      </c>
      <c r="AT428" s="262" t="s">
        <v>186</v>
      </c>
      <c r="AU428" s="262" t="s">
        <v>88</v>
      </c>
      <c r="AY428" s="16" t="s">
        <v>184</v>
      </c>
      <c r="BE428" s="147">
        <f>IF(O428="základní",K428,0)</f>
        <v>0</v>
      </c>
      <c r="BF428" s="147">
        <f>IF(O428="snížená",K428,0)</f>
        <v>0</v>
      </c>
      <c r="BG428" s="147">
        <f>IF(O428="zákl. přenesená",K428,0)</f>
        <v>0</v>
      </c>
      <c r="BH428" s="147">
        <f>IF(O428="sníž. přenesená",K428,0)</f>
        <v>0</v>
      </c>
      <c r="BI428" s="147">
        <f>IF(O428="nulová",K428,0)</f>
        <v>0</v>
      </c>
      <c r="BJ428" s="16" t="s">
        <v>86</v>
      </c>
      <c r="BK428" s="147">
        <f>ROUND(P428*H428,2)</f>
        <v>0</v>
      </c>
      <c r="BL428" s="16" t="s">
        <v>264</v>
      </c>
      <c r="BM428" s="262" t="s">
        <v>935</v>
      </c>
    </row>
    <row r="429" s="13" customFormat="1">
      <c r="A429" s="13"/>
      <c r="B429" s="263"/>
      <c r="C429" s="264"/>
      <c r="D429" s="265" t="s">
        <v>201</v>
      </c>
      <c r="E429" s="266" t="s">
        <v>1</v>
      </c>
      <c r="F429" s="267" t="s">
        <v>936</v>
      </c>
      <c r="G429" s="264"/>
      <c r="H429" s="268">
        <v>23.399999999999999</v>
      </c>
      <c r="I429" s="269"/>
      <c r="J429" s="269"/>
      <c r="K429" s="264"/>
      <c r="L429" s="264"/>
      <c r="M429" s="270"/>
      <c r="N429" s="271"/>
      <c r="O429" s="272"/>
      <c r="P429" s="272"/>
      <c r="Q429" s="272"/>
      <c r="R429" s="272"/>
      <c r="S429" s="272"/>
      <c r="T429" s="272"/>
      <c r="U429" s="272"/>
      <c r="V429" s="272"/>
      <c r="W429" s="272"/>
      <c r="X429" s="273"/>
      <c r="Y429" s="13"/>
      <c r="Z429" s="13"/>
      <c r="AA429" s="13"/>
      <c r="AB429" s="13"/>
      <c r="AC429" s="13"/>
      <c r="AD429" s="13"/>
      <c r="AE429" s="13"/>
      <c r="AT429" s="274" t="s">
        <v>201</v>
      </c>
      <c r="AU429" s="274" t="s">
        <v>88</v>
      </c>
      <c r="AV429" s="13" t="s">
        <v>88</v>
      </c>
      <c r="AW429" s="13" t="s">
        <v>5</v>
      </c>
      <c r="AX429" s="13" t="s">
        <v>86</v>
      </c>
      <c r="AY429" s="274" t="s">
        <v>184</v>
      </c>
    </row>
    <row r="430" s="2" customFormat="1" ht="24.15" customHeight="1">
      <c r="A430" s="41"/>
      <c r="B430" s="42"/>
      <c r="C430" s="249" t="s">
        <v>937</v>
      </c>
      <c r="D430" s="249" t="s">
        <v>186</v>
      </c>
      <c r="E430" s="250" t="s">
        <v>938</v>
      </c>
      <c r="F430" s="251" t="s">
        <v>939</v>
      </c>
      <c r="G430" s="252" t="s">
        <v>194</v>
      </c>
      <c r="H430" s="253">
        <v>72</v>
      </c>
      <c r="I430" s="254"/>
      <c r="J430" s="254"/>
      <c r="K430" s="255">
        <f>ROUND(P430*H430,2)</f>
        <v>0</v>
      </c>
      <c r="L430" s="256"/>
      <c r="M430" s="44"/>
      <c r="N430" s="257" t="s">
        <v>1</v>
      </c>
      <c r="O430" s="258" t="s">
        <v>42</v>
      </c>
      <c r="P430" s="259">
        <f>I430+J430</f>
        <v>0</v>
      </c>
      <c r="Q430" s="259">
        <f>ROUND(I430*H430,2)</f>
        <v>0</v>
      </c>
      <c r="R430" s="259">
        <f>ROUND(J430*H430,2)</f>
        <v>0</v>
      </c>
      <c r="S430" s="94"/>
      <c r="T430" s="260">
        <f>S430*H430</f>
        <v>0</v>
      </c>
      <c r="U430" s="260">
        <v>0.00038000000000000002</v>
      </c>
      <c r="V430" s="260">
        <f>U430*H430</f>
        <v>0.027360000000000002</v>
      </c>
      <c r="W430" s="260">
        <v>0</v>
      </c>
      <c r="X430" s="261">
        <f>W430*H430</f>
        <v>0</v>
      </c>
      <c r="Y430" s="41"/>
      <c r="Z430" s="41"/>
      <c r="AA430" s="41"/>
      <c r="AB430" s="41"/>
      <c r="AC430" s="41"/>
      <c r="AD430" s="41"/>
      <c r="AE430" s="41"/>
      <c r="AR430" s="262" t="s">
        <v>264</v>
      </c>
      <c r="AT430" s="262" t="s">
        <v>186</v>
      </c>
      <c r="AU430" s="262" t="s">
        <v>88</v>
      </c>
      <c r="AY430" s="16" t="s">
        <v>184</v>
      </c>
      <c r="BE430" s="147">
        <f>IF(O430="základní",K430,0)</f>
        <v>0</v>
      </c>
      <c r="BF430" s="147">
        <f>IF(O430="snížená",K430,0)</f>
        <v>0</v>
      </c>
      <c r="BG430" s="147">
        <f>IF(O430="zákl. přenesená",K430,0)</f>
        <v>0</v>
      </c>
      <c r="BH430" s="147">
        <f>IF(O430="sníž. přenesená",K430,0)</f>
        <v>0</v>
      </c>
      <c r="BI430" s="147">
        <f>IF(O430="nulová",K430,0)</f>
        <v>0</v>
      </c>
      <c r="BJ430" s="16" t="s">
        <v>86</v>
      </c>
      <c r="BK430" s="147">
        <f>ROUND(P430*H430,2)</f>
        <v>0</v>
      </c>
      <c r="BL430" s="16" t="s">
        <v>264</v>
      </c>
      <c r="BM430" s="262" t="s">
        <v>940</v>
      </c>
    </row>
    <row r="431" s="2" customFormat="1" ht="24.15" customHeight="1">
      <c r="A431" s="41"/>
      <c r="B431" s="42"/>
      <c r="C431" s="286" t="s">
        <v>941</v>
      </c>
      <c r="D431" s="286" t="s">
        <v>254</v>
      </c>
      <c r="E431" s="287" t="s">
        <v>942</v>
      </c>
      <c r="F431" s="288" t="s">
        <v>943</v>
      </c>
      <c r="G431" s="289" t="s">
        <v>189</v>
      </c>
      <c r="H431" s="290">
        <v>262.61399999999998</v>
      </c>
      <c r="I431" s="291"/>
      <c r="J431" s="292"/>
      <c r="K431" s="293">
        <f>ROUND(P431*H431,2)</f>
        <v>0</v>
      </c>
      <c r="L431" s="292"/>
      <c r="M431" s="294"/>
      <c r="N431" s="295" t="s">
        <v>1</v>
      </c>
      <c r="O431" s="258" t="s">
        <v>42</v>
      </c>
      <c r="P431" s="259">
        <f>I431+J431</f>
        <v>0</v>
      </c>
      <c r="Q431" s="259">
        <f>ROUND(I431*H431,2)</f>
        <v>0</v>
      </c>
      <c r="R431" s="259">
        <f>ROUND(J431*H431,2)</f>
        <v>0</v>
      </c>
      <c r="S431" s="94"/>
      <c r="T431" s="260">
        <f>S431*H431</f>
        <v>0</v>
      </c>
      <c r="U431" s="260">
        <v>0.0022000000000000001</v>
      </c>
      <c r="V431" s="260">
        <f>U431*H431</f>
        <v>0.57775080000000001</v>
      </c>
      <c r="W431" s="260">
        <v>0</v>
      </c>
      <c r="X431" s="261">
        <f>W431*H431</f>
        <v>0</v>
      </c>
      <c r="Y431" s="41"/>
      <c r="Z431" s="41"/>
      <c r="AA431" s="41"/>
      <c r="AB431" s="41"/>
      <c r="AC431" s="41"/>
      <c r="AD431" s="41"/>
      <c r="AE431" s="41"/>
      <c r="AR431" s="262" t="s">
        <v>342</v>
      </c>
      <c r="AT431" s="262" t="s">
        <v>254</v>
      </c>
      <c r="AU431" s="262" t="s">
        <v>88</v>
      </c>
      <c r="AY431" s="16" t="s">
        <v>184</v>
      </c>
      <c r="BE431" s="147">
        <f>IF(O431="základní",K431,0)</f>
        <v>0</v>
      </c>
      <c r="BF431" s="147">
        <f>IF(O431="snížená",K431,0)</f>
        <v>0</v>
      </c>
      <c r="BG431" s="147">
        <f>IF(O431="zákl. přenesená",K431,0)</f>
        <v>0</v>
      </c>
      <c r="BH431" s="147">
        <f>IF(O431="sníž. přenesená",K431,0)</f>
        <v>0</v>
      </c>
      <c r="BI431" s="147">
        <f>IF(O431="nulová",K431,0)</f>
        <v>0</v>
      </c>
      <c r="BJ431" s="16" t="s">
        <v>86</v>
      </c>
      <c r="BK431" s="147">
        <f>ROUND(P431*H431,2)</f>
        <v>0</v>
      </c>
      <c r="BL431" s="16" t="s">
        <v>264</v>
      </c>
      <c r="BM431" s="262" t="s">
        <v>944</v>
      </c>
    </row>
    <row r="432" s="13" customFormat="1">
      <c r="A432" s="13"/>
      <c r="B432" s="263"/>
      <c r="C432" s="264"/>
      <c r="D432" s="265" t="s">
        <v>201</v>
      </c>
      <c r="E432" s="266" t="s">
        <v>1</v>
      </c>
      <c r="F432" s="267" t="s">
        <v>945</v>
      </c>
      <c r="G432" s="264"/>
      <c r="H432" s="268">
        <v>228.36000000000001</v>
      </c>
      <c r="I432" s="269"/>
      <c r="J432" s="269"/>
      <c r="K432" s="264"/>
      <c r="L432" s="264"/>
      <c r="M432" s="270"/>
      <c r="N432" s="271"/>
      <c r="O432" s="272"/>
      <c r="P432" s="272"/>
      <c r="Q432" s="272"/>
      <c r="R432" s="272"/>
      <c r="S432" s="272"/>
      <c r="T432" s="272"/>
      <c r="U432" s="272"/>
      <c r="V432" s="272"/>
      <c r="W432" s="272"/>
      <c r="X432" s="273"/>
      <c r="Y432" s="13"/>
      <c r="Z432" s="13"/>
      <c r="AA432" s="13"/>
      <c r="AB432" s="13"/>
      <c r="AC432" s="13"/>
      <c r="AD432" s="13"/>
      <c r="AE432" s="13"/>
      <c r="AT432" s="274" t="s">
        <v>201</v>
      </c>
      <c r="AU432" s="274" t="s">
        <v>88</v>
      </c>
      <c r="AV432" s="13" t="s">
        <v>88</v>
      </c>
      <c r="AW432" s="13" t="s">
        <v>5</v>
      </c>
      <c r="AX432" s="13" t="s">
        <v>86</v>
      </c>
      <c r="AY432" s="274" t="s">
        <v>184</v>
      </c>
    </row>
    <row r="433" s="13" customFormat="1">
      <c r="A433" s="13"/>
      <c r="B433" s="263"/>
      <c r="C433" s="264"/>
      <c r="D433" s="265" t="s">
        <v>201</v>
      </c>
      <c r="E433" s="264"/>
      <c r="F433" s="267" t="s">
        <v>946</v>
      </c>
      <c r="G433" s="264"/>
      <c r="H433" s="268">
        <v>262.61399999999998</v>
      </c>
      <c r="I433" s="269"/>
      <c r="J433" s="269"/>
      <c r="K433" s="264"/>
      <c r="L433" s="264"/>
      <c r="M433" s="270"/>
      <c r="N433" s="271"/>
      <c r="O433" s="272"/>
      <c r="P433" s="272"/>
      <c r="Q433" s="272"/>
      <c r="R433" s="272"/>
      <c r="S433" s="272"/>
      <c r="T433" s="272"/>
      <c r="U433" s="272"/>
      <c r="V433" s="272"/>
      <c r="W433" s="272"/>
      <c r="X433" s="273"/>
      <c r="Y433" s="13"/>
      <c r="Z433" s="13"/>
      <c r="AA433" s="13"/>
      <c r="AB433" s="13"/>
      <c r="AC433" s="13"/>
      <c r="AD433" s="13"/>
      <c r="AE433" s="13"/>
      <c r="AT433" s="274" t="s">
        <v>201</v>
      </c>
      <c r="AU433" s="274" t="s">
        <v>88</v>
      </c>
      <c r="AV433" s="13" t="s">
        <v>88</v>
      </c>
      <c r="AW433" s="13" t="s">
        <v>4</v>
      </c>
      <c r="AX433" s="13" t="s">
        <v>86</v>
      </c>
      <c r="AY433" s="274" t="s">
        <v>184</v>
      </c>
    </row>
    <row r="434" s="2" customFormat="1" ht="24.15" customHeight="1">
      <c r="A434" s="41"/>
      <c r="B434" s="42"/>
      <c r="C434" s="249" t="s">
        <v>947</v>
      </c>
      <c r="D434" s="249" t="s">
        <v>186</v>
      </c>
      <c r="E434" s="250" t="s">
        <v>948</v>
      </c>
      <c r="F434" s="251" t="s">
        <v>949</v>
      </c>
      <c r="G434" s="252" t="s">
        <v>194</v>
      </c>
      <c r="H434" s="253">
        <v>72</v>
      </c>
      <c r="I434" s="254"/>
      <c r="J434" s="254"/>
      <c r="K434" s="255">
        <f>ROUND(P434*H434,2)</f>
        <v>0</v>
      </c>
      <c r="L434" s="256"/>
      <c r="M434" s="44"/>
      <c r="N434" s="257" t="s">
        <v>1</v>
      </c>
      <c r="O434" s="258" t="s">
        <v>42</v>
      </c>
      <c r="P434" s="259">
        <f>I434+J434</f>
        <v>0</v>
      </c>
      <c r="Q434" s="259">
        <f>ROUND(I434*H434,2)</f>
        <v>0</v>
      </c>
      <c r="R434" s="259">
        <f>ROUND(J434*H434,2)</f>
        <v>0</v>
      </c>
      <c r="S434" s="94"/>
      <c r="T434" s="260">
        <f>S434*H434</f>
        <v>0</v>
      </c>
      <c r="U434" s="260">
        <v>0.00012</v>
      </c>
      <c r="V434" s="260">
        <f>U434*H434</f>
        <v>0.0086400000000000001</v>
      </c>
      <c r="W434" s="260">
        <v>0</v>
      </c>
      <c r="X434" s="261">
        <f>W434*H434</f>
        <v>0</v>
      </c>
      <c r="Y434" s="41"/>
      <c r="Z434" s="41"/>
      <c r="AA434" s="41"/>
      <c r="AB434" s="41"/>
      <c r="AC434" s="41"/>
      <c r="AD434" s="41"/>
      <c r="AE434" s="41"/>
      <c r="AR434" s="262" t="s">
        <v>264</v>
      </c>
      <c r="AT434" s="262" t="s">
        <v>186</v>
      </c>
      <c r="AU434" s="262" t="s">
        <v>88</v>
      </c>
      <c r="AY434" s="16" t="s">
        <v>184</v>
      </c>
      <c r="BE434" s="147">
        <f>IF(O434="základní",K434,0)</f>
        <v>0</v>
      </c>
      <c r="BF434" s="147">
        <f>IF(O434="snížená",K434,0)</f>
        <v>0</v>
      </c>
      <c r="BG434" s="147">
        <f>IF(O434="zákl. přenesená",K434,0)</f>
        <v>0</v>
      </c>
      <c r="BH434" s="147">
        <f>IF(O434="sníž. přenesená",K434,0)</f>
        <v>0</v>
      </c>
      <c r="BI434" s="147">
        <f>IF(O434="nulová",K434,0)</f>
        <v>0</v>
      </c>
      <c r="BJ434" s="16" t="s">
        <v>86</v>
      </c>
      <c r="BK434" s="147">
        <f>ROUND(P434*H434,2)</f>
        <v>0</v>
      </c>
      <c r="BL434" s="16" t="s">
        <v>264</v>
      </c>
      <c r="BM434" s="262" t="s">
        <v>950</v>
      </c>
    </row>
    <row r="435" s="2" customFormat="1" ht="24.15" customHeight="1">
      <c r="A435" s="41"/>
      <c r="B435" s="42"/>
      <c r="C435" s="286" t="s">
        <v>951</v>
      </c>
      <c r="D435" s="286" t="s">
        <v>254</v>
      </c>
      <c r="E435" s="287" t="s">
        <v>952</v>
      </c>
      <c r="F435" s="288" t="s">
        <v>953</v>
      </c>
      <c r="G435" s="289" t="s">
        <v>194</v>
      </c>
      <c r="H435" s="290">
        <v>79.200000000000003</v>
      </c>
      <c r="I435" s="291"/>
      <c r="J435" s="292"/>
      <c r="K435" s="293">
        <f>ROUND(P435*H435,2)</f>
        <v>0</v>
      </c>
      <c r="L435" s="292"/>
      <c r="M435" s="294"/>
      <c r="N435" s="295" t="s">
        <v>1</v>
      </c>
      <c r="O435" s="258" t="s">
        <v>42</v>
      </c>
      <c r="P435" s="259">
        <f>I435+J435</f>
        <v>0</v>
      </c>
      <c r="Q435" s="259">
        <f>ROUND(I435*H435,2)</f>
        <v>0</v>
      </c>
      <c r="R435" s="259">
        <f>ROUND(J435*H435,2)</f>
        <v>0</v>
      </c>
      <c r="S435" s="94"/>
      <c r="T435" s="260">
        <f>S435*H435</f>
        <v>0</v>
      </c>
      <c r="U435" s="260">
        <v>0.00139</v>
      </c>
      <c r="V435" s="260">
        <f>U435*H435</f>
        <v>0.11008800000000001</v>
      </c>
      <c r="W435" s="260">
        <v>0</v>
      </c>
      <c r="X435" s="261">
        <f>W435*H435</f>
        <v>0</v>
      </c>
      <c r="Y435" s="41"/>
      <c r="Z435" s="41"/>
      <c r="AA435" s="41"/>
      <c r="AB435" s="41"/>
      <c r="AC435" s="41"/>
      <c r="AD435" s="41"/>
      <c r="AE435" s="41"/>
      <c r="AR435" s="262" t="s">
        <v>342</v>
      </c>
      <c r="AT435" s="262" t="s">
        <v>254</v>
      </c>
      <c r="AU435" s="262" t="s">
        <v>88</v>
      </c>
      <c r="AY435" s="16" t="s">
        <v>184</v>
      </c>
      <c r="BE435" s="147">
        <f>IF(O435="základní",K435,0)</f>
        <v>0</v>
      </c>
      <c r="BF435" s="147">
        <f>IF(O435="snížená",K435,0)</f>
        <v>0</v>
      </c>
      <c r="BG435" s="147">
        <f>IF(O435="zákl. přenesená",K435,0)</f>
        <v>0</v>
      </c>
      <c r="BH435" s="147">
        <f>IF(O435="sníž. přenesená",K435,0)</f>
        <v>0</v>
      </c>
      <c r="BI435" s="147">
        <f>IF(O435="nulová",K435,0)</f>
        <v>0</v>
      </c>
      <c r="BJ435" s="16" t="s">
        <v>86</v>
      </c>
      <c r="BK435" s="147">
        <f>ROUND(P435*H435,2)</f>
        <v>0</v>
      </c>
      <c r="BL435" s="16" t="s">
        <v>264</v>
      </c>
      <c r="BM435" s="262" t="s">
        <v>954</v>
      </c>
    </row>
    <row r="436" s="13" customFormat="1">
      <c r="A436" s="13"/>
      <c r="B436" s="263"/>
      <c r="C436" s="264"/>
      <c r="D436" s="265" t="s">
        <v>201</v>
      </c>
      <c r="E436" s="264"/>
      <c r="F436" s="267" t="s">
        <v>955</v>
      </c>
      <c r="G436" s="264"/>
      <c r="H436" s="268">
        <v>79.200000000000003</v>
      </c>
      <c r="I436" s="269"/>
      <c r="J436" s="269"/>
      <c r="K436" s="264"/>
      <c r="L436" s="264"/>
      <c r="M436" s="270"/>
      <c r="N436" s="271"/>
      <c r="O436" s="272"/>
      <c r="P436" s="272"/>
      <c r="Q436" s="272"/>
      <c r="R436" s="272"/>
      <c r="S436" s="272"/>
      <c r="T436" s="272"/>
      <c r="U436" s="272"/>
      <c r="V436" s="272"/>
      <c r="W436" s="272"/>
      <c r="X436" s="273"/>
      <c r="Y436" s="13"/>
      <c r="Z436" s="13"/>
      <c r="AA436" s="13"/>
      <c r="AB436" s="13"/>
      <c r="AC436" s="13"/>
      <c r="AD436" s="13"/>
      <c r="AE436" s="13"/>
      <c r="AT436" s="274" t="s">
        <v>201</v>
      </c>
      <c r="AU436" s="274" t="s">
        <v>88</v>
      </c>
      <c r="AV436" s="13" t="s">
        <v>88</v>
      </c>
      <c r="AW436" s="13" t="s">
        <v>4</v>
      </c>
      <c r="AX436" s="13" t="s">
        <v>86</v>
      </c>
      <c r="AY436" s="274" t="s">
        <v>184</v>
      </c>
    </row>
    <row r="437" s="2" customFormat="1" ht="24.15" customHeight="1">
      <c r="A437" s="41"/>
      <c r="B437" s="42"/>
      <c r="C437" s="249" t="s">
        <v>956</v>
      </c>
      <c r="D437" s="249" t="s">
        <v>186</v>
      </c>
      <c r="E437" s="250" t="s">
        <v>957</v>
      </c>
      <c r="F437" s="251" t="s">
        <v>958</v>
      </c>
      <c r="G437" s="252" t="s">
        <v>189</v>
      </c>
      <c r="H437" s="253">
        <v>19</v>
      </c>
      <c r="I437" s="254"/>
      <c r="J437" s="254"/>
      <c r="K437" s="255">
        <f>ROUND(P437*H437,2)</f>
        <v>0</v>
      </c>
      <c r="L437" s="256"/>
      <c r="M437" s="44"/>
      <c r="N437" s="257" t="s">
        <v>1</v>
      </c>
      <c r="O437" s="258" t="s">
        <v>42</v>
      </c>
      <c r="P437" s="259">
        <f>I437+J437</f>
        <v>0</v>
      </c>
      <c r="Q437" s="259">
        <f>ROUND(I437*H437,2)</f>
        <v>0</v>
      </c>
      <c r="R437" s="259">
        <f>ROUND(J437*H437,2)</f>
        <v>0</v>
      </c>
      <c r="S437" s="94"/>
      <c r="T437" s="260">
        <f>S437*H437</f>
        <v>0</v>
      </c>
      <c r="U437" s="260">
        <v>0</v>
      </c>
      <c r="V437" s="260">
        <f>U437*H437</f>
        <v>0</v>
      </c>
      <c r="W437" s="260">
        <v>0.0035999999999999999</v>
      </c>
      <c r="X437" s="261">
        <f>W437*H437</f>
        <v>0.068400000000000002</v>
      </c>
      <c r="Y437" s="41"/>
      <c r="Z437" s="41"/>
      <c r="AA437" s="41"/>
      <c r="AB437" s="41"/>
      <c r="AC437" s="41"/>
      <c r="AD437" s="41"/>
      <c r="AE437" s="41"/>
      <c r="AR437" s="262" t="s">
        <v>264</v>
      </c>
      <c r="AT437" s="262" t="s">
        <v>186</v>
      </c>
      <c r="AU437" s="262" t="s">
        <v>88</v>
      </c>
      <c r="AY437" s="16" t="s">
        <v>184</v>
      </c>
      <c r="BE437" s="147">
        <f>IF(O437="základní",K437,0)</f>
        <v>0</v>
      </c>
      <c r="BF437" s="147">
        <f>IF(O437="snížená",K437,0)</f>
        <v>0</v>
      </c>
      <c r="BG437" s="147">
        <f>IF(O437="zákl. přenesená",K437,0)</f>
        <v>0</v>
      </c>
      <c r="BH437" s="147">
        <f>IF(O437="sníž. přenesená",K437,0)</f>
        <v>0</v>
      </c>
      <c r="BI437" s="147">
        <f>IF(O437="nulová",K437,0)</f>
        <v>0</v>
      </c>
      <c r="BJ437" s="16" t="s">
        <v>86</v>
      </c>
      <c r="BK437" s="147">
        <f>ROUND(P437*H437,2)</f>
        <v>0</v>
      </c>
      <c r="BL437" s="16" t="s">
        <v>264</v>
      </c>
      <c r="BM437" s="262" t="s">
        <v>959</v>
      </c>
    </row>
    <row r="438" s="2" customFormat="1" ht="24.15" customHeight="1">
      <c r="A438" s="41"/>
      <c r="B438" s="42"/>
      <c r="C438" s="249" t="s">
        <v>960</v>
      </c>
      <c r="D438" s="249" t="s">
        <v>186</v>
      </c>
      <c r="E438" s="250" t="s">
        <v>961</v>
      </c>
      <c r="F438" s="251" t="s">
        <v>962</v>
      </c>
      <c r="G438" s="252" t="s">
        <v>189</v>
      </c>
      <c r="H438" s="253">
        <v>25</v>
      </c>
      <c r="I438" s="254"/>
      <c r="J438" s="254"/>
      <c r="K438" s="255">
        <f>ROUND(P438*H438,2)</f>
        <v>0</v>
      </c>
      <c r="L438" s="256"/>
      <c r="M438" s="44"/>
      <c r="N438" s="257" t="s">
        <v>1</v>
      </c>
      <c r="O438" s="258" t="s">
        <v>42</v>
      </c>
      <c r="P438" s="259">
        <f>I438+J438</f>
        <v>0</v>
      </c>
      <c r="Q438" s="259">
        <f>ROUND(I438*H438,2)</f>
        <v>0</v>
      </c>
      <c r="R438" s="259">
        <f>ROUND(J438*H438,2)</f>
        <v>0</v>
      </c>
      <c r="S438" s="94"/>
      <c r="T438" s="260">
        <f>S438*H438</f>
        <v>0</v>
      </c>
      <c r="U438" s="260">
        <v>0</v>
      </c>
      <c r="V438" s="260">
        <f>U438*H438</f>
        <v>0</v>
      </c>
      <c r="W438" s="260">
        <v>0</v>
      </c>
      <c r="X438" s="261">
        <f>W438*H438</f>
        <v>0</v>
      </c>
      <c r="Y438" s="41"/>
      <c r="Z438" s="41"/>
      <c r="AA438" s="41"/>
      <c r="AB438" s="41"/>
      <c r="AC438" s="41"/>
      <c r="AD438" s="41"/>
      <c r="AE438" s="41"/>
      <c r="AR438" s="262" t="s">
        <v>264</v>
      </c>
      <c r="AT438" s="262" t="s">
        <v>186</v>
      </c>
      <c r="AU438" s="262" t="s">
        <v>88</v>
      </c>
      <c r="AY438" s="16" t="s">
        <v>184</v>
      </c>
      <c r="BE438" s="147">
        <f>IF(O438="základní",K438,0)</f>
        <v>0</v>
      </c>
      <c r="BF438" s="147">
        <f>IF(O438="snížená",K438,0)</f>
        <v>0</v>
      </c>
      <c r="BG438" s="147">
        <f>IF(O438="zákl. přenesená",K438,0)</f>
        <v>0</v>
      </c>
      <c r="BH438" s="147">
        <f>IF(O438="sníž. přenesená",K438,0)</f>
        <v>0</v>
      </c>
      <c r="BI438" s="147">
        <f>IF(O438="nulová",K438,0)</f>
        <v>0</v>
      </c>
      <c r="BJ438" s="16" t="s">
        <v>86</v>
      </c>
      <c r="BK438" s="147">
        <f>ROUND(P438*H438,2)</f>
        <v>0</v>
      </c>
      <c r="BL438" s="16" t="s">
        <v>264</v>
      </c>
      <c r="BM438" s="262" t="s">
        <v>963</v>
      </c>
    </row>
    <row r="439" s="13" customFormat="1">
      <c r="A439" s="13"/>
      <c r="B439" s="263"/>
      <c r="C439" s="264"/>
      <c r="D439" s="265" t="s">
        <v>201</v>
      </c>
      <c r="E439" s="266" t="s">
        <v>1</v>
      </c>
      <c r="F439" s="267" t="s">
        <v>964</v>
      </c>
      <c r="G439" s="264"/>
      <c r="H439" s="268">
        <v>25</v>
      </c>
      <c r="I439" s="269"/>
      <c r="J439" s="269"/>
      <c r="K439" s="264"/>
      <c r="L439" s="264"/>
      <c r="M439" s="270"/>
      <c r="N439" s="271"/>
      <c r="O439" s="272"/>
      <c r="P439" s="272"/>
      <c r="Q439" s="272"/>
      <c r="R439" s="272"/>
      <c r="S439" s="272"/>
      <c r="T439" s="272"/>
      <c r="U439" s="272"/>
      <c r="V439" s="272"/>
      <c r="W439" s="272"/>
      <c r="X439" s="273"/>
      <c r="Y439" s="13"/>
      <c r="Z439" s="13"/>
      <c r="AA439" s="13"/>
      <c r="AB439" s="13"/>
      <c r="AC439" s="13"/>
      <c r="AD439" s="13"/>
      <c r="AE439" s="13"/>
      <c r="AT439" s="274" t="s">
        <v>201</v>
      </c>
      <c r="AU439" s="274" t="s">
        <v>88</v>
      </c>
      <c r="AV439" s="13" t="s">
        <v>88</v>
      </c>
      <c r="AW439" s="13" t="s">
        <v>5</v>
      </c>
      <c r="AX439" s="13" t="s">
        <v>86</v>
      </c>
      <c r="AY439" s="274" t="s">
        <v>184</v>
      </c>
    </row>
    <row r="440" s="2" customFormat="1" ht="16.5" customHeight="1">
      <c r="A440" s="41"/>
      <c r="B440" s="42"/>
      <c r="C440" s="286" t="s">
        <v>965</v>
      </c>
      <c r="D440" s="286" t="s">
        <v>254</v>
      </c>
      <c r="E440" s="287" t="s">
        <v>839</v>
      </c>
      <c r="F440" s="288" t="s">
        <v>840</v>
      </c>
      <c r="G440" s="289" t="s">
        <v>241</v>
      </c>
      <c r="H440" s="290">
        <v>0.01</v>
      </c>
      <c r="I440" s="291"/>
      <c r="J440" s="292"/>
      <c r="K440" s="293">
        <f>ROUND(P440*H440,2)</f>
        <v>0</v>
      </c>
      <c r="L440" s="292"/>
      <c r="M440" s="294"/>
      <c r="N440" s="295" t="s">
        <v>1</v>
      </c>
      <c r="O440" s="258" t="s">
        <v>42</v>
      </c>
      <c r="P440" s="259">
        <f>I440+J440</f>
        <v>0</v>
      </c>
      <c r="Q440" s="259">
        <f>ROUND(I440*H440,2)</f>
        <v>0</v>
      </c>
      <c r="R440" s="259">
        <f>ROUND(J440*H440,2)</f>
        <v>0</v>
      </c>
      <c r="S440" s="94"/>
      <c r="T440" s="260">
        <f>S440*H440</f>
        <v>0</v>
      </c>
      <c r="U440" s="260">
        <v>1</v>
      </c>
      <c r="V440" s="260">
        <f>U440*H440</f>
        <v>0.01</v>
      </c>
      <c r="W440" s="260">
        <v>0</v>
      </c>
      <c r="X440" s="261">
        <f>W440*H440</f>
        <v>0</v>
      </c>
      <c r="Y440" s="41"/>
      <c r="Z440" s="41"/>
      <c r="AA440" s="41"/>
      <c r="AB440" s="41"/>
      <c r="AC440" s="41"/>
      <c r="AD440" s="41"/>
      <c r="AE440" s="41"/>
      <c r="AR440" s="262" t="s">
        <v>342</v>
      </c>
      <c r="AT440" s="262" t="s">
        <v>254</v>
      </c>
      <c r="AU440" s="262" t="s">
        <v>88</v>
      </c>
      <c r="AY440" s="16" t="s">
        <v>184</v>
      </c>
      <c r="BE440" s="147">
        <f>IF(O440="základní",K440,0)</f>
        <v>0</v>
      </c>
      <c r="BF440" s="147">
        <f>IF(O440="snížená",K440,0)</f>
        <v>0</v>
      </c>
      <c r="BG440" s="147">
        <f>IF(O440="zákl. přenesená",K440,0)</f>
        <v>0</v>
      </c>
      <c r="BH440" s="147">
        <f>IF(O440="sníž. přenesená",K440,0)</f>
        <v>0</v>
      </c>
      <c r="BI440" s="147">
        <f>IF(O440="nulová",K440,0)</f>
        <v>0</v>
      </c>
      <c r="BJ440" s="16" t="s">
        <v>86</v>
      </c>
      <c r="BK440" s="147">
        <f>ROUND(P440*H440,2)</f>
        <v>0</v>
      </c>
      <c r="BL440" s="16" t="s">
        <v>264</v>
      </c>
      <c r="BM440" s="262" t="s">
        <v>966</v>
      </c>
    </row>
    <row r="441" s="2" customFormat="1" ht="24.15" customHeight="1">
      <c r="A441" s="41"/>
      <c r="B441" s="42"/>
      <c r="C441" s="249" t="s">
        <v>967</v>
      </c>
      <c r="D441" s="249" t="s">
        <v>186</v>
      </c>
      <c r="E441" s="250" t="s">
        <v>968</v>
      </c>
      <c r="F441" s="251" t="s">
        <v>969</v>
      </c>
      <c r="G441" s="252" t="s">
        <v>189</v>
      </c>
      <c r="H441" s="253">
        <v>4</v>
      </c>
      <c r="I441" s="254"/>
      <c r="J441" s="254"/>
      <c r="K441" s="255">
        <f>ROUND(P441*H441,2)</f>
        <v>0</v>
      </c>
      <c r="L441" s="256"/>
      <c r="M441" s="44"/>
      <c r="N441" s="257" t="s">
        <v>1</v>
      </c>
      <c r="O441" s="258" t="s">
        <v>42</v>
      </c>
      <c r="P441" s="259">
        <f>I441+J441</f>
        <v>0</v>
      </c>
      <c r="Q441" s="259">
        <f>ROUND(I441*H441,2)</f>
        <v>0</v>
      </c>
      <c r="R441" s="259">
        <f>ROUND(J441*H441,2)</f>
        <v>0</v>
      </c>
      <c r="S441" s="94"/>
      <c r="T441" s="260">
        <f>S441*H441</f>
        <v>0</v>
      </c>
      <c r="U441" s="260">
        <v>3.0000000000000001E-05</v>
      </c>
      <c r="V441" s="260">
        <f>U441*H441</f>
        <v>0.00012</v>
      </c>
      <c r="W441" s="260">
        <v>0</v>
      </c>
      <c r="X441" s="261">
        <f>W441*H441</f>
        <v>0</v>
      </c>
      <c r="Y441" s="41"/>
      <c r="Z441" s="41"/>
      <c r="AA441" s="41"/>
      <c r="AB441" s="41"/>
      <c r="AC441" s="41"/>
      <c r="AD441" s="41"/>
      <c r="AE441" s="41"/>
      <c r="AR441" s="262" t="s">
        <v>264</v>
      </c>
      <c r="AT441" s="262" t="s">
        <v>186</v>
      </c>
      <c r="AU441" s="262" t="s">
        <v>88</v>
      </c>
      <c r="AY441" s="16" t="s">
        <v>184</v>
      </c>
      <c r="BE441" s="147">
        <f>IF(O441="základní",K441,0)</f>
        <v>0</v>
      </c>
      <c r="BF441" s="147">
        <f>IF(O441="snížená",K441,0)</f>
        <v>0</v>
      </c>
      <c r="BG441" s="147">
        <f>IF(O441="zákl. přenesená",K441,0)</f>
        <v>0</v>
      </c>
      <c r="BH441" s="147">
        <f>IF(O441="sníž. přenesená",K441,0)</f>
        <v>0</v>
      </c>
      <c r="BI441" s="147">
        <f>IF(O441="nulová",K441,0)</f>
        <v>0</v>
      </c>
      <c r="BJ441" s="16" t="s">
        <v>86</v>
      </c>
      <c r="BK441" s="147">
        <f>ROUND(P441*H441,2)</f>
        <v>0</v>
      </c>
      <c r="BL441" s="16" t="s">
        <v>264</v>
      </c>
      <c r="BM441" s="262" t="s">
        <v>970</v>
      </c>
    </row>
    <row r="442" s="2" customFormat="1" ht="24.15" customHeight="1">
      <c r="A442" s="41"/>
      <c r="B442" s="42"/>
      <c r="C442" s="249" t="s">
        <v>971</v>
      </c>
      <c r="D442" s="249" t="s">
        <v>186</v>
      </c>
      <c r="E442" s="250" t="s">
        <v>972</v>
      </c>
      <c r="F442" s="251" t="s">
        <v>973</v>
      </c>
      <c r="G442" s="252" t="s">
        <v>241</v>
      </c>
      <c r="H442" s="253">
        <v>1.0600000000000001</v>
      </c>
      <c r="I442" s="254"/>
      <c r="J442" s="254"/>
      <c r="K442" s="255">
        <f>ROUND(P442*H442,2)</f>
        <v>0</v>
      </c>
      <c r="L442" s="256"/>
      <c r="M442" s="44"/>
      <c r="N442" s="257" t="s">
        <v>1</v>
      </c>
      <c r="O442" s="258" t="s">
        <v>42</v>
      </c>
      <c r="P442" s="259">
        <f>I442+J442</f>
        <v>0</v>
      </c>
      <c r="Q442" s="259">
        <f>ROUND(I442*H442,2)</f>
        <v>0</v>
      </c>
      <c r="R442" s="259">
        <f>ROUND(J442*H442,2)</f>
        <v>0</v>
      </c>
      <c r="S442" s="94"/>
      <c r="T442" s="260">
        <f>S442*H442</f>
        <v>0</v>
      </c>
      <c r="U442" s="260">
        <v>0</v>
      </c>
      <c r="V442" s="260">
        <f>U442*H442</f>
        <v>0</v>
      </c>
      <c r="W442" s="260">
        <v>0</v>
      </c>
      <c r="X442" s="261">
        <f>W442*H442</f>
        <v>0</v>
      </c>
      <c r="Y442" s="41"/>
      <c r="Z442" s="41"/>
      <c r="AA442" s="41"/>
      <c r="AB442" s="41"/>
      <c r="AC442" s="41"/>
      <c r="AD442" s="41"/>
      <c r="AE442" s="41"/>
      <c r="AR442" s="262" t="s">
        <v>264</v>
      </c>
      <c r="AT442" s="262" t="s">
        <v>186</v>
      </c>
      <c r="AU442" s="262" t="s">
        <v>88</v>
      </c>
      <c r="AY442" s="16" t="s">
        <v>184</v>
      </c>
      <c r="BE442" s="147">
        <f>IF(O442="základní",K442,0)</f>
        <v>0</v>
      </c>
      <c r="BF442" s="147">
        <f>IF(O442="snížená",K442,0)</f>
        <v>0</v>
      </c>
      <c r="BG442" s="147">
        <f>IF(O442="zákl. přenesená",K442,0)</f>
        <v>0</v>
      </c>
      <c r="BH442" s="147">
        <f>IF(O442="sníž. přenesená",K442,0)</f>
        <v>0</v>
      </c>
      <c r="BI442" s="147">
        <f>IF(O442="nulová",K442,0)</f>
        <v>0</v>
      </c>
      <c r="BJ442" s="16" t="s">
        <v>86</v>
      </c>
      <c r="BK442" s="147">
        <f>ROUND(P442*H442,2)</f>
        <v>0</v>
      </c>
      <c r="BL442" s="16" t="s">
        <v>264</v>
      </c>
      <c r="BM442" s="262" t="s">
        <v>974</v>
      </c>
    </row>
    <row r="443" s="2" customFormat="1" ht="24.15" customHeight="1">
      <c r="A443" s="41"/>
      <c r="B443" s="42"/>
      <c r="C443" s="249" t="s">
        <v>975</v>
      </c>
      <c r="D443" s="249" t="s">
        <v>186</v>
      </c>
      <c r="E443" s="250" t="s">
        <v>976</v>
      </c>
      <c r="F443" s="251" t="s">
        <v>977</v>
      </c>
      <c r="G443" s="252" t="s">
        <v>241</v>
      </c>
      <c r="H443" s="253">
        <v>1.0600000000000001</v>
      </c>
      <c r="I443" s="254"/>
      <c r="J443" s="254"/>
      <c r="K443" s="255">
        <f>ROUND(P443*H443,2)</f>
        <v>0</v>
      </c>
      <c r="L443" s="256"/>
      <c r="M443" s="44"/>
      <c r="N443" s="257" t="s">
        <v>1</v>
      </c>
      <c r="O443" s="258" t="s">
        <v>42</v>
      </c>
      <c r="P443" s="259">
        <f>I443+J443</f>
        <v>0</v>
      </c>
      <c r="Q443" s="259">
        <f>ROUND(I443*H443,2)</f>
        <v>0</v>
      </c>
      <c r="R443" s="259">
        <f>ROUND(J443*H443,2)</f>
        <v>0</v>
      </c>
      <c r="S443" s="94"/>
      <c r="T443" s="260">
        <f>S443*H443</f>
        <v>0</v>
      </c>
      <c r="U443" s="260">
        <v>0</v>
      </c>
      <c r="V443" s="260">
        <f>U443*H443</f>
        <v>0</v>
      </c>
      <c r="W443" s="260">
        <v>0</v>
      </c>
      <c r="X443" s="261">
        <f>W443*H443</f>
        <v>0</v>
      </c>
      <c r="Y443" s="41"/>
      <c r="Z443" s="41"/>
      <c r="AA443" s="41"/>
      <c r="AB443" s="41"/>
      <c r="AC443" s="41"/>
      <c r="AD443" s="41"/>
      <c r="AE443" s="41"/>
      <c r="AR443" s="262" t="s">
        <v>264</v>
      </c>
      <c r="AT443" s="262" t="s">
        <v>186</v>
      </c>
      <c r="AU443" s="262" t="s">
        <v>88</v>
      </c>
      <c r="AY443" s="16" t="s">
        <v>184</v>
      </c>
      <c r="BE443" s="147">
        <f>IF(O443="základní",K443,0)</f>
        <v>0</v>
      </c>
      <c r="BF443" s="147">
        <f>IF(O443="snížená",K443,0)</f>
        <v>0</v>
      </c>
      <c r="BG443" s="147">
        <f>IF(O443="zákl. přenesená",K443,0)</f>
        <v>0</v>
      </c>
      <c r="BH443" s="147">
        <f>IF(O443="sníž. přenesená",K443,0)</f>
        <v>0</v>
      </c>
      <c r="BI443" s="147">
        <f>IF(O443="nulová",K443,0)</f>
        <v>0</v>
      </c>
      <c r="BJ443" s="16" t="s">
        <v>86</v>
      </c>
      <c r="BK443" s="147">
        <f>ROUND(P443*H443,2)</f>
        <v>0</v>
      </c>
      <c r="BL443" s="16" t="s">
        <v>264</v>
      </c>
      <c r="BM443" s="262" t="s">
        <v>978</v>
      </c>
    </row>
    <row r="444" s="12" customFormat="1" ht="22.8" customHeight="1">
      <c r="A444" s="12"/>
      <c r="B444" s="232"/>
      <c r="C444" s="233"/>
      <c r="D444" s="234" t="s">
        <v>78</v>
      </c>
      <c r="E444" s="247" t="s">
        <v>979</v>
      </c>
      <c r="F444" s="247" t="s">
        <v>980</v>
      </c>
      <c r="G444" s="233"/>
      <c r="H444" s="233"/>
      <c r="I444" s="236"/>
      <c r="J444" s="236"/>
      <c r="K444" s="248">
        <f>BK444</f>
        <v>0</v>
      </c>
      <c r="L444" s="233"/>
      <c r="M444" s="238"/>
      <c r="N444" s="239"/>
      <c r="O444" s="240"/>
      <c r="P444" s="240"/>
      <c r="Q444" s="241">
        <f>SUM(Q445:Q494)</f>
        <v>0</v>
      </c>
      <c r="R444" s="241">
        <f>SUM(R445:R494)</f>
        <v>0</v>
      </c>
      <c r="S444" s="240"/>
      <c r="T444" s="242">
        <f>SUM(T445:T494)</f>
        <v>0</v>
      </c>
      <c r="U444" s="240"/>
      <c r="V444" s="242">
        <f>SUM(V445:V494)</f>
        <v>28.398589099999999</v>
      </c>
      <c r="W444" s="240"/>
      <c r="X444" s="243">
        <f>SUM(X445:X494)</f>
        <v>0</v>
      </c>
      <c r="Y444" s="12"/>
      <c r="Z444" s="12"/>
      <c r="AA444" s="12"/>
      <c r="AB444" s="12"/>
      <c r="AC444" s="12"/>
      <c r="AD444" s="12"/>
      <c r="AE444" s="12"/>
      <c r="AR444" s="244" t="s">
        <v>88</v>
      </c>
      <c r="AT444" s="245" t="s">
        <v>78</v>
      </c>
      <c r="AU444" s="245" t="s">
        <v>86</v>
      </c>
      <c r="AY444" s="244" t="s">
        <v>184</v>
      </c>
      <c r="BK444" s="246">
        <f>SUM(BK445:BK494)</f>
        <v>0</v>
      </c>
    </row>
    <row r="445" s="2" customFormat="1" ht="24.15" customHeight="1">
      <c r="A445" s="41"/>
      <c r="B445" s="42"/>
      <c r="C445" s="249" t="s">
        <v>981</v>
      </c>
      <c r="D445" s="249" t="s">
        <v>186</v>
      </c>
      <c r="E445" s="250" t="s">
        <v>982</v>
      </c>
      <c r="F445" s="251" t="s">
        <v>983</v>
      </c>
      <c r="G445" s="252" t="s">
        <v>189</v>
      </c>
      <c r="H445" s="253">
        <v>178</v>
      </c>
      <c r="I445" s="254"/>
      <c r="J445" s="254"/>
      <c r="K445" s="255">
        <f>ROUND(P445*H445,2)</f>
        <v>0</v>
      </c>
      <c r="L445" s="256"/>
      <c r="M445" s="44"/>
      <c r="N445" s="257" t="s">
        <v>1</v>
      </c>
      <c r="O445" s="258" t="s">
        <v>42</v>
      </c>
      <c r="P445" s="259">
        <f>I445+J445</f>
        <v>0</v>
      </c>
      <c r="Q445" s="259">
        <f>ROUND(I445*H445,2)</f>
        <v>0</v>
      </c>
      <c r="R445" s="259">
        <f>ROUND(J445*H445,2)</f>
        <v>0</v>
      </c>
      <c r="S445" s="94"/>
      <c r="T445" s="260">
        <f>S445*H445</f>
        <v>0</v>
      </c>
      <c r="U445" s="260">
        <v>0</v>
      </c>
      <c r="V445" s="260">
        <f>U445*H445</f>
        <v>0</v>
      </c>
      <c r="W445" s="260">
        <v>0</v>
      </c>
      <c r="X445" s="261">
        <f>W445*H445</f>
        <v>0</v>
      </c>
      <c r="Y445" s="41"/>
      <c r="Z445" s="41"/>
      <c r="AA445" s="41"/>
      <c r="AB445" s="41"/>
      <c r="AC445" s="41"/>
      <c r="AD445" s="41"/>
      <c r="AE445" s="41"/>
      <c r="AR445" s="262" t="s">
        <v>264</v>
      </c>
      <c r="AT445" s="262" t="s">
        <v>186</v>
      </c>
      <c r="AU445" s="262" t="s">
        <v>88</v>
      </c>
      <c r="AY445" s="16" t="s">
        <v>184</v>
      </c>
      <c r="BE445" s="147">
        <f>IF(O445="základní",K445,0)</f>
        <v>0</v>
      </c>
      <c r="BF445" s="147">
        <f>IF(O445="snížená",K445,0)</f>
        <v>0</v>
      </c>
      <c r="BG445" s="147">
        <f>IF(O445="zákl. přenesená",K445,0)</f>
        <v>0</v>
      </c>
      <c r="BH445" s="147">
        <f>IF(O445="sníž. přenesená",K445,0)</f>
        <v>0</v>
      </c>
      <c r="BI445" s="147">
        <f>IF(O445="nulová",K445,0)</f>
        <v>0</v>
      </c>
      <c r="BJ445" s="16" t="s">
        <v>86</v>
      </c>
      <c r="BK445" s="147">
        <f>ROUND(P445*H445,2)</f>
        <v>0</v>
      </c>
      <c r="BL445" s="16" t="s">
        <v>264</v>
      </c>
      <c r="BM445" s="262" t="s">
        <v>984</v>
      </c>
    </row>
    <row r="446" s="2" customFormat="1" ht="24.15" customHeight="1">
      <c r="A446" s="41"/>
      <c r="B446" s="42"/>
      <c r="C446" s="286" t="s">
        <v>985</v>
      </c>
      <c r="D446" s="286" t="s">
        <v>254</v>
      </c>
      <c r="E446" s="287" t="s">
        <v>986</v>
      </c>
      <c r="F446" s="288" t="s">
        <v>987</v>
      </c>
      <c r="G446" s="289" t="s">
        <v>189</v>
      </c>
      <c r="H446" s="290">
        <v>178</v>
      </c>
      <c r="I446" s="291"/>
      <c r="J446" s="292"/>
      <c r="K446" s="293">
        <f>ROUND(P446*H446,2)</f>
        <v>0</v>
      </c>
      <c r="L446" s="292"/>
      <c r="M446" s="294"/>
      <c r="N446" s="295" t="s">
        <v>1</v>
      </c>
      <c r="O446" s="258" t="s">
        <v>42</v>
      </c>
      <c r="P446" s="259">
        <f>I446+J446</f>
        <v>0</v>
      </c>
      <c r="Q446" s="259">
        <f>ROUND(I446*H446,2)</f>
        <v>0</v>
      </c>
      <c r="R446" s="259">
        <f>ROUND(J446*H446,2)</f>
        <v>0</v>
      </c>
      <c r="S446" s="94"/>
      <c r="T446" s="260">
        <f>S446*H446</f>
        <v>0</v>
      </c>
      <c r="U446" s="260">
        <v>0.035999999999999997</v>
      </c>
      <c r="V446" s="260">
        <f>U446*H446</f>
        <v>6.4079999999999995</v>
      </c>
      <c r="W446" s="260">
        <v>0</v>
      </c>
      <c r="X446" s="261">
        <f>W446*H446</f>
        <v>0</v>
      </c>
      <c r="Y446" s="41"/>
      <c r="Z446" s="41"/>
      <c r="AA446" s="41"/>
      <c r="AB446" s="41"/>
      <c r="AC446" s="41"/>
      <c r="AD446" s="41"/>
      <c r="AE446" s="41"/>
      <c r="AR446" s="262" t="s">
        <v>342</v>
      </c>
      <c r="AT446" s="262" t="s">
        <v>254</v>
      </c>
      <c r="AU446" s="262" t="s">
        <v>88</v>
      </c>
      <c r="AY446" s="16" t="s">
        <v>184</v>
      </c>
      <c r="BE446" s="147">
        <f>IF(O446="základní",K446,0)</f>
        <v>0</v>
      </c>
      <c r="BF446" s="147">
        <f>IF(O446="snížená",K446,0)</f>
        <v>0</v>
      </c>
      <c r="BG446" s="147">
        <f>IF(O446="zákl. přenesená",K446,0)</f>
        <v>0</v>
      </c>
      <c r="BH446" s="147">
        <f>IF(O446="sníž. přenesená",K446,0)</f>
        <v>0</v>
      </c>
      <c r="BI446" s="147">
        <f>IF(O446="nulová",K446,0)</f>
        <v>0</v>
      </c>
      <c r="BJ446" s="16" t="s">
        <v>86</v>
      </c>
      <c r="BK446" s="147">
        <f>ROUND(P446*H446,2)</f>
        <v>0</v>
      </c>
      <c r="BL446" s="16" t="s">
        <v>264</v>
      </c>
      <c r="BM446" s="262" t="s">
        <v>988</v>
      </c>
    </row>
    <row r="447" s="2" customFormat="1" ht="24.15" customHeight="1">
      <c r="A447" s="41"/>
      <c r="B447" s="42"/>
      <c r="C447" s="249" t="s">
        <v>989</v>
      </c>
      <c r="D447" s="249" t="s">
        <v>186</v>
      </c>
      <c r="E447" s="250" t="s">
        <v>990</v>
      </c>
      <c r="F447" s="251" t="s">
        <v>991</v>
      </c>
      <c r="G447" s="252" t="s">
        <v>189</v>
      </c>
      <c r="H447" s="253">
        <v>287</v>
      </c>
      <c r="I447" s="254"/>
      <c r="J447" s="254"/>
      <c r="K447" s="255">
        <f>ROUND(P447*H447,2)</f>
        <v>0</v>
      </c>
      <c r="L447" s="256"/>
      <c r="M447" s="44"/>
      <c r="N447" s="257" t="s">
        <v>1</v>
      </c>
      <c r="O447" s="258" t="s">
        <v>42</v>
      </c>
      <c r="P447" s="259">
        <f>I447+J447</f>
        <v>0</v>
      </c>
      <c r="Q447" s="259">
        <f>ROUND(I447*H447,2)</f>
        <v>0</v>
      </c>
      <c r="R447" s="259">
        <f>ROUND(J447*H447,2)</f>
        <v>0</v>
      </c>
      <c r="S447" s="94"/>
      <c r="T447" s="260">
        <f>S447*H447</f>
        <v>0</v>
      </c>
      <c r="U447" s="260">
        <v>0</v>
      </c>
      <c r="V447" s="260">
        <f>U447*H447</f>
        <v>0</v>
      </c>
      <c r="W447" s="260">
        <v>0</v>
      </c>
      <c r="X447" s="261">
        <f>W447*H447</f>
        <v>0</v>
      </c>
      <c r="Y447" s="41"/>
      <c r="Z447" s="41"/>
      <c r="AA447" s="41"/>
      <c r="AB447" s="41"/>
      <c r="AC447" s="41"/>
      <c r="AD447" s="41"/>
      <c r="AE447" s="41"/>
      <c r="AR447" s="262" t="s">
        <v>264</v>
      </c>
      <c r="AT447" s="262" t="s">
        <v>186</v>
      </c>
      <c r="AU447" s="262" t="s">
        <v>88</v>
      </c>
      <c r="AY447" s="16" t="s">
        <v>184</v>
      </c>
      <c r="BE447" s="147">
        <f>IF(O447="základní",K447,0)</f>
        <v>0</v>
      </c>
      <c r="BF447" s="147">
        <f>IF(O447="snížená",K447,0)</f>
        <v>0</v>
      </c>
      <c r="BG447" s="147">
        <f>IF(O447="zákl. přenesená",K447,0)</f>
        <v>0</v>
      </c>
      <c r="BH447" s="147">
        <f>IF(O447="sníž. přenesená",K447,0)</f>
        <v>0</v>
      </c>
      <c r="BI447" s="147">
        <f>IF(O447="nulová",K447,0)</f>
        <v>0</v>
      </c>
      <c r="BJ447" s="16" t="s">
        <v>86</v>
      </c>
      <c r="BK447" s="147">
        <f>ROUND(P447*H447,2)</f>
        <v>0</v>
      </c>
      <c r="BL447" s="16" t="s">
        <v>264</v>
      </c>
      <c r="BM447" s="262" t="s">
        <v>992</v>
      </c>
    </row>
    <row r="448" s="2" customFormat="1" ht="24.15" customHeight="1">
      <c r="A448" s="41"/>
      <c r="B448" s="42"/>
      <c r="C448" s="286" t="s">
        <v>993</v>
      </c>
      <c r="D448" s="286" t="s">
        <v>254</v>
      </c>
      <c r="E448" s="287" t="s">
        <v>994</v>
      </c>
      <c r="F448" s="288" t="s">
        <v>995</v>
      </c>
      <c r="G448" s="289" t="s">
        <v>189</v>
      </c>
      <c r="H448" s="290">
        <v>287</v>
      </c>
      <c r="I448" s="291"/>
      <c r="J448" s="292"/>
      <c r="K448" s="293">
        <f>ROUND(P448*H448,2)</f>
        <v>0</v>
      </c>
      <c r="L448" s="292"/>
      <c r="M448" s="294"/>
      <c r="N448" s="295" t="s">
        <v>1</v>
      </c>
      <c r="O448" s="258" t="s">
        <v>42</v>
      </c>
      <c r="P448" s="259">
        <f>I448+J448</f>
        <v>0</v>
      </c>
      <c r="Q448" s="259">
        <f>ROUND(I448*H448,2)</f>
        <v>0</v>
      </c>
      <c r="R448" s="259">
        <f>ROUND(J448*H448,2)</f>
        <v>0</v>
      </c>
      <c r="S448" s="94"/>
      <c r="T448" s="260">
        <f>S448*H448</f>
        <v>0</v>
      </c>
      <c r="U448" s="260">
        <v>0.0032000000000000002</v>
      </c>
      <c r="V448" s="260">
        <f>U448*H448</f>
        <v>0.91839999999999999</v>
      </c>
      <c r="W448" s="260">
        <v>0</v>
      </c>
      <c r="X448" s="261">
        <f>W448*H448</f>
        <v>0</v>
      </c>
      <c r="Y448" s="41"/>
      <c r="Z448" s="41"/>
      <c r="AA448" s="41"/>
      <c r="AB448" s="41"/>
      <c r="AC448" s="41"/>
      <c r="AD448" s="41"/>
      <c r="AE448" s="41"/>
      <c r="AR448" s="262" t="s">
        <v>342</v>
      </c>
      <c r="AT448" s="262" t="s">
        <v>254</v>
      </c>
      <c r="AU448" s="262" t="s">
        <v>88</v>
      </c>
      <c r="AY448" s="16" t="s">
        <v>184</v>
      </c>
      <c r="BE448" s="147">
        <f>IF(O448="základní",K448,0)</f>
        <v>0</v>
      </c>
      <c r="BF448" s="147">
        <f>IF(O448="snížená",K448,0)</f>
        <v>0</v>
      </c>
      <c r="BG448" s="147">
        <f>IF(O448="zákl. přenesená",K448,0)</f>
        <v>0</v>
      </c>
      <c r="BH448" s="147">
        <f>IF(O448="sníž. přenesená",K448,0)</f>
        <v>0</v>
      </c>
      <c r="BI448" s="147">
        <f>IF(O448="nulová",K448,0)</f>
        <v>0</v>
      </c>
      <c r="BJ448" s="16" t="s">
        <v>86</v>
      </c>
      <c r="BK448" s="147">
        <f>ROUND(P448*H448,2)</f>
        <v>0</v>
      </c>
      <c r="BL448" s="16" t="s">
        <v>264</v>
      </c>
      <c r="BM448" s="262" t="s">
        <v>996</v>
      </c>
    </row>
    <row r="449" s="2" customFormat="1" ht="16.5" customHeight="1">
      <c r="A449" s="41"/>
      <c r="B449" s="42"/>
      <c r="C449" s="286" t="s">
        <v>997</v>
      </c>
      <c r="D449" s="286" t="s">
        <v>254</v>
      </c>
      <c r="E449" s="287" t="s">
        <v>998</v>
      </c>
      <c r="F449" s="288" t="s">
        <v>999</v>
      </c>
      <c r="G449" s="289" t="s">
        <v>189</v>
      </c>
      <c r="H449" s="290">
        <v>301.35000000000002</v>
      </c>
      <c r="I449" s="291"/>
      <c r="J449" s="292"/>
      <c r="K449" s="293">
        <f>ROUND(P449*H449,2)</f>
        <v>0</v>
      </c>
      <c r="L449" s="292"/>
      <c r="M449" s="294"/>
      <c r="N449" s="295" t="s">
        <v>1</v>
      </c>
      <c r="O449" s="258" t="s">
        <v>42</v>
      </c>
      <c r="P449" s="259">
        <f>I449+J449</f>
        <v>0</v>
      </c>
      <c r="Q449" s="259">
        <f>ROUND(I449*H449,2)</f>
        <v>0</v>
      </c>
      <c r="R449" s="259">
        <f>ROUND(J449*H449,2)</f>
        <v>0</v>
      </c>
      <c r="S449" s="94"/>
      <c r="T449" s="260">
        <f>S449*H449</f>
        <v>0</v>
      </c>
      <c r="U449" s="260">
        <v>0.0018</v>
      </c>
      <c r="V449" s="260">
        <f>U449*H449</f>
        <v>0.54243000000000008</v>
      </c>
      <c r="W449" s="260">
        <v>0</v>
      </c>
      <c r="X449" s="261">
        <f>W449*H449</f>
        <v>0</v>
      </c>
      <c r="Y449" s="41"/>
      <c r="Z449" s="41"/>
      <c r="AA449" s="41"/>
      <c r="AB449" s="41"/>
      <c r="AC449" s="41"/>
      <c r="AD449" s="41"/>
      <c r="AE449" s="41"/>
      <c r="AR449" s="262" t="s">
        <v>342</v>
      </c>
      <c r="AT449" s="262" t="s">
        <v>254</v>
      </c>
      <c r="AU449" s="262" t="s">
        <v>88</v>
      </c>
      <c r="AY449" s="16" t="s">
        <v>184</v>
      </c>
      <c r="BE449" s="147">
        <f>IF(O449="základní",K449,0)</f>
        <v>0</v>
      </c>
      <c r="BF449" s="147">
        <f>IF(O449="snížená",K449,0)</f>
        <v>0</v>
      </c>
      <c r="BG449" s="147">
        <f>IF(O449="zákl. přenesená",K449,0)</f>
        <v>0</v>
      </c>
      <c r="BH449" s="147">
        <f>IF(O449="sníž. přenesená",K449,0)</f>
        <v>0</v>
      </c>
      <c r="BI449" s="147">
        <f>IF(O449="nulová",K449,0)</f>
        <v>0</v>
      </c>
      <c r="BJ449" s="16" t="s">
        <v>86</v>
      </c>
      <c r="BK449" s="147">
        <f>ROUND(P449*H449,2)</f>
        <v>0</v>
      </c>
      <c r="BL449" s="16" t="s">
        <v>264</v>
      </c>
      <c r="BM449" s="262" t="s">
        <v>1000</v>
      </c>
    </row>
    <row r="450" s="13" customFormat="1">
      <c r="A450" s="13"/>
      <c r="B450" s="263"/>
      <c r="C450" s="264"/>
      <c r="D450" s="265" t="s">
        <v>201</v>
      </c>
      <c r="E450" s="264"/>
      <c r="F450" s="267" t="s">
        <v>1001</v>
      </c>
      <c r="G450" s="264"/>
      <c r="H450" s="268">
        <v>301.35000000000002</v>
      </c>
      <c r="I450" s="269"/>
      <c r="J450" s="269"/>
      <c r="K450" s="264"/>
      <c r="L450" s="264"/>
      <c r="M450" s="270"/>
      <c r="N450" s="271"/>
      <c r="O450" s="272"/>
      <c r="P450" s="272"/>
      <c r="Q450" s="272"/>
      <c r="R450" s="272"/>
      <c r="S450" s="272"/>
      <c r="T450" s="272"/>
      <c r="U450" s="272"/>
      <c r="V450" s="272"/>
      <c r="W450" s="272"/>
      <c r="X450" s="273"/>
      <c r="Y450" s="13"/>
      <c r="Z450" s="13"/>
      <c r="AA450" s="13"/>
      <c r="AB450" s="13"/>
      <c r="AC450" s="13"/>
      <c r="AD450" s="13"/>
      <c r="AE450" s="13"/>
      <c r="AT450" s="274" t="s">
        <v>201</v>
      </c>
      <c r="AU450" s="274" t="s">
        <v>88</v>
      </c>
      <c r="AV450" s="13" t="s">
        <v>88</v>
      </c>
      <c r="AW450" s="13" t="s">
        <v>4</v>
      </c>
      <c r="AX450" s="13" t="s">
        <v>86</v>
      </c>
      <c r="AY450" s="274" t="s">
        <v>184</v>
      </c>
    </row>
    <row r="451" s="2" customFormat="1" ht="24.15" customHeight="1">
      <c r="A451" s="41"/>
      <c r="B451" s="42"/>
      <c r="C451" s="249" t="s">
        <v>1002</v>
      </c>
      <c r="D451" s="249" t="s">
        <v>186</v>
      </c>
      <c r="E451" s="250" t="s">
        <v>990</v>
      </c>
      <c r="F451" s="251" t="s">
        <v>991</v>
      </c>
      <c r="G451" s="252" t="s">
        <v>189</v>
      </c>
      <c r="H451" s="253">
        <v>496</v>
      </c>
      <c r="I451" s="254"/>
      <c r="J451" s="254"/>
      <c r="K451" s="255">
        <f>ROUND(P451*H451,2)</f>
        <v>0</v>
      </c>
      <c r="L451" s="256"/>
      <c r="M451" s="44"/>
      <c r="N451" s="257" t="s">
        <v>1</v>
      </c>
      <c r="O451" s="258" t="s">
        <v>42</v>
      </c>
      <c r="P451" s="259">
        <f>I451+J451</f>
        <v>0</v>
      </c>
      <c r="Q451" s="259">
        <f>ROUND(I451*H451,2)</f>
        <v>0</v>
      </c>
      <c r="R451" s="259">
        <f>ROUND(J451*H451,2)</f>
        <v>0</v>
      </c>
      <c r="S451" s="94"/>
      <c r="T451" s="260">
        <f>S451*H451</f>
        <v>0</v>
      </c>
      <c r="U451" s="260">
        <v>0</v>
      </c>
      <c r="V451" s="260">
        <f>U451*H451</f>
        <v>0</v>
      </c>
      <c r="W451" s="260">
        <v>0</v>
      </c>
      <c r="X451" s="261">
        <f>W451*H451</f>
        <v>0</v>
      </c>
      <c r="Y451" s="41"/>
      <c r="Z451" s="41"/>
      <c r="AA451" s="41"/>
      <c r="AB451" s="41"/>
      <c r="AC451" s="41"/>
      <c r="AD451" s="41"/>
      <c r="AE451" s="41"/>
      <c r="AR451" s="262" t="s">
        <v>264</v>
      </c>
      <c r="AT451" s="262" t="s">
        <v>186</v>
      </c>
      <c r="AU451" s="262" t="s">
        <v>88</v>
      </c>
      <c r="AY451" s="16" t="s">
        <v>184</v>
      </c>
      <c r="BE451" s="147">
        <f>IF(O451="základní",K451,0)</f>
        <v>0</v>
      </c>
      <c r="BF451" s="147">
        <f>IF(O451="snížená",K451,0)</f>
        <v>0</v>
      </c>
      <c r="BG451" s="147">
        <f>IF(O451="zákl. přenesená",K451,0)</f>
        <v>0</v>
      </c>
      <c r="BH451" s="147">
        <f>IF(O451="sníž. přenesená",K451,0)</f>
        <v>0</v>
      </c>
      <c r="BI451" s="147">
        <f>IF(O451="nulová",K451,0)</f>
        <v>0</v>
      </c>
      <c r="BJ451" s="16" t="s">
        <v>86</v>
      </c>
      <c r="BK451" s="147">
        <f>ROUND(P451*H451,2)</f>
        <v>0</v>
      </c>
      <c r="BL451" s="16" t="s">
        <v>264</v>
      </c>
      <c r="BM451" s="262" t="s">
        <v>1003</v>
      </c>
    </row>
    <row r="452" s="13" customFormat="1">
      <c r="A452" s="13"/>
      <c r="B452" s="263"/>
      <c r="C452" s="264"/>
      <c r="D452" s="265" t="s">
        <v>201</v>
      </c>
      <c r="E452" s="266" t="s">
        <v>1</v>
      </c>
      <c r="F452" s="267" t="s">
        <v>1004</v>
      </c>
      <c r="G452" s="264"/>
      <c r="H452" s="268">
        <v>496</v>
      </c>
      <c r="I452" s="269"/>
      <c r="J452" s="269"/>
      <c r="K452" s="264"/>
      <c r="L452" s="264"/>
      <c r="M452" s="270"/>
      <c r="N452" s="271"/>
      <c r="O452" s="272"/>
      <c r="P452" s="272"/>
      <c r="Q452" s="272"/>
      <c r="R452" s="272"/>
      <c r="S452" s="272"/>
      <c r="T452" s="272"/>
      <c r="U452" s="272"/>
      <c r="V452" s="272"/>
      <c r="W452" s="272"/>
      <c r="X452" s="273"/>
      <c r="Y452" s="13"/>
      <c r="Z452" s="13"/>
      <c r="AA452" s="13"/>
      <c r="AB452" s="13"/>
      <c r="AC452" s="13"/>
      <c r="AD452" s="13"/>
      <c r="AE452" s="13"/>
      <c r="AT452" s="274" t="s">
        <v>201</v>
      </c>
      <c r="AU452" s="274" t="s">
        <v>88</v>
      </c>
      <c r="AV452" s="13" t="s">
        <v>88</v>
      </c>
      <c r="AW452" s="13" t="s">
        <v>5</v>
      </c>
      <c r="AX452" s="13" t="s">
        <v>86</v>
      </c>
      <c r="AY452" s="274" t="s">
        <v>184</v>
      </c>
    </row>
    <row r="453" s="2" customFormat="1" ht="33" customHeight="1">
      <c r="A453" s="41"/>
      <c r="B453" s="42"/>
      <c r="C453" s="286" t="s">
        <v>1005</v>
      </c>
      <c r="D453" s="286" t="s">
        <v>254</v>
      </c>
      <c r="E453" s="287" t="s">
        <v>1006</v>
      </c>
      <c r="F453" s="288" t="s">
        <v>1007</v>
      </c>
      <c r="G453" s="289" t="s">
        <v>189</v>
      </c>
      <c r="H453" s="290">
        <v>513.45000000000005</v>
      </c>
      <c r="I453" s="291"/>
      <c r="J453" s="292"/>
      <c r="K453" s="293">
        <f>ROUND(P453*H453,2)</f>
        <v>0</v>
      </c>
      <c r="L453" s="292"/>
      <c r="M453" s="294"/>
      <c r="N453" s="295" t="s">
        <v>1</v>
      </c>
      <c r="O453" s="258" t="s">
        <v>42</v>
      </c>
      <c r="P453" s="259">
        <f>I453+J453</f>
        <v>0</v>
      </c>
      <c r="Q453" s="259">
        <f>ROUND(I453*H453,2)</f>
        <v>0</v>
      </c>
      <c r="R453" s="259">
        <f>ROUND(J453*H453,2)</f>
        <v>0</v>
      </c>
      <c r="S453" s="94"/>
      <c r="T453" s="260">
        <f>S453*H453</f>
        <v>0</v>
      </c>
      <c r="U453" s="260">
        <v>0.02</v>
      </c>
      <c r="V453" s="260">
        <f>U453*H453</f>
        <v>10.269000000000002</v>
      </c>
      <c r="W453" s="260">
        <v>0</v>
      </c>
      <c r="X453" s="261">
        <f>W453*H453</f>
        <v>0</v>
      </c>
      <c r="Y453" s="41"/>
      <c r="Z453" s="41"/>
      <c r="AA453" s="41"/>
      <c r="AB453" s="41"/>
      <c r="AC453" s="41"/>
      <c r="AD453" s="41"/>
      <c r="AE453" s="41"/>
      <c r="AR453" s="262" t="s">
        <v>342</v>
      </c>
      <c r="AT453" s="262" t="s">
        <v>254</v>
      </c>
      <c r="AU453" s="262" t="s">
        <v>88</v>
      </c>
      <c r="AY453" s="16" t="s">
        <v>184</v>
      </c>
      <c r="BE453" s="147">
        <f>IF(O453="základní",K453,0)</f>
        <v>0</v>
      </c>
      <c r="BF453" s="147">
        <f>IF(O453="snížená",K453,0)</f>
        <v>0</v>
      </c>
      <c r="BG453" s="147">
        <f>IF(O453="zákl. přenesená",K453,0)</f>
        <v>0</v>
      </c>
      <c r="BH453" s="147">
        <f>IF(O453="sníž. přenesená",K453,0)</f>
        <v>0</v>
      </c>
      <c r="BI453" s="147">
        <f>IF(O453="nulová",K453,0)</f>
        <v>0</v>
      </c>
      <c r="BJ453" s="16" t="s">
        <v>86</v>
      </c>
      <c r="BK453" s="147">
        <f>ROUND(P453*H453,2)</f>
        <v>0</v>
      </c>
      <c r="BL453" s="16" t="s">
        <v>264</v>
      </c>
      <c r="BM453" s="262" t="s">
        <v>1008</v>
      </c>
    </row>
    <row r="454" s="13" customFormat="1">
      <c r="A454" s="13"/>
      <c r="B454" s="263"/>
      <c r="C454" s="264"/>
      <c r="D454" s="265" t="s">
        <v>201</v>
      </c>
      <c r="E454" s="266" t="s">
        <v>1</v>
      </c>
      <c r="F454" s="267" t="s">
        <v>1009</v>
      </c>
      <c r="G454" s="264"/>
      <c r="H454" s="268">
        <v>489</v>
      </c>
      <c r="I454" s="269"/>
      <c r="J454" s="269"/>
      <c r="K454" s="264"/>
      <c r="L454" s="264"/>
      <c r="M454" s="270"/>
      <c r="N454" s="271"/>
      <c r="O454" s="272"/>
      <c r="P454" s="272"/>
      <c r="Q454" s="272"/>
      <c r="R454" s="272"/>
      <c r="S454" s="272"/>
      <c r="T454" s="272"/>
      <c r="U454" s="272"/>
      <c r="V454" s="272"/>
      <c r="W454" s="272"/>
      <c r="X454" s="273"/>
      <c r="Y454" s="13"/>
      <c r="Z454" s="13"/>
      <c r="AA454" s="13"/>
      <c r="AB454" s="13"/>
      <c r="AC454" s="13"/>
      <c r="AD454" s="13"/>
      <c r="AE454" s="13"/>
      <c r="AT454" s="274" t="s">
        <v>201</v>
      </c>
      <c r="AU454" s="274" t="s">
        <v>88</v>
      </c>
      <c r="AV454" s="13" t="s">
        <v>88</v>
      </c>
      <c r="AW454" s="13" t="s">
        <v>5</v>
      </c>
      <c r="AX454" s="13" t="s">
        <v>86</v>
      </c>
      <c r="AY454" s="274" t="s">
        <v>184</v>
      </c>
    </row>
    <row r="455" s="13" customFormat="1">
      <c r="A455" s="13"/>
      <c r="B455" s="263"/>
      <c r="C455" s="264"/>
      <c r="D455" s="265" t="s">
        <v>201</v>
      </c>
      <c r="E455" s="264"/>
      <c r="F455" s="267" t="s">
        <v>1010</v>
      </c>
      <c r="G455" s="264"/>
      <c r="H455" s="268">
        <v>513.45000000000005</v>
      </c>
      <c r="I455" s="269"/>
      <c r="J455" s="269"/>
      <c r="K455" s="264"/>
      <c r="L455" s="264"/>
      <c r="M455" s="270"/>
      <c r="N455" s="271"/>
      <c r="O455" s="272"/>
      <c r="P455" s="272"/>
      <c r="Q455" s="272"/>
      <c r="R455" s="272"/>
      <c r="S455" s="272"/>
      <c r="T455" s="272"/>
      <c r="U455" s="272"/>
      <c r="V455" s="272"/>
      <c r="W455" s="272"/>
      <c r="X455" s="273"/>
      <c r="Y455" s="13"/>
      <c r="Z455" s="13"/>
      <c r="AA455" s="13"/>
      <c r="AB455" s="13"/>
      <c r="AC455" s="13"/>
      <c r="AD455" s="13"/>
      <c r="AE455" s="13"/>
      <c r="AT455" s="274" t="s">
        <v>201</v>
      </c>
      <c r="AU455" s="274" t="s">
        <v>88</v>
      </c>
      <c r="AV455" s="13" t="s">
        <v>88</v>
      </c>
      <c r="AW455" s="13" t="s">
        <v>4</v>
      </c>
      <c r="AX455" s="13" t="s">
        <v>86</v>
      </c>
      <c r="AY455" s="274" t="s">
        <v>184</v>
      </c>
    </row>
    <row r="456" s="2" customFormat="1" ht="24.15" customHeight="1">
      <c r="A456" s="41"/>
      <c r="B456" s="42"/>
      <c r="C456" s="249" t="s">
        <v>1011</v>
      </c>
      <c r="D456" s="249" t="s">
        <v>186</v>
      </c>
      <c r="E456" s="250" t="s">
        <v>1012</v>
      </c>
      <c r="F456" s="251" t="s">
        <v>1013</v>
      </c>
      <c r="G456" s="252" t="s">
        <v>194</v>
      </c>
      <c r="H456" s="253">
        <v>721</v>
      </c>
      <c r="I456" s="254"/>
      <c r="J456" s="254"/>
      <c r="K456" s="255">
        <f>ROUND(P456*H456,2)</f>
        <v>0</v>
      </c>
      <c r="L456" s="256"/>
      <c r="M456" s="44"/>
      <c r="N456" s="257" t="s">
        <v>1</v>
      </c>
      <c r="O456" s="258" t="s">
        <v>42</v>
      </c>
      <c r="P456" s="259">
        <f>I456+J456</f>
        <v>0</v>
      </c>
      <c r="Q456" s="259">
        <f>ROUND(I456*H456,2)</f>
        <v>0</v>
      </c>
      <c r="R456" s="259">
        <f>ROUND(J456*H456,2)</f>
        <v>0</v>
      </c>
      <c r="S456" s="94"/>
      <c r="T456" s="260">
        <f>S456*H456</f>
        <v>0</v>
      </c>
      <c r="U456" s="260">
        <v>0</v>
      </c>
      <c r="V456" s="260">
        <f>U456*H456</f>
        <v>0</v>
      </c>
      <c r="W456" s="260">
        <v>0</v>
      </c>
      <c r="X456" s="261">
        <f>W456*H456</f>
        <v>0</v>
      </c>
      <c r="Y456" s="41"/>
      <c r="Z456" s="41"/>
      <c r="AA456" s="41"/>
      <c r="AB456" s="41"/>
      <c r="AC456" s="41"/>
      <c r="AD456" s="41"/>
      <c r="AE456" s="41"/>
      <c r="AR456" s="262" t="s">
        <v>264</v>
      </c>
      <c r="AT456" s="262" t="s">
        <v>186</v>
      </c>
      <c r="AU456" s="262" t="s">
        <v>88</v>
      </c>
      <c r="AY456" s="16" t="s">
        <v>184</v>
      </c>
      <c r="BE456" s="147">
        <f>IF(O456="základní",K456,0)</f>
        <v>0</v>
      </c>
      <c r="BF456" s="147">
        <f>IF(O456="snížená",K456,0)</f>
        <v>0</v>
      </c>
      <c r="BG456" s="147">
        <f>IF(O456="zákl. přenesená",K456,0)</f>
        <v>0</v>
      </c>
      <c r="BH456" s="147">
        <f>IF(O456="sníž. přenesená",K456,0)</f>
        <v>0</v>
      </c>
      <c r="BI456" s="147">
        <f>IF(O456="nulová",K456,0)</f>
        <v>0</v>
      </c>
      <c r="BJ456" s="16" t="s">
        <v>86</v>
      </c>
      <c r="BK456" s="147">
        <f>ROUND(P456*H456,2)</f>
        <v>0</v>
      </c>
      <c r="BL456" s="16" t="s">
        <v>264</v>
      </c>
      <c r="BM456" s="262" t="s">
        <v>1014</v>
      </c>
    </row>
    <row r="457" s="13" customFormat="1">
      <c r="A457" s="13"/>
      <c r="B457" s="263"/>
      <c r="C457" s="264"/>
      <c r="D457" s="265" t="s">
        <v>201</v>
      </c>
      <c r="E457" s="266" t="s">
        <v>1</v>
      </c>
      <c r="F457" s="267" t="s">
        <v>1015</v>
      </c>
      <c r="G457" s="264"/>
      <c r="H457" s="268">
        <v>721</v>
      </c>
      <c r="I457" s="269"/>
      <c r="J457" s="269"/>
      <c r="K457" s="264"/>
      <c r="L457" s="264"/>
      <c r="M457" s="270"/>
      <c r="N457" s="271"/>
      <c r="O457" s="272"/>
      <c r="P457" s="272"/>
      <c r="Q457" s="272"/>
      <c r="R457" s="272"/>
      <c r="S457" s="272"/>
      <c r="T457" s="272"/>
      <c r="U457" s="272"/>
      <c r="V457" s="272"/>
      <c r="W457" s="272"/>
      <c r="X457" s="273"/>
      <c r="Y457" s="13"/>
      <c r="Z457" s="13"/>
      <c r="AA457" s="13"/>
      <c r="AB457" s="13"/>
      <c r="AC457" s="13"/>
      <c r="AD457" s="13"/>
      <c r="AE457" s="13"/>
      <c r="AT457" s="274" t="s">
        <v>201</v>
      </c>
      <c r="AU457" s="274" t="s">
        <v>88</v>
      </c>
      <c r="AV457" s="13" t="s">
        <v>88</v>
      </c>
      <c r="AW457" s="13" t="s">
        <v>5</v>
      </c>
      <c r="AX457" s="13" t="s">
        <v>86</v>
      </c>
      <c r="AY457" s="274" t="s">
        <v>184</v>
      </c>
    </row>
    <row r="458" s="2" customFormat="1" ht="24.15" customHeight="1">
      <c r="A458" s="41"/>
      <c r="B458" s="42"/>
      <c r="C458" s="286" t="s">
        <v>1016</v>
      </c>
      <c r="D458" s="286" t="s">
        <v>254</v>
      </c>
      <c r="E458" s="287" t="s">
        <v>1017</v>
      </c>
      <c r="F458" s="288" t="s">
        <v>1018</v>
      </c>
      <c r="G458" s="289" t="s">
        <v>194</v>
      </c>
      <c r="H458" s="290">
        <v>284.55000000000001</v>
      </c>
      <c r="I458" s="291"/>
      <c r="J458" s="292"/>
      <c r="K458" s="293">
        <f>ROUND(P458*H458,2)</f>
        <v>0</v>
      </c>
      <c r="L458" s="292"/>
      <c r="M458" s="294"/>
      <c r="N458" s="295" t="s">
        <v>1</v>
      </c>
      <c r="O458" s="258" t="s">
        <v>42</v>
      </c>
      <c r="P458" s="259">
        <f>I458+J458</f>
        <v>0</v>
      </c>
      <c r="Q458" s="259">
        <f>ROUND(I458*H458,2)</f>
        <v>0</v>
      </c>
      <c r="R458" s="259">
        <f>ROUND(J458*H458,2)</f>
        <v>0</v>
      </c>
      <c r="S458" s="94"/>
      <c r="T458" s="260">
        <f>S458*H458</f>
        <v>0</v>
      </c>
      <c r="U458" s="260">
        <v>5.0000000000000002E-05</v>
      </c>
      <c r="V458" s="260">
        <f>U458*H458</f>
        <v>0.014227500000000001</v>
      </c>
      <c r="W458" s="260">
        <v>0</v>
      </c>
      <c r="X458" s="261">
        <f>W458*H458</f>
        <v>0</v>
      </c>
      <c r="Y458" s="41"/>
      <c r="Z458" s="41"/>
      <c r="AA458" s="41"/>
      <c r="AB458" s="41"/>
      <c r="AC458" s="41"/>
      <c r="AD458" s="41"/>
      <c r="AE458" s="41"/>
      <c r="AR458" s="262" t="s">
        <v>342</v>
      </c>
      <c r="AT458" s="262" t="s">
        <v>254</v>
      </c>
      <c r="AU458" s="262" t="s">
        <v>88</v>
      </c>
      <c r="AY458" s="16" t="s">
        <v>184</v>
      </c>
      <c r="BE458" s="147">
        <f>IF(O458="základní",K458,0)</f>
        <v>0</v>
      </c>
      <c r="BF458" s="147">
        <f>IF(O458="snížená",K458,0)</f>
        <v>0</v>
      </c>
      <c r="BG458" s="147">
        <f>IF(O458="zákl. přenesená",K458,0)</f>
        <v>0</v>
      </c>
      <c r="BH458" s="147">
        <f>IF(O458="sníž. přenesená",K458,0)</f>
        <v>0</v>
      </c>
      <c r="BI458" s="147">
        <f>IF(O458="nulová",K458,0)</f>
        <v>0</v>
      </c>
      <c r="BJ458" s="16" t="s">
        <v>86</v>
      </c>
      <c r="BK458" s="147">
        <f>ROUND(P458*H458,2)</f>
        <v>0</v>
      </c>
      <c r="BL458" s="16" t="s">
        <v>264</v>
      </c>
      <c r="BM458" s="262" t="s">
        <v>1019</v>
      </c>
    </row>
    <row r="459" s="13" customFormat="1">
      <c r="A459" s="13"/>
      <c r="B459" s="263"/>
      <c r="C459" s="264"/>
      <c r="D459" s="265" t="s">
        <v>201</v>
      </c>
      <c r="E459" s="264"/>
      <c r="F459" s="267" t="s">
        <v>1020</v>
      </c>
      <c r="G459" s="264"/>
      <c r="H459" s="268">
        <v>284.55000000000001</v>
      </c>
      <c r="I459" s="269"/>
      <c r="J459" s="269"/>
      <c r="K459" s="264"/>
      <c r="L459" s="264"/>
      <c r="M459" s="270"/>
      <c r="N459" s="271"/>
      <c r="O459" s="272"/>
      <c r="P459" s="272"/>
      <c r="Q459" s="272"/>
      <c r="R459" s="272"/>
      <c r="S459" s="272"/>
      <c r="T459" s="272"/>
      <c r="U459" s="272"/>
      <c r="V459" s="272"/>
      <c r="W459" s="272"/>
      <c r="X459" s="273"/>
      <c r="Y459" s="13"/>
      <c r="Z459" s="13"/>
      <c r="AA459" s="13"/>
      <c r="AB459" s="13"/>
      <c r="AC459" s="13"/>
      <c r="AD459" s="13"/>
      <c r="AE459" s="13"/>
      <c r="AT459" s="274" t="s">
        <v>201</v>
      </c>
      <c r="AU459" s="274" t="s">
        <v>88</v>
      </c>
      <c r="AV459" s="13" t="s">
        <v>88</v>
      </c>
      <c r="AW459" s="13" t="s">
        <v>4</v>
      </c>
      <c r="AX459" s="13" t="s">
        <v>86</v>
      </c>
      <c r="AY459" s="274" t="s">
        <v>184</v>
      </c>
    </row>
    <row r="460" s="2" customFormat="1" ht="24.15" customHeight="1">
      <c r="A460" s="41"/>
      <c r="B460" s="42"/>
      <c r="C460" s="249" t="s">
        <v>1021</v>
      </c>
      <c r="D460" s="249" t="s">
        <v>186</v>
      </c>
      <c r="E460" s="250" t="s">
        <v>1022</v>
      </c>
      <c r="F460" s="251" t="s">
        <v>1023</v>
      </c>
      <c r="G460" s="252" t="s">
        <v>189</v>
      </c>
      <c r="H460" s="253">
        <v>207</v>
      </c>
      <c r="I460" s="254"/>
      <c r="J460" s="254"/>
      <c r="K460" s="255">
        <f>ROUND(P460*H460,2)</f>
        <v>0</v>
      </c>
      <c r="L460" s="256"/>
      <c r="M460" s="44"/>
      <c r="N460" s="257" t="s">
        <v>1</v>
      </c>
      <c r="O460" s="258" t="s">
        <v>42</v>
      </c>
      <c r="P460" s="259">
        <f>I460+J460</f>
        <v>0</v>
      </c>
      <c r="Q460" s="259">
        <f>ROUND(I460*H460,2)</f>
        <v>0</v>
      </c>
      <c r="R460" s="259">
        <f>ROUND(J460*H460,2)</f>
        <v>0</v>
      </c>
      <c r="S460" s="94"/>
      <c r="T460" s="260">
        <f>S460*H460</f>
        <v>0</v>
      </c>
      <c r="U460" s="260">
        <v>0.0060000000000000001</v>
      </c>
      <c r="V460" s="260">
        <f>U460*H460</f>
        <v>1.242</v>
      </c>
      <c r="W460" s="260">
        <v>0</v>
      </c>
      <c r="X460" s="261">
        <f>W460*H460</f>
        <v>0</v>
      </c>
      <c r="Y460" s="41"/>
      <c r="Z460" s="41"/>
      <c r="AA460" s="41"/>
      <c r="AB460" s="41"/>
      <c r="AC460" s="41"/>
      <c r="AD460" s="41"/>
      <c r="AE460" s="41"/>
      <c r="AR460" s="262" t="s">
        <v>264</v>
      </c>
      <c r="AT460" s="262" t="s">
        <v>186</v>
      </c>
      <c r="AU460" s="262" t="s">
        <v>88</v>
      </c>
      <c r="AY460" s="16" t="s">
        <v>184</v>
      </c>
      <c r="BE460" s="147">
        <f>IF(O460="základní",K460,0)</f>
        <v>0</v>
      </c>
      <c r="BF460" s="147">
        <f>IF(O460="snížená",K460,0)</f>
        <v>0</v>
      </c>
      <c r="BG460" s="147">
        <f>IF(O460="zákl. přenesená",K460,0)</f>
        <v>0</v>
      </c>
      <c r="BH460" s="147">
        <f>IF(O460="sníž. přenesená",K460,0)</f>
        <v>0</v>
      </c>
      <c r="BI460" s="147">
        <f>IF(O460="nulová",K460,0)</f>
        <v>0</v>
      </c>
      <c r="BJ460" s="16" t="s">
        <v>86</v>
      </c>
      <c r="BK460" s="147">
        <f>ROUND(P460*H460,2)</f>
        <v>0</v>
      </c>
      <c r="BL460" s="16" t="s">
        <v>264</v>
      </c>
      <c r="BM460" s="262" t="s">
        <v>1024</v>
      </c>
    </row>
    <row r="461" s="13" customFormat="1">
      <c r="A461" s="13"/>
      <c r="B461" s="263"/>
      <c r="C461" s="264"/>
      <c r="D461" s="265" t="s">
        <v>201</v>
      </c>
      <c r="E461" s="266" t="s">
        <v>1</v>
      </c>
      <c r="F461" s="267" t="s">
        <v>1025</v>
      </c>
      <c r="G461" s="264"/>
      <c r="H461" s="268">
        <v>207</v>
      </c>
      <c r="I461" s="269"/>
      <c r="J461" s="269"/>
      <c r="K461" s="264"/>
      <c r="L461" s="264"/>
      <c r="M461" s="270"/>
      <c r="N461" s="271"/>
      <c r="O461" s="272"/>
      <c r="P461" s="272"/>
      <c r="Q461" s="272"/>
      <c r="R461" s="272"/>
      <c r="S461" s="272"/>
      <c r="T461" s="272"/>
      <c r="U461" s="272"/>
      <c r="V461" s="272"/>
      <c r="W461" s="272"/>
      <c r="X461" s="273"/>
      <c r="Y461" s="13"/>
      <c r="Z461" s="13"/>
      <c r="AA461" s="13"/>
      <c r="AB461" s="13"/>
      <c r="AC461" s="13"/>
      <c r="AD461" s="13"/>
      <c r="AE461" s="13"/>
      <c r="AT461" s="274" t="s">
        <v>201</v>
      </c>
      <c r="AU461" s="274" t="s">
        <v>88</v>
      </c>
      <c r="AV461" s="13" t="s">
        <v>88</v>
      </c>
      <c r="AW461" s="13" t="s">
        <v>5</v>
      </c>
      <c r="AX461" s="13" t="s">
        <v>86</v>
      </c>
      <c r="AY461" s="274" t="s">
        <v>184</v>
      </c>
    </row>
    <row r="462" s="2" customFormat="1" ht="33" customHeight="1">
      <c r="A462" s="41"/>
      <c r="B462" s="42"/>
      <c r="C462" s="286" t="s">
        <v>1026</v>
      </c>
      <c r="D462" s="286" t="s">
        <v>254</v>
      </c>
      <c r="E462" s="287" t="s">
        <v>1027</v>
      </c>
      <c r="F462" s="288" t="s">
        <v>1028</v>
      </c>
      <c r="G462" s="289" t="s">
        <v>189</v>
      </c>
      <c r="H462" s="290">
        <v>212.18000000000001</v>
      </c>
      <c r="I462" s="291"/>
      <c r="J462" s="292"/>
      <c r="K462" s="293">
        <f>ROUND(P462*H462,2)</f>
        <v>0</v>
      </c>
      <c r="L462" s="292"/>
      <c r="M462" s="294"/>
      <c r="N462" s="295" t="s">
        <v>1</v>
      </c>
      <c r="O462" s="258" t="s">
        <v>42</v>
      </c>
      <c r="P462" s="259">
        <f>I462+J462</f>
        <v>0</v>
      </c>
      <c r="Q462" s="259">
        <f>ROUND(I462*H462,2)</f>
        <v>0</v>
      </c>
      <c r="R462" s="259">
        <f>ROUND(J462*H462,2)</f>
        <v>0</v>
      </c>
      <c r="S462" s="94"/>
      <c r="T462" s="260">
        <f>S462*H462</f>
        <v>0</v>
      </c>
      <c r="U462" s="260">
        <v>0.017999999999999999</v>
      </c>
      <c r="V462" s="260">
        <f>U462*H462</f>
        <v>3.8192399999999997</v>
      </c>
      <c r="W462" s="260">
        <v>0</v>
      </c>
      <c r="X462" s="261">
        <f>W462*H462</f>
        <v>0</v>
      </c>
      <c r="Y462" s="41"/>
      <c r="Z462" s="41"/>
      <c r="AA462" s="41"/>
      <c r="AB462" s="41"/>
      <c r="AC462" s="41"/>
      <c r="AD462" s="41"/>
      <c r="AE462" s="41"/>
      <c r="AR462" s="262" t="s">
        <v>342</v>
      </c>
      <c r="AT462" s="262" t="s">
        <v>254</v>
      </c>
      <c r="AU462" s="262" t="s">
        <v>88</v>
      </c>
      <c r="AY462" s="16" t="s">
        <v>184</v>
      </c>
      <c r="BE462" s="147">
        <f>IF(O462="základní",K462,0)</f>
        <v>0</v>
      </c>
      <c r="BF462" s="147">
        <f>IF(O462="snížená",K462,0)</f>
        <v>0</v>
      </c>
      <c r="BG462" s="147">
        <f>IF(O462="zákl. přenesená",K462,0)</f>
        <v>0</v>
      </c>
      <c r="BH462" s="147">
        <f>IF(O462="sníž. přenesená",K462,0)</f>
        <v>0</v>
      </c>
      <c r="BI462" s="147">
        <f>IF(O462="nulová",K462,0)</f>
        <v>0</v>
      </c>
      <c r="BJ462" s="16" t="s">
        <v>86</v>
      </c>
      <c r="BK462" s="147">
        <f>ROUND(P462*H462,2)</f>
        <v>0</v>
      </c>
      <c r="BL462" s="16" t="s">
        <v>264</v>
      </c>
      <c r="BM462" s="262" t="s">
        <v>1029</v>
      </c>
    </row>
    <row r="463" s="13" customFormat="1">
      <c r="A463" s="13"/>
      <c r="B463" s="263"/>
      <c r="C463" s="264"/>
      <c r="D463" s="265" t="s">
        <v>201</v>
      </c>
      <c r="E463" s="264"/>
      <c r="F463" s="267" t="s">
        <v>1030</v>
      </c>
      <c r="G463" s="264"/>
      <c r="H463" s="268">
        <v>212.18000000000001</v>
      </c>
      <c r="I463" s="269"/>
      <c r="J463" s="269"/>
      <c r="K463" s="264"/>
      <c r="L463" s="264"/>
      <c r="M463" s="270"/>
      <c r="N463" s="271"/>
      <c r="O463" s="272"/>
      <c r="P463" s="272"/>
      <c r="Q463" s="272"/>
      <c r="R463" s="272"/>
      <c r="S463" s="272"/>
      <c r="T463" s="272"/>
      <c r="U463" s="272"/>
      <c r="V463" s="272"/>
      <c r="W463" s="272"/>
      <c r="X463" s="273"/>
      <c r="Y463" s="13"/>
      <c r="Z463" s="13"/>
      <c r="AA463" s="13"/>
      <c r="AB463" s="13"/>
      <c r="AC463" s="13"/>
      <c r="AD463" s="13"/>
      <c r="AE463" s="13"/>
      <c r="AT463" s="274" t="s">
        <v>201</v>
      </c>
      <c r="AU463" s="274" t="s">
        <v>88</v>
      </c>
      <c r="AV463" s="13" t="s">
        <v>88</v>
      </c>
      <c r="AW463" s="13" t="s">
        <v>4</v>
      </c>
      <c r="AX463" s="13" t="s">
        <v>86</v>
      </c>
      <c r="AY463" s="274" t="s">
        <v>184</v>
      </c>
    </row>
    <row r="464" s="2" customFormat="1" ht="37.8" customHeight="1">
      <c r="A464" s="41"/>
      <c r="B464" s="42"/>
      <c r="C464" s="249" t="s">
        <v>1031</v>
      </c>
      <c r="D464" s="249" t="s">
        <v>186</v>
      </c>
      <c r="E464" s="250" t="s">
        <v>1032</v>
      </c>
      <c r="F464" s="251" t="s">
        <v>1033</v>
      </c>
      <c r="G464" s="252" t="s">
        <v>189</v>
      </c>
      <c r="H464" s="253">
        <v>152.19999999999999</v>
      </c>
      <c r="I464" s="254"/>
      <c r="J464" s="254"/>
      <c r="K464" s="255">
        <f>ROUND(P464*H464,2)</f>
        <v>0</v>
      </c>
      <c r="L464" s="256"/>
      <c r="M464" s="44"/>
      <c r="N464" s="257" t="s">
        <v>1</v>
      </c>
      <c r="O464" s="258" t="s">
        <v>42</v>
      </c>
      <c r="P464" s="259">
        <f>I464+J464</f>
        <v>0</v>
      </c>
      <c r="Q464" s="259">
        <f>ROUND(I464*H464,2)</f>
        <v>0</v>
      </c>
      <c r="R464" s="259">
        <f>ROUND(J464*H464,2)</f>
        <v>0</v>
      </c>
      <c r="S464" s="94"/>
      <c r="T464" s="260">
        <f>S464*H464</f>
        <v>0</v>
      </c>
      <c r="U464" s="260">
        <v>0.0060600000000000003</v>
      </c>
      <c r="V464" s="260">
        <f>U464*H464</f>
        <v>0.92233199999999993</v>
      </c>
      <c r="W464" s="260">
        <v>0</v>
      </c>
      <c r="X464" s="261">
        <f>W464*H464</f>
        <v>0</v>
      </c>
      <c r="Y464" s="41"/>
      <c r="Z464" s="41"/>
      <c r="AA464" s="41"/>
      <c r="AB464" s="41"/>
      <c r="AC464" s="41"/>
      <c r="AD464" s="41"/>
      <c r="AE464" s="41"/>
      <c r="AR464" s="262" t="s">
        <v>264</v>
      </c>
      <c r="AT464" s="262" t="s">
        <v>186</v>
      </c>
      <c r="AU464" s="262" t="s">
        <v>88</v>
      </c>
      <c r="AY464" s="16" t="s">
        <v>184</v>
      </c>
      <c r="BE464" s="147">
        <f>IF(O464="základní",K464,0)</f>
        <v>0</v>
      </c>
      <c r="BF464" s="147">
        <f>IF(O464="snížená",K464,0)</f>
        <v>0</v>
      </c>
      <c r="BG464" s="147">
        <f>IF(O464="zákl. přenesená",K464,0)</f>
        <v>0</v>
      </c>
      <c r="BH464" s="147">
        <f>IF(O464="sníž. přenesená",K464,0)</f>
        <v>0</v>
      </c>
      <c r="BI464" s="147">
        <f>IF(O464="nulová",K464,0)</f>
        <v>0</v>
      </c>
      <c r="BJ464" s="16" t="s">
        <v>86</v>
      </c>
      <c r="BK464" s="147">
        <f>ROUND(P464*H464,2)</f>
        <v>0</v>
      </c>
      <c r="BL464" s="16" t="s">
        <v>264</v>
      </c>
      <c r="BM464" s="262" t="s">
        <v>1034</v>
      </c>
    </row>
    <row r="465" s="13" customFormat="1">
      <c r="A465" s="13"/>
      <c r="B465" s="263"/>
      <c r="C465" s="264"/>
      <c r="D465" s="265" t="s">
        <v>201</v>
      </c>
      <c r="E465" s="266" t="s">
        <v>1</v>
      </c>
      <c r="F465" s="267" t="s">
        <v>1035</v>
      </c>
      <c r="G465" s="264"/>
      <c r="H465" s="268">
        <v>41.200000000000003</v>
      </c>
      <c r="I465" s="269"/>
      <c r="J465" s="269"/>
      <c r="K465" s="264"/>
      <c r="L465" s="264"/>
      <c r="M465" s="270"/>
      <c r="N465" s="271"/>
      <c r="O465" s="272"/>
      <c r="P465" s="272"/>
      <c r="Q465" s="272"/>
      <c r="R465" s="272"/>
      <c r="S465" s="272"/>
      <c r="T465" s="272"/>
      <c r="U465" s="272"/>
      <c r="V465" s="272"/>
      <c r="W465" s="272"/>
      <c r="X465" s="273"/>
      <c r="Y465" s="13"/>
      <c r="Z465" s="13"/>
      <c r="AA465" s="13"/>
      <c r="AB465" s="13"/>
      <c r="AC465" s="13"/>
      <c r="AD465" s="13"/>
      <c r="AE465" s="13"/>
      <c r="AT465" s="274" t="s">
        <v>201</v>
      </c>
      <c r="AU465" s="274" t="s">
        <v>88</v>
      </c>
      <c r="AV465" s="13" t="s">
        <v>88</v>
      </c>
      <c r="AW465" s="13" t="s">
        <v>5</v>
      </c>
      <c r="AX465" s="13" t="s">
        <v>79</v>
      </c>
      <c r="AY465" s="274" t="s">
        <v>184</v>
      </c>
    </row>
    <row r="466" s="13" customFormat="1">
      <c r="A466" s="13"/>
      <c r="B466" s="263"/>
      <c r="C466" s="264"/>
      <c r="D466" s="265" t="s">
        <v>201</v>
      </c>
      <c r="E466" s="266" t="s">
        <v>1</v>
      </c>
      <c r="F466" s="267" t="s">
        <v>468</v>
      </c>
      <c r="G466" s="264"/>
      <c r="H466" s="268">
        <v>60</v>
      </c>
      <c r="I466" s="269"/>
      <c r="J466" s="269"/>
      <c r="K466" s="264"/>
      <c r="L466" s="264"/>
      <c r="M466" s="270"/>
      <c r="N466" s="271"/>
      <c r="O466" s="272"/>
      <c r="P466" s="272"/>
      <c r="Q466" s="272"/>
      <c r="R466" s="272"/>
      <c r="S466" s="272"/>
      <c r="T466" s="272"/>
      <c r="U466" s="272"/>
      <c r="V466" s="272"/>
      <c r="W466" s="272"/>
      <c r="X466" s="273"/>
      <c r="Y466" s="13"/>
      <c r="Z466" s="13"/>
      <c r="AA466" s="13"/>
      <c r="AB466" s="13"/>
      <c r="AC466" s="13"/>
      <c r="AD466" s="13"/>
      <c r="AE466" s="13"/>
      <c r="AT466" s="274" t="s">
        <v>201</v>
      </c>
      <c r="AU466" s="274" t="s">
        <v>88</v>
      </c>
      <c r="AV466" s="13" t="s">
        <v>88</v>
      </c>
      <c r="AW466" s="13" t="s">
        <v>5</v>
      </c>
      <c r="AX466" s="13" t="s">
        <v>79</v>
      </c>
      <c r="AY466" s="274" t="s">
        <v>184</v>
      </c>
    </row>
    <row r="467" s="13" customFormat="1">
      <c r="A467" s="13"/>
      <c r="B467" s="263"/>
      <c r="C467" s="264"/>
      <c r="D467" s="265" t="s">
        <v>201</v>
      </c>
      <c r="E467" s="266" t="s">
        <v>1</v>
      </c>
      <c r="F467" s="267" t="s">
        <v>1036</v>
      </c>
      <c r="G467" s="264"/>
      <c r="H467" s="268">
        <v>51</v>
      </c>
      <c r="I467" s="269"/>
      <c r="J467" s="269"/>
      <c r="K467" s="264"/>
      <c r="L467" s="264"/>
      <c r="M467" s="270"/>
      <c r="N467" s="271"/>
      <c r="O467" s="272"/>
      <c r="P467" s="272"/>
      <c r="Q467" s="272"/>
      <c r="R467" s="272"/>
      <c r="S467" s="272"/>
      <c r="T467" s="272"/>
      <c r="U467" s="272"/>
      <c r="V467" s="272"/>
      <c r="W467" s="272"/>
      <c r="X467" s="273"/>
      <c r="Y467" s="13"/>
      <c r="Z467" s="13"/>
      <c r="AA467" s="13"/>
      <c r="AB467" s="13"/>
      <c r="AC467" s="13"/>
      <c r="AD467" s="13"/>
      <c r="AE467" s="13"/>
      <c r="AT467" s="274" t="s">
        <v>201</v>
      </c>
      <c r="AU467" s="274" t="s">
        <v>88</v>
      </c>
      <c r="AV467" s="13" t="s">
        <v>88</v>
      </c>
      <c r="AW467" s="13" t="s">
        <v>5</v>
      </c>
      <c r="AX467" s="13" t="s">
        <v>79</v>
      </c>
      <c r="AY467" s="274" t="s">
        <v>184</v>
      </c>
    </row>
    <row r="468" s="14" customFormat="1">
      <c r="A468" s="14"/>
      <c r="B468" s="275"/>
      <c r="C468" s="276"/>
      <c r="D468" s="265" t="s">
        <v>201</v>
      </c>
      <c r="E468" s="277" t="s">
        <v>1</v>
      </c>
      <c r="F468" s="278" t="s">
        <v>227</v>
      </c>
      <c r="G468" s="276"/>
      <c r="H468" s="279">
        <v>152.19999999999999</v>
      </c>
      <c r="I468" s="280"/>
      <c r="J468" s="280"/>
      <c r="K468" s="276"/>
      <c r="L468" s="276"/>
      <c r="M468" s="281"/>
      <c r="N468" s="282"/>
      <c r="O468" s="283"/>
      <c r="P468" s="283"/>
      <c r="Q468" s="283"/>
      <c r="R468" s="283"/>
      <c r="S468" s="283"/>
      <c r="T468" s="283"/>
      <c r="U468" s="283"/>
      <c r="V468" s="283"/>
      <c r="W468" s="283"/>
      <c r="X468" s="284"/>
      <c r="Y468" s="14"/>
      <c r="Z468" s="14"/>
      <c r="AA468" s="14"/>
      <c r="AB468" s="14"/>
      <c r="AC468" s="14"/>
      <c r="AD468" s="14"/>
      <c r="AE468" s="14"/>
      <c r="AT468" s="285" t="s">
        <v>201</v>
      </c>
      <c r="AU468" s="285" t="s">
        <v>88</v>
      </c>
      <c r="AV468" s="14" t="s">
        <v>190</v>
      </c>
      <c r="AW468" s="14" t="s">
        <v>5</v>
      </c>
      <c r="AX468" s="14" t="s">
        <v>86</v>
      </c>
      <c r="AY468" s="285" t="s">
        <v>184</v>
      </c>
    </row>
    <row r="469" s="2" customFormat="1" ht="24.15" customHeight="1">
      <c r="A469" s="41"/>
      <c r="B469" s="42"/>
      <c r="C469" s="286" t="s">
        <v>1037</v>
      </c>
      <c r="D469" s="286" t="s">
        <v>254</v>
      </c>
      <c r="E469" s="287" t="s">
        <v>1038</v>
      </c>
      <c r="F469" s="288" t="s">
        <v>1039</v>
      </c>
      <c r="G469" s="289" t="s">
        <v>189</v>
      </c>
      <c r="H469" s="290">
        <v>94.965999999999994</v>
      </c>
      <c r="I469" s="291"/>
      <c r="J469" s="292"/>
      <c r="K469" s="293">
        <f>ROUND(P469*H469,2)</f>
        <v>0</v>
      </c>
      <c r="L469" s="292"/>
      <c r="M469" s="294"/>
      <c r="N469" s="295" t="s">
        <v>1</v>
      </c>
      <c r="O469" s="258" t="s">
        <v>42</v>
      </c>
      <c r="P469" s="259">
        <f>I469+J469</f>
        <v>0</v>
      </c>
      <c r="Q469" s="259">
        <f>ROUND(I469*H469,2)</f>
        <v>0</v>
      </c>
      <c r="R469" s="259">
        <f>ROUND(J469*H469,2)</f>
        <v>0</v>
      </c>
      <c r="S469" s="94"/>
      <c r="T469" s="260">
        <f>S469*H469</f>
        <v>0</v>
      </c>
      <c r="U469" s="260">
        <v>0.0055999999999999999</v>
      </c>
      <c r="V469" s="260">
        <f>U469*H469</f>
        <v>0.53180959999999999</v>
      </c>
      <c r="W469" s="260">
        <v>0</v>
      </c>
      <c r="X469" s="261">
        <f>W469*H469</f>
        <v>0</v>
      </c>
      <c r="Y469" s="41"/>
      <c r="Z469" s="41"/>
      <c r="AA469" s="41"/>
      <c r="AB469" s="41"/>
      <c r="AC469" s="41"/>
      <c r="AD469" s="41"/>
      <c r="AE469" s="41"/>
      <c r="AR469" s="262" t="s">
        <v>342</v>
      </c>
      <c r="AT469" s="262" t="s">
        <v>254</v>
      </c>
      <c r="AU469" s="262" t="s">
        <v>88</v>
      </c>
      <c r="AY469" s="16" t="s">
        <v>184</v>
      </c>
      <c r="BE469" s="147">
        <f>IF(O469="základní",K469,0)</f>
        <v>0</v>
      </c>
      <c r="BF469" s="147">
        <f>IF(O469="snížená",K469,0)</f>
        <v>0</v>
      </c>
      <c r="BG469" s="147">
        <f>IF(O469="zákl. přenesená",K469,0)</f>
        <v>0</v>
      </c>
      <c r="BH469" s="147">
        <f>IF(O469="sníž. přenesená",K469,0)</f>
        <v>0</v>
      </c>
      <c r="BI469" s="147">
        <f>IF(O469="nulová",K469,0)</f>
        <v>0</v>
      </c>
      <c r="BJ469" s="16" t="s">
        <v>86</v>
      </c>
      <c r="BK469" s="147">
        <f>ROUND(P469*H469,2)</f>
        <v>0</v>
      </c>
      <c r="BL469" s="16" t="s">
        <v>264</v>
      </c>
      <c r="BM469" s="262" t="s">
        <v>1040</v>
      </c>
    </row>
    <row r="470" s="13" customFormat="1">
      <c r="A470" s="13"/>
      <c r="B470" s="263"/>
      <c r="C470" s="264"/>
      <c r="D470" s="265" t="s">
        <v>201</v>
      </c>
      <c r="E470" s="264"/>
      <c r="F470" s="267" t="s">
        <v>1041</v>
      </c>
      <c r="G470" s="264"/>
      <c r="H470" s="268">
        <v>94.965999999999994</v>
      </c>
      <c r="I470" s="269"/>
      <c r="J470" s="269"/>
      <c r="K470" s="264"/>
      <c r="L470" s="264"/>
      <c r="M470" s="270"/>
      <c r="N470" s="271"/>
      <c r="O470" s="272"/>
      <c r="P470" s="272"/>
      <c r="Q470" s="272"/>
      <c r="R470" s="272"/>
      <c r="S470" s="272"/>
      <c r="T470" s="272"/>
      <c r="U470" s="272"/>
      <c r="V470" s="272"/>
      <c r="W470" s="272"/>
      <c r="X470" s="273"/>
      <c r="Y470" s="13"/>
      <c r="Z470" s="13"/>
      <c r="AA470" s="13"/>
      <c r="AB470" s="13"/>
      <c r="AC470" s="13"/>
      <c r="AD470" s="13"/>
      <c r="AE470" s="13"/>
      <c r="AT470" s="274" t="s">
        <v>201</v>
      </c>
      <c r="AU470" s="274" t="s">
        <v>88</v>
      </c>
      <c r="AV470" s="13" t="s">
        <v>88</v>
      </c>
      <c r="AW470" s="13" t="s">
        <v>4</v>
      </c>
      <c r="AX470" s="13" t="s">
        <v>86</v>
      </c>
      <c r="AY470" s="274" t="s">
        <v>184</v>
      </c>
    </row>
    <row r="471" s="2" customFormat="1" ht="24.15" customHeight="1">
      <c r="A471" s="41"/>
      <c r="B471" s="42"/>
      <c r="C471" s="286" t="s">
        <v>1042</v>
      </c>
      <c r="D471" s="286" t="s">
        <v>254</v>
      </c>
      <c r="E471" s="287" t="s">
        <v>1043</v>
      </c>
      <c r="F471" s="288" t="s">
        <v>1044</v>
      </c>
      <c r="G471" s="289" t="s">
        <v>189</v>
      </c>
      <c r="H471" s="290">
        <v>66</v>
      </c>
      <c r="I471" s="291"/>
      <c r="J471" s="292"/>
      <c r="K471" s="293">
        <f>ROUND(P471*H471,2)</f>
        <v>0</v>
      </c>
      <c r="L471" s="292"/>
      <c r="M471" s="294"/>
      <c r="N471" s="295" t="s">
        <v>1</v>
      </c>
      <c r="O471" s="258" t="s">
        <v>42</v>
      </c>
      <c r="P471" s="259">
        <f>I471+J471</f>
        <v>0</v>
      </c>
      <c r="Q471" s="259">
        <f>ROUND(I471*H471,2)</f>
        <v>0</v>
      </c>
      <c r="R471" s="259">
        <f>ROUND(J471*H471,2)</f>
        <v>0</v>
      </c>
      <c r="S471" s="94"/>
      <c r="T471" s="260">
        <f>S471*H471</f>
        <v>0</v>
      </c>
      <c r="U471" s="260">
        <v>0.0025000000000000001</v>
      </c>
      <c r="V471" s="260">
        <f>U471*H471</f>
        <v>0.16500000000000001</v>
      </c>
      <c r="W471" s="260">
        <v>0</v>
      </c>
      <c r="X471" s="261">
        <f>W471*H471</f>
        <v>0</v>
      </c>
      <c r="Y471" s="41"/>
      <c r="Z471" s="41"/>
      <c r="AA471" s="41"/>
      <c r="AB471" s="41"/>
      <c r="AC471" s="41"/>
      <c r="AD471" s="41"/>
      <c r="AE471" s="41"/>
      <c r="AR471" s="262" t="s">
        <v>342</v>
      </c>
      <c r="AT471" s="262" t="s">
        <v>254</v>
      </c>
      <c r="AU471" s="262" t="s">
        <v>88</v>
      </c>
      <c r="AY471" s="16" t="s">
        <v>184</v>
      </c>
      <c r="BE471" s="147">
        <f>IF(O471="základní",K471,0)</f>
        <v>0</v>
      </c>
      <c r="BF471" s="147">
        <f>IF(O471="snížená",K471,0)</f>
        <v>0</v>
      </c>
      <c r="BG471" s="147">
        <f>IF(O471="zákl. přenesená",K471,0)</f>
        <v>0</v>
      </c>
      <c r="BH471" s="147">
        <f>IF(O471="sníž. přenesená",K471,0)</f>
        <v>0</v>
      </c>
      <c r="BI471" s="147">
        <f>IF(O471="nulová",K471,0)</f>
        <v>0</v>
      </c>
      <c r="BJ471" s="16" t="s">
        <v>86</v>
      </c>
      <c r="BK471" s="147">
        <f>ROUND(P471*H471,2)</f>
        <v>0</v>
      </c>
      <c r="BL471" s="16" t="s">
        <v>264</v>
      </c>
      <c r="BM471" s="262" t="s">
        <v>1045</v>
      </c>
    </row>
    <row r="472" s="2" customFormat="1" ht="24.15" customHeight="1">
      <c r="A472" s="41"/>
      <c r="B472" s="42"/>
      <c r="C472" s="249" t="s">
        <v>1046</v>
      </c>
      <c r="D472" s="249" t="s">
        <v>186</v>
      </c>
      <c r="E472" s="250" t="s">
        <v>1047</v>
      </c>
      <c r="F472" s="251" t="s">
        <v>1048</v>
      </c>
      <c r="G472" s="252" t="s">
        <v>189</v>
      </c>
      <c r="H472" s="253">
        <v>179</v>
      </c>
      <c r="I472" s="254"/>
      <c r="J472" s="254"/>
      <c r="K472" s="255">
        <f>ROUND(P472*H472,2)</f>
        <v>0</v>
      </c>
      <c r="L472" s="256"/>
      <c r="M472" s="44"/>
      <c r="N472" s="257" t="s">
        <v>1</v>
      </c>
      <c r="O472" s="258" t="s">
        <v>42</v>
      </c>
      <c r="P472" s="259">
        <f>I472+J472</f>
        <v>0</v>
      </c>
      <c r="Q472" s="259">
        <f>ROUND(I472*H472,2)</f>
        <v>0</v>
      </c>
      <c r="R472" s="259">
        <f>ROUND(J472*H472,2)</f>
        <v>0</v>
      </c>
      <c r="S472" s="94"/>
      <c r="T472" s="260">
        <f>S472*H472</f>
        <v>0</v>
      </c>
      <c r="U472" s="260">
        <v>9.0000000000000006E-05</v>
      </c>
      <c r="V472" s="260">
        <f>U472*H472</f>
        <v>0.016109999999999999</v>
      </c>
      <c r="W472" s="260">
        <v>0</v>
      </c>
      <c r="X472" s="261">
        <f>W472*H472</f>
        <v>0</v>
      </c>
      <c r="Y472" s="41"/>
      <c r="Z472" s="41"/>
      <c r="AA472" s="41"/>
      <c r="AB472" s="41"/>
      <c r="AC472" s="41"/>
      <c r="AD472" s="41"/>
      <c r="AE472" s="41"/>
      <c r="AR472" s="262" t="s">
        <v>264</v>
      </c>
      <c r="AT472" s="262" t="s">
        <v>186</v>
      </c>
      <c r="AU472" s="262" t="s">
        <v>88</v>
      </c>
      <c r="AY472" s="16" t="s">
        <v>184</v>
      </c>
      <c r="BE472" s="147">
        <f>IF(O472="základní",K472,0)</f>
        <v>0</v>
      </c>
      <c r="BF472" s="147">
        <f>IF(O472="snížená",K472,0)</f>
        <v>0</v>
      </c>
      <c r="BG472" s="147">
        <f>IF(O472="zákl. přenesená",K472,0)</f>
        <v>0</v>
      </c>
      <c r="BH472" s="147">
        <f>IF(O472="sníž. přenesená",K472,0)</f>
        <v>0</v>
      </c>
      <c r="BI472" s="147">
        <f>IF(O472="nulová",K472,0)</f>
        <v>0</v>
      </c>
      <c r="BJ472" s="16" t="s">
        <v>86</v>
      </c>
      <c r="BK472" s="147">
        <f>ROUND(P472*H472,2)</f>
        <v>0</v>
      </c>
      <c r="BL472" s="16" t="s">
        <v>264</v>
      </c>
      <c r="BM472" s="262" t="s">
        <v>1049</v>
      </c>
    </row>
    <row r="473" s="2" customFormat="1" ht="24.15" customHeight="1">
      <c r="A473" s="41"/>
      <c r="B473" s="42"/>
      <c r="C473" s="249" t="s">
        <v>1050</v>
      </c>
      <c r="D473" s="249" t="s">
        <v>186</v>
      </c>
      <c r="E473" s="250" t="s">
        <v>1051</v>
      </c>
      <c r="F473" s="251" t="s">
        <v>1052</v>
      </c>
      <c r="G473" s="252" t="s">
        <v>189</v>
      </c>
      <c r="H473" s="253">
        <v>40</v>
      </c>
      <c r="I473" s="254"/>
      <c r="J473" s="254"/>
      <c r="K473" s="255">
        <f>ROUND(P473*H473,2)</f>
        <v>0</v>
      </c>
      <c r="L473" s="256"/>
      <c r="M473" s="44"/>
      <c r="N473" s="257" t="s">
        <v>1</v>
      </c>
      <c r="O473" s="258" t="s">
        <v>42</v>
      </c>
      <c r="P473" s="259">
        <f>I473+J473</f>
        <v>0</v>
      </c>
      <c r="Q473" s="259">
        <f>ROUND(I473*H473,2)</f>
        <v>0</v>
      </c>
      <c r="R473" s="259">
        <f>ROUND(J473*H473,2)</f>
        <v>0</v>
      </c>
      <c r="S473" s="94"/>
      <c r="T473" s="260">
        <f>S473*H473</f>
        <v>0</v>
      </c>
      <c r="U473" s="260">
        <v>0.0020400000000000001</v>
      </c>
      <c r="V473" s="260">
        <f>U473*H473</f>
        <v>0.081600000000000006</v>
      </c>
      <c r="W473" s="260">
        <v>0</v>
      </c>
      <c r="X473" s="261">
        <f>W473*H473</f>
        <v>0</v>
      </c>
      <c r="Y473" s="41"/>
      <c r="Z473" s="41"/>
      <c r="AA473" s="41"/>
      <c r="AB473" s="41"/>
      <c r="AC473" s="41"/>
      <c r="AD473" s="41"/>
      <c r="AE473" s="41"/>
      <c r="AR473" s="262" t="s">
        <v>264</v>
      </c>
      <c r="AT473" s="262" t="s">
        <v>186</v>
      </c>
      <c r="AU473" s="262" t="s">
        <v>88</v>
      </c>
      <c r="AY473" s="16" t="s">
        <v>184</v>
      </c>
      <c r="BE473" s="147">
        <f>IF(O473="základní",K473,0)</f>
        <v>0</v>
      </c>
      <c r="BF473" s="147">
        <f>IF(O473="snížená",K473,0)</f>
        <v>0</v>
      </c>
      <c r="BG473" s="147">
        <f>IF(O473="zákl. přenesená",K473,0)</f>
        <v>0</v>
      </c>
      <c r="BH473" s="147">
        <f>IF(O473="sníž. přenesená",K473,0)</f>
        <v>0</v>
      </c>
      <c r="BI473" s="147">
        <f>IF(O473="nulová",K473,0)</f>
        <v>0</v>
      </c>
      <c r="BJ473" s="16" t="s">
        <v>86</v>
      </c>
      <c r="BK473" s="147">
        <f>ROUND(P473*H473,2)</f>
        <v>0</v>
      </c>
      <c r="BL473" s="16" t="s">
        <v>264</v>
      </c>
      <c r="BM473" s="262" t="s">
        <v>1053</v>
      </c>
    </row>
    <row r="474" s="2" customFormat="1" ht="16.5" customHeight="1">
      <c r="A474" s="41"/>
      <c r="B474" s="42"/>
      <c r="C474" s="286" t="s">
        <v>1054</v>
      </c>
      <c r="D474" s="286" t="s">
        <v>254</v>
      </c>
      <c r="E474" s="287" t="s">
        <v>1055</v>
      </c>
      <c r="F474" s="288" t="s">
        <v>1056</v>
      </c>
      <c r="G474" s="289" t="s">
        <v>189</v>
      </c>
      <c r="H474" s="290">
        <v>30</v>
      </c>
      <c r="I474" s="291"/>
      <c r="J474" s="292"/>
      <c r="K474" s="293">
        <f>ROUND(P474*H474,2)</f>
        <v>0</v>
      </c>
      <c r="L474" s="292"/>
      <c r="M474" s="294"/>
      <c r="N474" s="295" t="s">
        <v>1</v>
      </c>
      <c r="O474" s="258" t="s">
        <v>42</v>
      </c>
      <c r="P474" s="259">
        <f>I474+J474</f>
        <v>0</v>
      </c>
      <c r="Q474" s="259">
        <f>ROUND(I474*H474,2)</f>
        <v>0</v>
      </c>
      <c r="R474" s="259">
        <f>ROUND(J474*H474,2)</f>
        <v>0</v>
      </c>
      <c r="S474" s="94"/>
      <c r="T474" s="260">
        <f>S474*H474</f>
        <v>0</v>
      </c>
      <c r="U474" s="260">
        <v>0.0074999999999999997</v>
      </c>
      <c r="V474" s="260">
        <f>U474*H474</f>
        <v>0.22499999999999998</v>
      </c>
      <c r="W474" s="260">
        <v>0</v>
      </c>
      <c r="X474" s="261">
        <f>W474*H474</f>
        <v>0</v>
      </c>
      <c r="Y474" s="41"/>
      <c r="Z474" s="41"/>
      <c r="AA474" s="41"/>
      <c r="AB474" s="41"/>
      <c r="AC474" s="41"/>
      <c r="AD474" s="41"/>
      <c r="AE474" s="41"/>
      <c r="AR474" s="262" t="s">
        <v>342</v>
      </c>
      <c r="AT474" s="262" t="s">
        <v>254</v>
      </c>
      <c r="AU474" s="262" t="s">
        <v>88</v>
      </c>
      <c r="AY474" s="16" t="s">
        <v>184</v>
      </c>
      <c r="BE474" s="147">
        <f>IF(O474="základní",K474,0)</f>
        <v>0</v>
      </c>
      <c r="BF474" s="147">
        <f>IF(O474="snížená",K474,0)</f>
        <v>0</v>
      </c>
      <c r="BG474" s="147">
        <f>IF(O474="zákl. přenesená",K474,0)</f>
        <v>0</v>
      </c>
      <c r="BH474" s="147">
        <f>IF(O474="sníž. přenesená",K474,0)</f>
        <v>0</v>
      </c>
      <c r="BI474" s="147">
        <f>IF(O474="nulová",K474,0)</f>
        <v>0</v>
      </c>
      <c r="BJ474" s="16" t="s">
        <v>86</v>
      </c>
      <c r="BK474" s="147">
        <f>ROUND(P474*H474,2)</f>
        <v>0</v>
      </c>
      <c r="BL474" s="16" t="s">
        <v>264</v>
      </c>
      <c r="BM474" s="262" t="s">
        <v>1057</v>
      </c>
    </row>
    <row r="475" s="2" customFormat="1" ht="24.15" customHeight="1">
      <c r="A475" s="41"/>
      <c r="B475" s="42"/>
      <c r="C475" s="286" t="s">
        <v>1058</v>
      </c>
      <c r="D475" s="286" t="s">
        <v>254</v>
      </c>
      <c r="E475" s="287" t="s">
        <v>1059</v>
      </c>
      <c r="F475" s="288" t="s">
        <v>1060</v>
      </c>
      <c r="G475" s="289" t="s">
        <v>194</v>
      </c>
      <c r="H475" s="290">
        <v>60</v>
      </c>
      <c r="I475" s="291"/>
      <c r="J475" s="292"/>
      <c r="K475" s="293">
        <f>ROUND(P475*H475,2)</f>
        <v>0</v>
      </c>
      <c r="L475" s="292"/>
      <c r="M475" s="294"/>
      <c r="N475" s="295" t="s">
        <v>1</v>
      </c>
      <c r="O475" s="258" t="s">
        <v>42</v>
      </c>
      <c r="P475" s="259">
        <f>I475+J475</f>
        <v>0</v>
      </c>
      <c r="Q475" s="259">
        <f>ROUND(I475*H475,2)</f>
        <v>0</v>
      </c>
      <c r="R475" s="259">
        <f>ROUND(J475*H475,2)</f>
        <v>0</v>
      </c>
      <c r="S475" s="94"/>
      <c r="T475" s="260">
        <f>S475*H475</f>
        <v>0</v>
      </c>
      <c r="U475" s="260">
        <v>0.00096000000000000002</v>
      </c>
      <c r="V475" s="260">
        <f>U475*H475</f>
        <v>0.057599999999999998</v>
      </c>
      <c r="W475" s="260">
        <v>0</v>
      </c>
      <c r="X475" s="261">
        <f>W475*H475</f>
        <v>0</v>
      </c>
      <c r="Y475" s="41"/>
      <c r="Z475" s="41"/>
      <c r="AA475" s="41"/>
      <c r="AB475" s="41"/>
      <c r="AC475" s="41"/>
      <c r="AD475" s="41"/>
      <c r="AE475" s="41"/>
      <c r="AR475" s="262" t="s">
        <v>342</v>
      </c>
      <c r="AT475" s="262" t="s">
        <v>254</v>
      </c>
      <c r="AU475" s="262" t="s">
        <v>88</v>
      </c>
      <c r="AY475" s="16" t="s">
        <v>184</v>
      </c>
      <c r="BE475" s="147">
        <f>IF(O475="základní",K475,0)</f>
        <v>0</v>
      </c>
      <c r="BF475" s="147">
        <f>IF(O475="snížená",K475,0)</f>
        <v>0</v>
      </c>
      <c r="BG475" s="147">
        <f>IF(O475="zákl. přenesená",K475,0)</f>
        <v>0</v>
      </c>
      <c r="BH475" s="147">
        <f>IF(O475="sníž. přenesená",K475,0)</f>
        <v>0</v>
      </c>
      <c r="BI475" s="147">
        <f>IF(O475="nulová",K475,0)</f>
        <v>0</v>
      </c>
      <c r="BJ475" s="16" t="s">
        <v>86</v>
      </c>
      <c r="BK475" s="147">
        <f>ROUND(P475*H475,2)</f>
        <v>0</v>
      </c>
      <c r="BL475" s="16" t="s">
        <v>264</v>
      </c>
      <c r="BM475" s="262" t="s">
        <v>1061</v>
      </c>
    </row>
    <row r="476" s="2" customFormat="1" ht="24.15" customHeight="1">
      <c r="A476" s="41"/>
      <c r="B476" s="42"/>
      <c r="C476" s="249" t="s">
        <v>1062</v>
      </c>
      <c r="D476" s="249" t="s">
        <v>186</v>
      </c>
      <c r="E476" s="250" t="s">
        <v>1063</v>
      </c>
      <c r="F476" s="251" t="s">
        <v>1064</v>
      </c>
      <c r="G476" s="252" t="s">
        <v>189</v>
      </c>
      <c r="H476" s="253">
        <v>178</v>
      </c>
      <c r="I476" s="254"/>
      <c r="J476" s="254"/>
      <c r="K476" s="255">
        <f>ROUND(P476*H476,2)</f>
        <v>0</v>
      </c>
      <c r="L476" s="256"/>
      <c r="M476" s="44"/>
      <c r="N476" s="257" t="s">
        <v>1</v>
      </c>
      <c r="O476" s="258" t="s">
        <v>42</v>
      </c>
      <c r="P476" s="259">
        <f>I476+J476</f>
        <v>0</v>
      </c>
      <c r="Q476" s="259">
        <f>ROUND(I476*H476,2)</f>
        <v>0</v>
      </c>
      <c r="R476" s="259">
        <f>ROUND(J476*H476,2)</f>
        <v>0</v>
      </c>
      <c r="S476" s="94"/>
      <c r="T476" s="260">
        <f>S476*H476</f>
        <v>0</v>
      </c>
      <c r="U476" s="260">
        <v>0.00116</v>
      </c>
      <c r="V476" s="260">
        <f>U476*H476</f>
        <v>0.20648</v>
      </c>
      <c r="W476" s="260">
        <v>0</v>
      </c>
      <c r="X476" s="261">
        <f>W476*H476</f>
        <v>0</v>
      </c>
      <c r="Y476" s="41"/>
      <c r="Z476" s="41"/>
      <c r="AA476" s="41"/>
      <c r="AB476" s="41"/>
      <c r="AC476" s="41"/>
      <c r="AD476" s="41"/>
      <c r="AE476" s="41"/>
      <c r="AR476" s="262" t="s">
        <v>264</v>
      </c>
      <c r="AT476" s="262" t="s">
        <v>186</v>
      </c>
      <c r="AU476" s="262" t="s">
        <v>88</v>
      </c>
      <c r="AY476" s="16" t="s">
        <v>184</v>
      </c>
      <c r="BE476" s="147">
        <f>IF(O476="základní",K476,0)</f>
        <v>0</v>
      </c>
      <c r="BF476" s="147">
        <f>IF(O476="snížená",K476,0)</f>
        <v>0</v>
      </c>
      <c r="BG476" s="147">
        <f>IF(O476="zákl. přenesená",K476,0)</f>
        <v>0</v>
      </c>
      <c r="BH476" s="147">
        <f>IF(O476="sníž. přenesená",K476,0)</f>
        <v>0</v>
      </c>
      <c r="BI476" s="147">
        <f>IF(O476="nulová",K476,0)</f>
        <v>0</v>
      </c>
      <c r="BJ476" s="16" t="s">
        <v>86</v>
      </c>
      <c r="BK476" s="147">
        <f>ROUND(P476*H476,2)</f>
        <v>0</v>
      </c>
      <c r="BL476" s="16" t="s">
        <v>264</v>
      </c>
      <c r="BM476" s="262" t="s">
        <v>1065</v>
      </c>
    </row>
    <row r="477" s="13" customFormat="1">
      <c r="A477" s="13"/>
      <c r="B477" s="263"/>
      <c r="C477" s="264"/>
      <c r="D477" s="265" t="s">
        <v>201</v>
      </c>
      <c r="E477" s="266" t="s">
        <v>1</v>
      </c>
      <c r="F477" s="267" t="s">
        <v>981</v>
      </c>
      <c r="G477" s="264"/>
      <c r="H477" s="268">
        <v>178</v>
      </c>
      <c r="I477" s="269"/>
      <c r="J477" s="269"/>
      <c r="K477" s="264"/>
      <c r="L477" s="264"/>
      <c r="M477" s="270"/>
      <c r="N477" s="271"/>
      <c r="O477" s="272"/>
      <c r="P477" s="272"/>
      <c r="Q477" s="272"/>
      <c r="R477" s="272"/>
      <c r="S477" s="272"/>
      <c r="T477" s="272"/>
      <c r="U477" s="272"/>
      <c r="V477" s="272"/>
      <c r="W477" s="272"/>
      <c r="X477" s="273"/>
      <c r="Y477" s="13"/>
      <c r="Z477" s="13"/>
      <c r="AA477" s="13"/>
      <c r="AB477" s="13"/>
      <c r="AC477" s="13"/>
      <c r="AD477" s="13"/>
      <c r="AE477" s="13"/>
      <c r="AT477" s="274" t="s">
        <v>201</v>
      </c>
      <c r="AU477" s="274" t="s">
        <v>88</v>
      </c>
      <c r="AV477" s="13" t="s">
        <v>88</v>
      </c>
      <c r="AW477" s="13" t="s">
        <v>5</v>
      </c>
      <c r="AX477" s="13" t="s">
        <v>86</v>
      </c>
      <c r="AY477" s="274" t="s">
        <v>184</v>
      </c>
    </row>
    <row r="478" s="2" customFormat="1" ht="21.75" customHeight="1">
      <c r="A478" s="41"/>
      <c r="B478" s="42"/>
      <c r="C478" s="286" t="s">
        <v>1066</v>
      </c>
      <c r="D478" s="286" t="s">
        <v>254</v>
      </c>
      <c r="E478" s="287" t="s">
        <v>1067</v>
      </c>
      <c r="F478" s="288" t="s">
        <v>1068</v>
      </c>
      <c r="G478" s="289" t="s">
        <v>199</v>
      </c>
      <c r="H478" s="290">
        <v>28.48</v>
      </c>
      <c r="I478" s="291"/>
      <c r="J478" s="292"/>
      <c r="K478" s="293">
        <f>ROUND(P478*H478,2)</f>
        <v>0</v>
      </c>
      <c r="L478" s="292"/>
      <c r="M478" s="294"/>
      <c r="N478" s="295" t="s">
        <v>1</v>
      </c>
      <c r="O478" s="258" t="s">
        <v>42</v>
      </c>
      <c r="P478" s="259">
        <f>I478+J478</f>
        <v>0</v>
      </c>
      <c r="Q478" s="259">
        <f>ROUND(I478*H478,2)</f>
        <v>0</v>
      </c>
      <c r="R478" s="259">
        <f>ROUND(J478*H478,2)</f>
        <v>0</v>
      </c>
      <c r="S478" s="94"/>
      <c r="T478" s="260">
        <f>S478*H478</f>
        <v>0</v>
      </c>
      <c r="U478" s="260">
        <v>0.02</v>
      </c>
      <c r="V478" s="260">
        <f>U478*H478</f>
        <v>0.5696</v>
      </c>
      <c r="W478" s="260">
        <v>0</v>
      </c>
      <c r="X478" s="261">
        <f>W478*H478</f>
        <v>0</v>
      </c>
      <c r="Y478" s="41"/>
      <c r="Z478" s="41"/>
      <c r="AA478" s="41"/>
      <c r="AB478" s="41"/>
      <c r="AC478" s="41"/>
      <c r="AD478" s="41"/>
      <c r="AE478" s="41"/>
      <c r="AR478" s="262" t="s">
        <v>342</v>
      </c>
      <c r="AT478" s="262" t="s">
        <v>254</v>
      </c>
      <c r="AU478" s="262" t="s">
        <v>88</v>
      </c>
      <c r="AY478" s="16" t="s">
        <v>184</v>
      </c>
      <c r="BE478" s="147">
        <f>IF(O478="základní",K478,0)</f>
        <v>0</v>
      </c>
      <c r="BF478" s="147">
        <f>IF(O478="snížená",K478,0)</f>
        <v>0</v>
      </c>
      <c r="BG478" s="147">
        <f>IF(O478="zákl. přenesená",K478,0)</f>
        <v>0</v>
      </c>
      <c r="BH478" s="147">
        <f>IF(O478="sníž. přenesená",K478,0)</f>
        <v>0</v>
      </c>
      <c r="BI478" s="147">
        <f>IF(O478="nulová",K478,0)</f>
        <v>0</v>
      </c>
      <c r="BJ478" s="16" t="s">
        <v>86</v>
      </c>
      <c r="BK478" s="147">
        <f>ROUND(P478*H478,2)</f>
        <v>0</v>
      </c>
      <c r="BL478" s="16" t="s">
        <v>264</v>
      </c>
      <c r="BM478" s="262" t="s">
        <v>1069</v>
      </c>
    </row>
    <row r="479" s="13" customFormat="1">
      <c r="A479" s="13"/>
      <c r="B479" s="263"/>
      <c r="C479" s="264"/>
      <c r="D479" s="265" t="s">
        <v>201</v>
      </c>
      <c r="E479" s="266" t="s">
        <v>1</v>
      </c>
      <c r="F479" s="267" t="s">
        <v>1070</v>
      </c>
      <c r="G479" s="264"/>
      <c r="H479" s="268">
        <v>28.48</v>
      </c>
      <c r="I479" s="269"/>
      <c r="J479" s="269"/>
      <c r="K479" s="264"/>
      <c r="L479" s="264"/>
      <c r="M479" s="270"/>
      <c r="N479" s="271"/>
      <c r="O479" s="272"/>
      <c r="P479" s="272"/>
      <c r="Q479" s="272"/>
      <c r="R479" s="272"/>
      <c r="S479" s="272"/>
      <c r="T479" s="272"/>
      <c r="U479" s="272"/>
      <c r="V479" s="272"/>
      <c r="W479" s="272"/>
      <c r="X479" s="273"/>
      <c r="Y479" s="13"/>
      <c r="Z479" s="13"/>
      <c r="AA479" s="13"/>
      <c r="AB479" s="13"/>
      <c r="AC479" s="13"/>
      <c r="AD479" s="13"/>
      <c r="AE479" s="13"/>
      <c r="AT479" s="274" t="s">
        <v>201</v>
      </c>
      <c r="AU479" s="274" t="s">
        <v>88</v>
      </c>
      <c r="AV479" s="13" t="s">
        <v>88</v>
      </c>
      <c r="AW479" s="13" t="s">
        <v>5</v>
      </c>
      <c r="AX479" s="13" t="s">
        <v>86</v>
      </c>
      <c r="AY479" s="274" t="s">
        <v>184</v>
      </c>
    </row>
    <row r="480" s="2" customFormat="1" ht="24.15" customHeight="1">
      <c r="A480" s="41"/>
      <c r="B480" s="42"/>
      <c r="C480" s="249" t="s">
        <v>1071</v>
      </c>
      <c r="D480" s="249" t="s">
        <v>186</v>
      </c>
      <c r="E480" s="250" t="s">
        <v>1072</v>
      </c>
      <c r="F480" s="251" t="s">
        <v>1073</v>
      </c>
      <c r="G480" s="252" t="s">
        <v>189</v>
      </c>
      <c r="H480" s="253">
        <v>252</v>
      </c>
      <c r="I480" s="254"/>
      <c r="J480" s="254"/>
      <c r="K480" s="255">
        <f>ROUND(P480*H480,2)</f>
        <v>0</v>
      </c>
      <c r="L480" s="256"/>
      <c r="M480" s="44"/>
      <c r="N480" s="257" t="s">
        <v>1</v>
      </c>
      <c r="O480" s="258" t="s">
        <v>42</v>
      </c>
      <c r="P480" s="259">
        <f>I480+J480</f>
        <v>0</v>
      </c>
      <c r="Q480" s="259">
        <f>ROUND(I480*H480,2)</f>
        <v>0</v>
      </c>
      <c r="R480" s="259">
        <f>ROUND(J480*H480,2)</f>
        <v>0</v>
      </c>
      <c r="S480" s="94"/>
      <c r="T480" s="260">
        <f>S480*H480</f>
        <v>0</v>
      </c>
      <c r="U480" s="260">
        <v>0</v>
      </c>
      <c r="V480" s="260">
        <f>U480*H480</f>
        <v>0</v>
      </c>
      <c r="W480" s="260">
        <v>0</v>
      </c>
      <c r="X480" s="261">
        <f>W480*H480</f>
        <v>0</v>
      </c>
      <c r="Y480" s="41"/>
      <c r="Z480" s="41"/>
      <c r="AA480" s="41"/>
      <c r="AB480" s="41"/>
      <c r="AC480" s="41"/>
      <c r="AD480" s="41"/>
      <c r="AE480" s="41"/>
      <c r="AR480" s="262" t="s">
        <v>264</v>
      </c>
      <c r="AT480" s="262" t="s">
        <v>186</v>
      </c>
      <c r="AU480" s="262" t="s">
        <v>88</v>
      </c>
      <c r="AY480" s="16" t="s">
        <v>184</v>
      </c>
      <c r="BE480" s="147">
        <f>IF(O480="základní",K480,0)</f>
        <v>0</v>
      </c>
      <c r="BF480" s="147">
        <f>IF(O480="snížená",K480,0)</f>
        <v>0</v>
      </c>
      <c r="BG480" s="147">
        <f>IF(O480="zákl. přenesená",K480,0)</f>
        <v>0</v>
      </c>
      <c r="BH480" s="147">
        <f>IF(O480="sníž. přenesená",K480,0)</f>
        <v>0</v>
      </c>
      <c r="BI480" s="147">
        <f>IF(O480="nulová",K480,0)</f>
        <v>0</v>
      </c>
      <c r="BJ480" s="16" t="s">
        <v>86</v>
      </c>
      <c r="BK480" s="147">
        <f>ROUND(P480*H480,2)</f>
        <v>0</v>
      </c>
      <c r="BL480" s="16" t="s">
        <v>264</v>
      </c>
      <c r="BM480" s="262" t="s">
        <v>1074</v>
      </c>
    </row>
    <row r="481" s="2" customFormat="1" ht="24.15" customHeight="1">
      <c r="A481" s="41"/>
      <c r="B481" s="42"/>
      <c r="C481" s="249" t="s">
        <v>1075</v>
      </c>
      <c r="D481" s="249" t="s">
        <v>186</v>
      </c>
      <c r="E481" s="250" t="s">
        <v>1076</v>
      </c>
      <c r="F481" s="251" t="s">
        <v>1077</v>
      </c>
      <c r="G481" s="252" t="s">
        <v>189</v>
      </c>
      <c r="H481" s="253">
        <v>252</v>
      </c>
      <c r="I481" s="254"/>
      <c r="J481" s="254"/>
      <c r="K481" s="255">
        <f>ROUND(P481*H481,2)</f>
        <v>0</v>
      </c>
      <c r="L481" s="256"/>
      <c r="M481" s="44"/>
      <c r="N481" s="257" t="s">
        <v>1</v>
      </c>
      <c r="O481" s="258" t="s">
        <v>42</v>
      </c>
      <c r="P481" s="259">
        <f>I481+J481</f>
        <v>0</v>
      </c>
      <c r="Q481" s="259">
        <f>ROUND(I481*H481,2)</f>
        <v>0</v>
      </c>
      <c r="R481" s="259">
        <f>ROUND(J481*H481,2)</f>
        <v>0</v>
      </c>
      <c r="S481" s="94"/>
      <c r="T481" s="260">
        <f>S481*H481</f>
        <v>0</v>
      </c>
      <c r="U481" s="260">
        <v>0</v>
      </c>
      <c r="V481" s="260">
        <f>U481*H481</f>
        <v>0</v>
      </c>
      <c r="W481" s="260">
        <v>0</v>
      </c>
      <c r="X481" s="261">
        <f>W481*H481</f>
        <v>0</v>
      </c>
      <c r="Y481" s="41"/>
      <c r="Z481" s="41"/>
      <c r="AA481" s="41"/>
      <c r="AB481" s="41"/>
      <c r="AC481" s="41"/>
      <c r="AD481" s="41"/>
      <c r="AE481" s="41"/>
      <c r="AR481" s="262" t="s">
        <v>264</v>
      </c>
      <c r="AT481" s="262" t="s">
        <v>186</v>
      </c>
      <c r="AU481" s="262" t="s">
        <v>88</v>
      </c>
      <c r="AY481" s="16" t="s">
        <v>184</v>
      </c>
      <c r="BE481" s="147">
        <f>IF(O481="základní",K481,0)</f>
        <v>0</v>
      </c>
      <c r="BF481" s="147">
        <f>IF(O481="snížená",K481,0)</f>
        <v>0</v>
      </c>
      <c r="BG481" s="147">
        <f>IF(O481="zákl. přenesená",K481,0)</f>
        <v>0</v>
      </c>
      <c r="BH481" s="147">
        <f>IF(O481="sníž. přenesená",K481,0)</f>
        <v>0</v>
      </c>
      <c r="BI481" s="147">
        <f>IF(O481="nulová",K481,0)</f>
        <v>0</v>
      </c>
      <c r="BJ481" s="16" t="s">
        <v>86</v>
      </c>
      <c r="BK481" s="147">
        <f>ROUND(P481*H481,2)</f>
        <v>0</v>
      </c>
      <c r="BL481" s="16" t="s">
        <v>264</v>
      </c>
      <c r="BM481" s="262" t="s">
        <v>1078</v>
      </c>
    </row>
    <row r="482" s="2" customFormat="1" ht="21.75" customHeight="1">
      <c r="A482" s="41"/>
      <c r="B482" s="42"/>
      <c r="C482" s="286" t="s">
        <v>1079</v>
      </c>
      <c r="D482" s="286" t="s">
        <v>254</v>
      </c>
      <c r="E482" s="287" t="s">
        <v>1080</v>
      </c>
      <c r="F482" s="288" t="s">
        <v>1081</v>
      </c>
      <c r="G482" s="289" t="s">
        <v>189</v>
      </c>
      <c r="H482" s="290">
        <v>265</v>
      </c>
      <c r="I482" s="291"/>
      <c r="J482" s="292"/>
      <c r="K482" s="293">
        <f>ROUND(P482*H482,2)</f>
        <v>0</v>
      </c>
      <c r="L482" s="292"/>
      <c r="M482" s="294"/>
      <c r="N482" s="295" t="s">
        <v>1</v>
      </c>
      <c r="O482" s="258" t="s">
        <v>42</v>
      </c>
      <c r="P482" s="259">
        <f>I482+J482</f>
        <v>0</v>
      </c>
      <c r="Q482" s="259">
        <f>ROUND(I482*H482,2)</f>
        <v>0</v>
      </c>
      <c r="R482" s="259">
        <f>ROUND(J482*H482,2)</f>
        <v>0</v>
      </c>
      <c r="S482" s="94"/>
      <c r="T482" s="260">
        <f>S482*H482</f>
        <v>0</v>
      </c>
      <c r="U482" s="260">
        <v>0.0047999999999999996</v>
      </c>
      <c r="V482" s="260">
        <f>U482*H482</f>
        <v>1.2719999999999998</v>
      </c>
      <c r="W482" s="260">
        <v>0</v>
      </c>
      <c r="X482" s="261">
        <f>W482*H482</f>
        <v>0</v>
      </c>
      <c r="Y482" s="41"/>
      <c r="Z482" s="41"/>
      <c r="AA482" s="41"/>
      <c r="AB482" s="41"/>
      <c r="AC482" s="41"/>
      <c r="AD482" s="41"/>
      <c r="AE482" s="41"/>
      <c r="AR482" s="262" t="s">
        <v>342</v>
      </c>
      <c r="AT482" s="262" t="s">
        <v>254</v>
      </c>
      <c r="AU482" s="262" t="s">
        <v>88</v>
      </c>
      <c r="AY482" s="16" t="s">
        <v>184</v>
      </c>
      <c r="BE482" s="147">
        <f>IF(O482="základní",K482,0)</f>
        <v>0</v>
      </c>
      <c r="BF482" s="147">
        <f>IF(O482="snížená",K482,0)</f>
        <v>0</v>
      </c>
      <c r="BG482" s="147">
        <f>IF(O482="zákl. přenesená",K482,0)</f>
        <v>0</v>
      </c>
      <c r="BH482" s="147">
        <f>IF(O482="sníž. přenesená",K482,0)</f>
        <v>0</v>
      </c>
      <c r="BI482" s="147">
        <f>IF(O482="nulová",K482,0)</f>
        <v>0</v>
      </c>
      <c r="BJ482" s="16" t="s">
        <v>86</v>
      </c>
      <c r="BK482" s="147">
        <f>ROUND(P482*H482,2)</f>
        <v>0</v>
      </c>
      <c r="BL482" s="16" t="s">
        <v>264</v>
      </c>
      <c r="BM482" s="262" t="s">
        <v>1082</v>
      </c>
    </row>
    <row r="483" s="2" customFormat="1" ht="21.75" customHeight="1">
      <c r="A483" s="41"/>
      <c r="B483" s="42"/>
      <c r="C483" s="286" t="s">
        <v>1083</v>
      </c>
      <c r="D483" s="286" t="s">
        <v>254</v>
      </c>
      <c r="E483" s="287" t="s">
        <v>1084</v>
      </c>
      <c r="F483" s="288" t="s">
        <v>1085</v>
      </c>
      <c r="G483" s="289" t="s">
        <v>189</v>
      </c>
      <c r="H483" s="290">
        <v>265</v>
      </c>
      <c r="I483" s="291"/>
      <c r="J483" s="292"/>
      <c r="K483" s="293">
        <f>ROUND(P483*H483,2)</f>
        <v>0</v>
      </c>
      <c r="L483" s="292"/>
      <c r="M483" s="294"/>
      <c r="N483" s="295" t="s">
        <v>1</v>
      </c>
      <c r="O483" s="258" t="s">
        <v>42</v>
      </c>
      <c r="P483" s="259">
        <f>I483+J483</f>
        <v>0</v>
      </c>
      <c r="Q483" s="259">
        <f>ROUND(I483*H483,2)</f>
        <v>0</v>
      </c>
      <c r="R483" s="259">
        <f>ROUND(J483*H483,2)</f>
        <v>0</v>
      </c>
      <c r="S483" s="94"/>
      <c r="T483" s="260">
        <f>S483*H483</f>
        <v>0</v>
      </c>
      <c r="U483" s="260">
        <v>0.0030000000000000001</v>
      </c>
      <c r="V483" s="260">
        <f>U483*H483</f>
        <v>0.79500000000000004</v>
      </c>
      <c r="W483" s="260">
        <v>0</v>
      </c>
      <c r="X483" s="261">
        <f>W483*H483</f>
        <v>0</v>
      </c>
      <c r="Y483" s="41"/>
      <c r="Z483" s="41"/>
      <c r="AA483" s="41"/>
      <c r="AB483" s="41"/>
      <c r="AC483" s="41"/>
      <c r="AD483" s="41"/>
      <c r="AE483" s="41"/>
      <c r="AR483" s="262" t="s">
        <v>342</v>
      </c>
      <c r="AT483" s="262" t="s">
        <v>254</v>
      </c>
      <c r="AU483" s="262" t="s">
        <v>88</v>
      </c>
      <c r="AY483" s="16" t="s">
        <v>184</v>
      </c>
      <c r="BE483" s="147">
        <f>IF(O483="základní",K483,0)</f>
        <v>0</v>
      </c>
      <c r="BF483" s="147">
        <f>IF(O483="snížená",K483,0)</f>
        <v>0</v>
      </c>
      <c r="BG483" s="147">
        <f>IF(O483="zákl. přenesená",K483,0)</f>
        <v>0</v>
      </c>
      <c r="BH483" s="147">
        <f>IF(O483="sníž. přenesená",K483,0)</f>
        <v>0</v>
      </c>
      <c r="BI483" s="147">
        <f>IF(O483="nulová",K483,0)</f>
        <v>0</v>
      </c>
      <c r="BJ483" s="16" t="s">
        <v>86</v>
      </c>
      <c r="BK483" s="147">
        <f>ROUND(P483*H483,2)</f>
        <v>0</v>
      </c>
      <c r="BL483" s="16" t="s">
        <v>264</v>
      </c>
      <c r="BM483" s="262" t="s">
        <v>1086</v>
      </c>
    </row>
    <row r="484" s="2" customFormat="1" ht="24.15" customHeight="1">
      <c r="A484" s="41"/>
      <c r="B484" s="42"/>
      <c r="C484" s="249" t="s">
        <v>1087</v>
      </c>
      <c r="D484" s="249" t="s">
        <v>186</v>
      </c>
      <c r="E484" s="250" t="s">
        <v>1088</v>
      </c>
      <c r="F484" s="251" t="s">
        <v>1089</v>
      </c>
      <c r="G484" s="252" t="s">
        <v>189</v>
      </c>
      <c r="H484" s="253">
        <v>252</v>
      </c>
      <c r="I484" s="254"/>
      <c r="J484" s="254"/>
      <c r="K484" s="255">
        <f>ROUND(P484*H484,2)</f>
        <v>0</v>
      </c>
      <c r="L484" s="256"/>
      <c r="M484" s="44"/>
      <c r="N484" s="257" t="s">
        <v>1</v>
      </c>
      <c r="O484" s="258" t="s">
        <v>42</v>
      </c>
      <c r="P484" s="259">
        <f>I484+J484</f>
        <v>0</v>
      </c>
      <c r="Q484" s="259">
        <f>ROUND(I484*H484,2)</f>
        <v>0</v>
      </c>
      <c r="R484" s="259">
        <f>ROUND(J484*H484,2)</f>
        <v>0</v>
      </c>
      <c r="S484" s="94"/>
      <c r="T484" s="260">
        <f>S484*H484</f>
        <v>0</v>
      </c>
      <c r="U484" s="260">
        <v>1.0000000000000001E-05</v>
      </c>
      <c r="V484" s="260">
        <f>U484*H484</f>
        <v>0.0025200000000000001</v>
      </c>
      <c r="W484" s="260">
        <v>0</v>
      </c>
      <c r="X484" s="261">
        <f>W484*H484</f>
        <v>0</v>
      </c>
      <c r="Y484" s="41"/>
      <c r="Z484" s="41"/>
      <c r="AA484" s="41"/>
      <c r="AB484" s="41"/>
      <c r="AC484" s="41"/>
      <c r="AD484" s="41"/>
      <c r="AE484" s="41"/>
      <c r="AR484" s="262" t="s">
        <v>264</v>
      </c>
      <c r="AT484" s="262" t="s">
        <v>186</v>
      </c>
      <c r="AU484" s="262" t="s">
        <v>88</v>
      </c>
      <c r="AY484" s="16" t="s">
        <v>184</v>
      </c>
      <c r="BE484" s="147">
        <f>IF(O484="základní",K484,0)</f>
        <v>0</v>
      </c>
      <c r="BF484" s="147">
        <f>IF(O484="snížená",K484,0)</f>
        <v>0</v>
      </c>
      <c r="BG484" s="147">
        <f>IF(O484="zákl. přenesená",K484,0)</f>
        <v>0</v>
      </c>
      <c r="BH484" s="147">
        <f>IF(O484="sníž. přenesená",K484,0)</f>
        <v>0</v>
      </c>
      <c r="BI484" s="147">
        <f>IF(O484="nulová",K484,0)</f>
        <v>0</v>
      </c>
      <c r="BJ484" s="16" t="s">
        <v>86</v>
      </c>
      <c r="BK484" s="147">
        <f>ROUND(P484*H484,2)</f>
        <v>0</v>
      </c>
      <c r="BL484" s="16" t="s">
        <v>264</v>
      </c>
      <c r="BM484" s="262" t="s">
        <v>1090</v>
      </c>
    </row>
    <row r="485" s="2" customFormat="1" ht="33" customHeight="1">
      <c r="A485" s="41"/>
      <c r="B485" s="42"/>
      <c r="C485" s="286" t="s">
        <v>1091</v>
      </c>
      <c r="D485" s="286" t="s">
        <v>254</v>
      </c>
      <c r="E485" s="287" t="s">
        <v>1092</v>
      </c>
      <c r="F485" s="288" t="s">
        <v>1093</v>
      </c>
      <c r="G485" s="289" t="s">
        <v>189</v>
      </c>
      <c r="H485" s="290">
        <v>252</v>
      </c>
      <c r="I485" s="291"/>
      <c r="J485" s="292"/>
      <c r="K485" s="293">
        <f>ROUND(P485*H485,2)</f>
        <v>0</v>
      </c>
      <c r="L485" s="292"/>
      <c r="M485" s="294"/>
      <c r="N485" s="295" t="s">
        <v>1</v>
      </c>
      <c r="O485" s="258" t="s">
        <v>42</v>
      </c>
      <c r="P485" s="259">
        <f>I485+J485</f>
        <v>0</v>
      </c>
      <c r="Q485" s="259">
        <f>ROUND(I485*H485,2)</f>
        <v>0</v>
      </c>
      <c r="R485" s="259">
        <f>ROUND(J485*H485,2)</f>
        <v>0</v>
      </c>
      <c r="S485" s="94"/>
      <c r="T485" s="260">
        <f>S485*H485</f>
        <v>0</v>
      </c>
      <c r="U485" s="260">
        <v>0.00017000000000000001</v>
      </c>
      <c r="V485" s="260">
        <f>U485*H485</f>
        <v>0.042840000000000003</v>
      </c>
      <c r="W485" s="260">
        <v>0</v>
      </c>
      <c r="X485" s="261">
        <f>W485*H485</f>
        <v>0</v>
      </c>
      <c r="Y485" s="41"/>
      <c r="Z485" s="41"/>
      <c r="AA485" s="41"/>
      <c r="AB485" s="41"/>
      <c r="AC485" s="41"/>
      <c r="AD485" s="41"/>
      <c r="AE485" s="41"/>
      <c r="AR485" s="262" t="s">
        <v>342</v>
      </c>
      <c r="AT485" s="262" t="s">
        <v>254</v>
      </c>
      <c r="AU485" s="262" t="s">
        <v>88</v>
      </c>
      <c r="AY485" s="16" t="s">
        <v>184</v>
      </c>
      <c r="BE485" s="147">
        <f>IF(O485="základní",K485,0)</f>
        <v>0</v>
      </c>
      <c r="BF485" s="147">
        <f>IF(O485="snížená",K485,0)</f>
        <v>0</v>
      </c>
      <c r="BG485" s="147">
        <f>IF(O485="zákl. přenesená",K485,0)</f>
        <v>0</v>
      </c>
      <c r="BH485" s="147">
        <f>IF(O485="sníž. přenesená",K485,0)</f>
        <v>0</v>
      </c>
      <c r="BI485" s="147">
        <f>IF(O485="nulová",K485,0)</f>
        <v>0</v>
      </c>
      <c r="BJ485" s="16" t="s">
        <v>86</v>
      </c>
      <c r="BK485" s="147">
        <f>ROUND(P485*H485,2)</f>
        <v>0</v>
      </c>
      <c r="BL485" s="16" t="s">
        <v>264</v>
      </c>
      <c r="BM485" s="262" t="s">
        <v>1094</v>
      </c>
    </row>
    <row r="486" s="2" customFormat="1" ht="24.15" customHeight="1">
      <c r="A486" s="41"/>
      <c r="B486" s="42"/>
      <c r="C486" s="249" t="s">
        <v>1095</v>
      </c>
      <c r="D486" s="249" t="s">
        <v>186</v>
      </c>
      <c r="E486" s="250" t="s">
        <v>1096</v>
      </c>
      <c r="F486" s="251" t="s">
        <v>1097</v>
      </c>
      <c r="G486" s="252" t="s">
        <v>189</v>
      </c>
      <c r="H486" s="253">
        <v>520</v>
      </c>
      <c r="I486" s="254"/>
      <c r="J486" s="254"/>
      <c r="K486" s="255">
        <f>ROUND(P486*H486,2)</f>
        <v>0</v>
      </c>
      <c r="L486" s="256"/>
      <c r="M486" s="44"/>
      <c r="N486" s="257" t="s">
        <v>1</v>
      </c>
      <c r="O486" s="258" t="s">
        <v>42</v>
      </c>
      <c r="P486" s="259">
        <f>I486+J486</f>
        <v>0</v>
      </c>
      <c r="Q486" s="259">
        <f>ROUND(I486*H486,2)</f>
        <v>0</v>
      </c>
      <c r="R486" s="259">
        <f>ROUND(J486*H486,2)</f>
        <v>0</v>
      </c>
      <c r="S486" s="94"/>
      <c r="T486" s="260">
        <f>S486*H486</f>
        <v>0</v>
      </c>
      <c r="U486" s="260">
        <v>0</v>
      </c>
      <c r="V486" s="260">
        <f>U486*H486</f>
        <v>0</v>
      </c>
      <c r="W486" s="260">
        <v>0</v>
      </c>
      <c r="X486" s="261">
        <f>W486*H486</f>
        <v>0</v>
      </c>
      <c r="Y486" s="41"/>
      <c r="Z486" s="41"/>
      <c r="AA486" s="41"/>
      <c r="AB486" s="41"/>
      <c r="AC486" s="41"/>
      <c r="AD486" s="41"/>
      <c r="AE486" s="41"/>
      <c r="AR486" s="262" t="s">
        <v>264</v>
      </c>
      <c r="AT486" s="262" t="s">
        <v>186</v>
      </c>
      <c r="AU486" s="262" t="s">
        <v>88</v>
      </c>
      <c r="AY486" s="16" t="s">
        <v>184</v>
      </c>
      <c r="BE486" s="147">
        <f>IF(O486="základní",K486,0)</f>
        <v>0</v>
      </c>
      <c r="BF486" s="147">
        <f>IF(O486="snížená",K486,0)</f>
        <v>0</v>
      </c>
      <c r="BG486" s="147">
        <f>IF(O486="zákl. přenesená",K486,0)</f>
        <v>0</v>
      </c>
      <c r="BH486" s="147">
        <f>IF(O486="sníž. přenesená",K486,0)</f>
        <v>0</v>
      </c>
      <c r="BI486" s="147">
        <f>IF(O486="nulová",K486,0)</f>
        <v>0</v>
      </c>
      <c r="BJ486" s="16" t="s">
        <v>86</v>
      </c>
      <c r="BK486" s="147">
        <f>ROUND(P486*H486,2)</f>
        <v>0</v>
      </c>
      <c r="BL486" s="16" t="s">
        <v>264</v>
      </c>
      <c r="BM486" s="262" t="s">
        <v>1098</v>
      </c>
    </row>
    <row r="487" s="2" customFormat="1" ht="24.15" customHeight="1">
      <c r="A487" s="41"/>
      <c r="B487" s="42"/>
      <c r="C487" s="286" t="s">
        <v>1099</v>
      </c>
      <c r="D487" s="286" t="s">
        <v>254</v>
      </c>
      <c r="E487" s="287" t="s">
        <v>1100</v>
      </c>
      <c r="F487" s="288" t="s">
        <v>1101</v>
      </c>
      <c r="G487" s="289" t="s">
        <v>189</v>
      </c>
      <c r="H487" s="290">
        <v>598</v>
      </c>
      <c r="I487" s="291"/>
      <c r="J487" s="292"/>
      <c r="K487" s="293">
        <f>ROUND(P487*H487,2)</f>
        <v>0</v>
      </c>
      <c r="L487" s="292"/>
      <c r="M487" s="294"/>
      <c r="N487" s="295" t="s">
        <v>1</v>
      </c>
      <c r="O487" s="258" t="s">
        <v>42</v>
      </c>
      <c r="P487" s="259">
        <f>I487+J487</f>
        <v>0</v>
      </c>
      <c r="Q487" s="259">
        <f>ROUND(I487*H487,2)</f>
        <v>0</v>
      </c>
      <c r="R487" s="259">
        <f>ROUND(J487*H487,2)</f>
        <v>0</v>
      </c>
      <c r="S487" s="94"/>
      <c r="T487" s="260">
        <f>S487*H487</f>
        <v>0</v>
      </c>
      <c r="U487" s="260">
        <v>0.00040000000000000002</v>
      </c>
      <c r="V487" s="260">
        <f>U487*H487</f>
        <v>0.23920000000000002</v>
      </c>
      <c r="W487" s="260">
        <v>0</v>
      </c>
      <c r="X487" s="261">
        <f>W487*H487</f>
        <v>0</v>
      </c>
      <c r="Y487" s="41"/>
      <c r="Z487" s="41"/>
      <c r="AA487" s="41"/>
      <c r="AB487" s="41"/>
      <c r="AC487" s="41"/>
      <c r="AD487" s="41"/>
      <c r="AE487" s="41"/>
      <c r="AR487" s="262" t="s">
        <v>342</v>
      </c>
      <c r="AT487" s="262" t="s">
        <v>254</v>
      </c>
      <c r="AU487" s="262" t="s">
        <v>88</v>
      </c>
      <c r="AY487" s="16" t="s">
        <v>184</v>
      </c>
      <c r="BE487" s="147">
        <f>IF(O487="základní",K487,0)</f>
        <v>0</v>
      </c>
      <c r="BF487" s="147">
        <f>IF(O487="snížená",K487,0)</f>
        <v>0</v>
      </c>
      <c r="BG487" s="147">
        <f>IF(O487="zákl. přenesená",K487,0)</f>
        <v>0</v>
      </c>
      <c r="BH487" s="147">
        <f>IF(O487="sníž. přenesená",K487,0)</f>
        <v>0</v>
      </c>
      <c r="BI487" s="147">
        <f>IF(O487="nulová",K487,0)</f>
        <v>0</v>
      </c>
      <c r="BJ487" s="16" t="s">
        <v>86</v>
      </c>
      <c r="BK487" s="147">
        <f>ROUND(P487*H487,2)</f>
        <v>0</v>
      </c>
      <c r="BL487" s="16" t="s">
        <v>264</v>
      </c>
      <c r="BM487" s="262" t="s">
        <v>1102</v>
      </c>
    </row>
    <row r="488" s="13" customFormat="1">
      <c r="A488" s="13"/>
      <c r="B488" s="263"/>
      <c r="C488" s="264"/>
      <c r="D488" s="265" t="s">
        <v>201</v>
      </c>
      <c r="E488" s="264"/>
      <c r="F488" s="267" t="s">
        <v>1103</v>
      </c>
      <c r="G488" s="264"/>
      <c r="H488" s="268">
        <v>598</v>
      </c>
      <c r="I488" s="269"/>
      <c r="J488" s="269"/>
      <c r="K488" s="264"/>
      <c r="L488" s="264"/>
      <c r="M488" s="270"/>
      <c r="N488" s="271"/>
      <c r="O488" s="272"/>
      <c r="P488" s="272"/>
      <c r="Q488" s="272"/>
      <c r="R488" s="272"/>
      <c r="S488" s="272"/>
      <c r="T488" s="272"/>
      <c r="U488" s="272"/>
      <c r="V488" s="272"/>
      <c r="W488" s="272"/>
      <c r="X488" s="273"/>
      <c r="Y488" s="13"/>
      <c r="Z488" s="13"/>
      <c r="AA488" s="13"/>
      <c r="AB488" s="13"/>
      <c r="AC488" s="13"/>
      <c r="AD488" s="13"/>
      <c r="AE488" s="13"/>
      <c r="AT488" s="274" t="s">
        <v>201</v>
      </c>
      <c r="AU488" s="274" t="s">
        <v>88</v>
      </c>
      <c r="AV488" s="13" t="s">
        <v>88</v>
      </c>
      <c r="AW488" s="13" t="s">
        <v>4</v>
      </c>
      <c r="AX488" s="13" t="s">
        <v>86</v>
      </c>
      <c r="AY488" s="274" t="s">
        <v>184</v>
      </c>
    </row>
    <row r="489" s="2" customFormat="1" ht="24.15" customHeight="1">
      <c r="A489" s="41"/>
      <c r="B489" s="42"/>
      <c r="C489" s="249" t="s">
        <v>1104</v>
      </c>
      <c r="D489" s="249" t="s">
        <v>186</v>
      </c>
      <c r="E489" s="250" t="s">
        <v>1105</v>
      </c>
      <c r="F489" s="251" t="s">
        <v>1106</v>
      </c>
      <c r="G489" s="252" t="s">
        <v>189</v>
      </c>
      <c r="H489" s="253">
        <v>12</v>
      </c>
      <c r="I489" s="254"/>
      <c r="J489" s="254"/>
      <c r="K489" s="255">
        <f>ROUND(P489*H489,2)</f>
        <v>0</v>
      </c>
      <c r="L489" s="256"/>
      <c r="M489" s="44"/>
      <c r="N489" s="257" t="s">
        <v>1</v>
      </c>
      <c r="O489" s="258" t="s">
        <v>42</v>
      </c>
      <c r="P489" s="259">
        <f>I489+J489</f>
        <v>0</v>
      </c>
      <c r="Q489" s="259">
        <f>ROUND(I489*H489,2)</f>
        <v>0</v>
      </c>
      <c r="R489" s="259">
        <f>ROUND(J489*H489,2)</f>
        <v>0</v>
      </c>
      <c r="S489" s="94"/>
      <c r="T489" s="260">
        <f>S489*H489</f>
        <v>0</v>
      </c>
      <c r="U489" s="260">
        <v>0.00010000000000000001</v>
      </c>
      <c r="V489" s="260">
        <f>U489*H489</f>
        <v>0.0012000000000000001</v>
      </c>
      <c r="W489" s="260">
        <v>0</v>
      </c>
      <c r="X489" s="261">
        <f>W489*H489</f>
        <v>0</v>
      </c>
      <c r="Y489" s="41"/>
      <c r="Z489" s="41"/>
      <c r="AA489" s="41"/>
      <c r="AB489" s="41"/>
      <c r="AC489" s="41"/>
      <c r="AD489" s="41"/>
      <c r="AE489" s="41"/>
      <c r="AR489" s="262" t="s">
        <v>264</v>
      </c>
      <c r="AT489" s="262" t="s">
        <v>186</v>
      </c>
      <c r="AU489" s="262" t="s">
        <v>88</v>
      </c>
      <c r="AY489" s="16" t="s">
        <v>184</v>
      </c>
      <c r="BE489" s="147">
        <f>IF(O489="základní",K489,0)</f>
        <v>0</v>
      </c>
      <c r="BF489" s="147">
        <f>IF(O489="snížená",K489,0)</f>
        <v>0</v>
      </c>
      <c r="BG489" s="147">
        <f>IF(O489="zákl. přenesená",K489,0)</f>
        <v>0</v>
      </c>
      <c r="BH489" s="147">
        <f>IF(O489="sníž. přenesená",K489,0)</f>
        <v>0</v>
      </c>
      <c r="BI489" s="147">
        <f>IF(O489="nulová",K489,0)</f>
        <v>0</v>
      </c>
      <c r="BJ489" s="16" t="s">
        <v>86</v>
      </c>
      <c r="BK489" s="147">
        <f>ROUND(P489*H489,2)</f>
        <v>0</v>
      </c>
      <c r="BL489" s="16" t="s">
        <v>264</v>
      </c>
      <c r="BM489" s="262" t="s">
        <v>1107</v>
      </c>
    </row>
    <row r="490" s="2" customFormat="1" ht="24.15" customHeight="1">
      <c r="A490" s="41"/>
      <c r="B490" s="42"/>
      <c r="C490" s="286" t="s">
        <v>1108</v>
      </c>
      <c r="D490" s="286" t="s">
        <v>254</v>
      </c>
      <c r="E490" s="287" t="s">
        <v>1109</v>
      </c>
      <c r="F490" s="288" t="s">
        <v>1110</v>
      </c>
      <c r="G490" s="289" t="s">
        <v>189</v>
      </c>
      <c r="H490" s="290">
        <v>14</v>
      </c>
      <c r="I490" s="291"/>
      <c r="J490" s="292"/>
      <c r="K490" s="293">
        <f>ROUND(P490*H490,2)</f>
        <v>0</v>
      </c>
      <c r="L490" s="292"/>
      <c r="M490" s="294"/>
      <c r="N490" s="295" t="s">
        <v>1</v>
      </c>
      <c r="O490" s="258" t="s">
        <v>42</v>
      </c>
      <c r="P490" s="259">
        <f>I490+J490</f>
        <v>0</v>
      </c>
      <c r="Q490" s="259">
        <f>ROUND(I490*H490,2)</f>
        <v>0</v>
      </c>
      <c r="R490" s="259">
        <f>ROUND(J490*H490,2)</f>
        <v>0</v>
      </c>
      <c r="S490" s="94"/>
      <c r="T490" s="260">
        <f>S490*H490</f>
        <v>0</v>
      </c>
      <c r="U490" s="260">
        <v>0.0025999999999999999</v>
      </c>
      <c r="V490" s="260">
        <f>U490*H490</f>
        <v>0.036400000000000002</v>
      </c>
      <c r="W490" s="260">
        <v>0</v>
      </c>
      <c r="X490" s="261">
        <f>W490*H490</f>
        <v>0</v>
      </c>
      <c r="Y490" s="41"/>
      <c r="Z490" s="41"/>
      <c r="AA490" s="41"/>
      <c r="AB490" s="41"/>
      <c r="AC490" s="41"/>
      <c r="AD490" s="41"/>
      <c r="AE490" s="41"/>
      <c r="AR490" s="262" t="s">
        <v>342</v>
      </c>
      <c r="AT490" s="262" t="s">
        <v>254</v>
      </c>
      <c r="AU490" s="262" t="s">
        <v>88</v>
      </c>
      <c r="AY490" s="16" t="s">
        <v>184</v>
      </c>
      <c r="BE490" s="147">
        <f>IF(O490="základní",K490,0)</f>
        <v>0</v>
      </c>
      <c r="BF490" s="147">
        <f>IF(O490="snížená",K490,0)</f>
        <v>0</v>
      </c>
      <c r="BG490" s="147">
        <f>IF(O490="zákl. přenesená",K490,0)</f>
        <v>0</v>
      </c>
      <c r="BH490" s="147">
        <f>IF(O490="sníž. přenesená",K490,0)</f>
        <v>0</v>
      </c>
      <c r="BI490" s="147">
        <f>IF(O490="nulová",K490,0)</f>
        <v>0</v>
      </c>
      <c r="BJ490" s="16" t="s">
        <v>86</v>
      </c>
      <c r="BK490" s="147">
        <f>ROUND(P490*H490,2)</f>
        <v>0</v>
      </c>
      <c r="BL490" s="16" t="s">
        <v>264</v>
      </c>
      <c r="BM490" s="262" t="s">
        <v>1111</v>
      </c>
    </row>
    <row r="491" s="2" customFormat="1" ht="24.15" customHeight="1">
      <c r="A491" s="41"/>
      <c r="B491" s="42"/>
      <c r="C491" s="249" t="s">
        <v>1112</v>
      </c>
      <c r="D491" s="249" t="s">
        <v>186</v>
      </c>
      <c r="E491" s="250" t="s">
        <v>1113</v>
      </c>
      <c r="F491" s="251" t="s">
        <v>1114</v>
      </c>
      <c r="G491" s="252" t="s">
        <v>189</v>
      </c>
      <c r="H491" s="253">
        <v>5</v>
      </c>
      <c r="I491" s="254"/>
      <c r="J491" s="254"/>
      <c r="K491" s="255">
        <f>ROUND(P491*H491,2)</f>
        <v>0</v>
      </c>
      <c r="L491" s="256"/>
      <c r="M491" s="44"/>
      <c r="N491" s="257" t="s">
        <v>1</v>
      </c>
      <c r="O491" s="258" t="s">
        <v>42</v>
      </c>
      <c r="P491" s="259">
        <f>I491+J491</f>
        <v>0</v>
      </c>
      <c r="Q491" s="259">
        <f>ROUND(I491*H491,2)</f>
        <v>0</v>
      </c>
      <c r="R491" s="259">
        <f>ROUND(J491*H491,2)</f>
        <v>0</v>
      </c>
      <c r="S491" s="94"/>
      <c r="T491" s="260">
        <f>S491*H491</f>
        <v>0</v>
      </c>
      <c r="U491" s="260">
        <v>0.00022000000000000001</v>
      </c>
      <c r="V491" s="260">
        <f>U491*H491</f>
        <v>0.0011000000000000001</v>
      </c>
      <c r="W491" s="260">
        <v>0</v>
      </c>
      <c r="X491" s="261">
        <f>W491*H491</f>
        <v>0</v>
      </c>
      <c r="Y491" s="41"/>
      <c r="Z491" s="41"/>
      <c r="AA491" s="41"/>
      <c r="AB491" s="41"/>
      <c r="AC491" s="41"/>
      <c r="AD491" s="41"/>
      <c r="AE491" s="41"/>
      <c r="AR491" s="262" t="s">
        <v>264</v>
      </c>
      <c r="AT491" s="262" t="s">
        <v>186</v>
      </c>
      <c r="AU491" s="262" t="s">
        <v>88</v>
      </c>
      <c r="AY491" s="16" t="s">
        <v>184</v>
      </c>
      <c r="BE491" s="147">
        <f>IF(O491="základní",K491,0)</f>
        <v>0</v>
      </c>
      <c r="BF491" s="147">
        <f>IF(O491="snížená",K491,0)</f>
        <v>0</v>
      </c>
      <c r="BG491" s="147">
        <f>IF(O491="zákl. přenesená",K491,0)</f>
        <v>0</v>
      </c>
      <c r="BH491" s="147">
        <f>IF(O491="sníž. přenesená",K491,0)</f>
        <v>0</v>
      </c>
      <c r="BI491" s="147">
        <f>IF(O491="nulová",K491,0)</f>
        <v>0</v>
      </c>
      <c r="BJ491" s="16" t="s">
        <v>86</v>
      </c>
      <c r="BK491" s="147">
        <f>ROUND(P491*H491,2)</f>
        <v>0</v>
      </c>
      <c r="BL491" s="16" t="s">
        <v>264</v>
      </c>
      <c r="BM491" s="262" t="s">
        <v>1115</v>
      </c>
    </row>
    <row r="492" s="2" customFormat="1" ht="24.15" customHeight="1">
      <c r="A492" s="41"/>
      <c r="B492" s="42"/>
      <c r="C492" s="286" t="s">
        <v>1116</v>
      </c>
      <c r="D492" s="286" t="s">
        <v>254</v>
      </c>
      <c r="E492" s="287" t="s">
        <v>1117</v>
      </c>
      <c r="F492" s="288" t="s">
        <v>1118</v>
      </c>
      <c r="G492" s="289" t="s">
        <v>189</v>
      </c>
      <c r="H492" s="290">
        <v>5</v>
      </c>
      <c r="I492" s="291"/>
      <c r="J492" s="292"/>
      <c r="K492" s="293">
        <f>ROUND(P492*H492,2)</f>
        <v>0</v>
      </c>
      <c r="L492" s="292"/>
      <c r="M492" s="294"/>
      <c r="N492" s="295" t="s">
        <v>1</v>
      </c>
      <c r="O492" s="258" t="s">
        <v>42</v>
      </c>
      <c r="P492" s="259">
        <f>I492+J492</f>
        <v>0</v>
      </c>
      <c r="Q492" s="259">
        <f>ROUND(I492*H492,2)</f>
        <v>0</v>
      </c>
      <c r="R492" s="259">
        <f>ROUND(J492*H492,2)</f>
        <v>0</v>
      </c>
      <c r="S492" s="94"/>
      <c r="T492" s="260">
        <f>S492*H492</f>
        <v>0</v>
      </c>
      <c r="U492" s="260">
        <v>0.0038999999999999998</v>
      </c>
      <c r="V492" s="260">
        <f>U492*H492</f>
        <v>0.0195</v>
      </c>
      <c r="W492" s="260">
        <v>0</v>
      </c>
      <c r="X492" s="261">
        <f>W492*H492</f>
        <v>0</v>
      </c>
      <c r="Y492" s="41"/>
      <c r="Z492" s="41"/>
      <c r="AA492" s="41"/>
      <c r="AB492" s="41"/>
      <c r="AC492" s="41"/>
      <c r="AD492" s="41"/>
      <c r="AE492" s="41"/>
      <c r="AR492" s="262" t="s">
        <v>342</v>
      </c>
      <c r="AT492" s="262" t="s">
        <v>254</v>
      </c>
      <c r="AU492" s="262" t="s">
        <v>88</v>
      </c>
      <c r="AY492" s="16" t="s">
        <v>184</v>
      </c>
      <c r="BE492" s="147">
        <f>IF(O492="základní",K492,0)</f>
        <v>0</v>
      </c>
      <c r="BF492" s="147">
        <f>IF(O492="snížená",K492,0)</f>
        <v>0</v>
      </c>
      <c r="BG492" s="147">
        <f>IF(O492="zákl. přenesená",K492,0)</f>
        <v>0</v>
      </c>
      <c r="BH492" s="147">
        <f>IF(O492="sníž. přenesená",K492,0)</f>
        <v>0</v>
      </c>
      <c r="BI492" s="147">
        <f>IF(O492="nulová",K492,0)</f>
        <v>0</v>
      </c>
      <c r="BJ492" s="16" t="s">
        <v>86</v>
      </c>
      <c r="BK492" s="147">
        <f>ROUND(P492*H492,2)</f>
        <v>0</v>
      </c>
      <c r="BL492" s="16" t="s">
        <v>264</v>
      </c>
      <c r="BM492" s="262" t="s">
        <v>1119</v>
      </c>
    </row>
    <row r="493" s="2" customFormat="1" ht="24.15" customHeight="1">
      <c r="A493" s="41"/>
      <c r="B493" s="42"/>
      <c r="C493" s="249" t="s">
        <v>1120</v>
      </c>
      <c r="D493" s="249" t="s">
        <v>186</v>
      </c>
      <c r="E493" s="250" t="s">
        <v>1121</v>
      </c>
      <c r="F493" s="251" t="s">
        <v>1122</v>
      </c>
      <c r="G493" s="252" t="s">
        <v>241</v>
      </c>
      <c r="H493" s="253">
        <v>28.399000000000001</v>
      </c>
      <c r="I493" s="254"/>
      <c r="J493" s="254"/>
      <c r="K493" s="255">
        <f>ROUND(P493*H493,2)</f>
        <v>0</v>
      </c>
      <c r="L493" s="256"/>
      <c r="M493" s="44"/>
      <c r="N493" s="257" t="s">
        <v>1</v>
      </c>
      <c r="O493" s="258" t="s">
        <v>42</v>
      </c>
      <c r="P493" s="259">
        <f>I493+J493</f>
        <v>0</v>
      </c>
      <c r="Q493" s="259">
        <f>ROUND(I493*H493,2)</f>
        <v>0</v>
      </c>
      <c r="R493" s="259">
        <f>ROUND(J493*H493,2)</f>
        <v>0</v>
      </c>
      <c r="S493" s="94"/>
      <c r="T493" s="260">
        <f>S493*H493</f>
        <v>0</v>
      </c>
      <c r="U493" s="260">
        <v>0</v>
      </c>
      <c r="V493" s="260">
        <f>U493*H493</f>
        <v>0</v>
      </c>
      <c r="W493" s="260">
        <v>0</v>
      </c>
      <c r="X493" s="261">
        <f>W493*H493</f>
        <v>0</v>
      </c>
      <c r="Y493" s="41"/>
      <c r="Z493" s="41"/>
      <c r="AA493" s="41"/>
      <c r="AB493" s="41"/>
      <c r="AC493" s="41"/>
      <c r="AD493" s="41"/>
      <c r="AE493" s="41"/>
      <c r="AR493" s="262" t="s">
        <v>264</v>
      </c>
      <c r="AT493" s="262" t="s">
        <v>186</v>
      </c>
      <c r="AU493" s="262" t="s">
        <v>88</v>
      </c>
      <c r="AY493" s="16" t="s">
        <v>184</v>
      </c>
      <c r="BE493" s="147">
        <f>IF(O493="základní",K493,0)</f>
        <v>0</v>
      </c>
      <c r="BF493" s="147">
        <f>IF(O493="snížená",K493,0)</f>
        <v>0</v>
      </c>
      <c r="BG493" s="147">
        <f>IF(O493="zákl. přenesená",K493,0)</f>
        <v>0</v>
      </c>
      <c r="BH493" s="147">
        <f>IF(O493="sníž. přenesená",K493,0)</f>
        <v>0</v>
      </c>
      <c r="BI493" s="147">
        <f>IF(O493="nulová",K493,0)</f>
        <v>0</v>
      </c>
      <c r="BJ493" s="16" t="s">
        <v>86</v>
      </c>
      <c r="BK493" s="147">
        <f>ROUND(P493*H493,2)</f>
        <v>0</v>
      </c>
      <c r="BL493" s="16" t="s">
        <v>264</v>
      </c>
      <c r="BM493" s="262" t="s">
        <v>1123</v>
      </c>
    </row>
    <row r="494" s="2" customFormat="1" ht="24.15" customHeight="1">
      <c r="A494" s="41"/>
      <c r="B494" s="42"/>
      <c r="C494" s="249" t="s">
        <v>1124</v>
      </c>
      <c r="D494" s="249" t="s">
        <v>186</v>
      </c>
      <c r="E494" s="250" t="s">
        <v>1125</v>
      </c>
      <c r="F494" s="251" t="s">
        <v>1126</v>
      </c>
      <c r="G494" s="252" t="s">
        <v>241</v>
      </c>
      <c r="H494" s="253">
        <v>28.399000000000001</v>
      </c>
      <c r="I494" s="254"/>
      <c r="J494" s="254"/>
      <c r="K494" s="255">
        <f>ROUND(P494*H494,2)</f>
        <v>0</v>
      </c>
      <c r="L494" s="256"/>
      <c r="M494" s="44"/>
      <c r="N494" s="257" t="s">
        <v>1</v>
      </c>
      <c r="O494" s="258" t="s">
        <v>42</v>
      </c>
      <c r="P494" s="259">
        <f>I494+J494</f>
        <v>0</v>
      </c>
      <c r="Q494" s="259">
        <f>ROUND(I494*H494,2)</f>
        <v>0</v>
      </c>
      <c r="R494" s="259">
        <f>ROUND(J494*H494,2)</f>
        <v>0</v>
      </c>
      <c r="S494" s="94"/>
      <c r="T494" s="260">
        <f>S494*H494</f>
        <v>0</v>
      </c>
      <c r="U494" s="260">
        <v>0</v>
      </c>
      <c r="V494" s="260">
        <f>U494*H494</f>
        <v>0</v>
      </c>
      <c r="W494" s="260">
        <v>0</v>
      </c>
      <c r="X494" s="261">
        <f>W494*H494</f>
        <v>0</v>
      </c>
      <c r="Y494" s="41"/>
      <c r="Z494" s="41"/>
      <c r="AA494" s="41"/>
      <c r="AB494" s="41"/>
      <c r="AC494" s="41"/>
      <c r="AD494" s="41"/>
      <c r="AE494" s="41"/>
      <c r="AR494" s="262" t="s">
        <v>264</v>
      </c>
      <c r="AT494" s="262" t="s">
        <v>186</v>
      </c>
      <c r="AU494" s="262" t="s">
        <v>88</v>
      </c>
      <c r="AY494" s="16" t="s">
        <v>184</v>
      </c>
      <c r="BE494" s="147">
        <f>IF(O494="základní",K494,0)</f>
        <v>0</v>
      </c>
      <c r="BF494" s="147">
        <f>IF(O494="snížená",K494,0)</f>
        <v>0</v>
      </c>
      <c r="BG494" s="147">
        <f>IF(O494="zákl. přenesená",K494,0)</f>
        <v>0</v>
      </c>
      <c r="BH494" s="147">
        <f>IF(O494="sníž. přenesená",K494,0)</f>
        <v>0</v>
      </c>
      <c r="BI494" s="147">
        <f>IF(O494="nulová",K494,0)</f>
        <v>0</v>
      </c>
      <c r="BJ494" s="16" t="s">
        <v>86</v>
      </c>
      <c r="BK494" s="147">
        <f>ROUND(P494*H494,2)</f>
        <v>0</v>
      </c>
      <c r="BL494" s="16" t="s">
        <v>264</v>
      </c>
      <c r="BM494" s="262" t="s">
        <v>1127</v>
      </c>
    </row>
    <row r="495" s="12" customFormat="1" ht="22.8" customHeight="1">
      <c r="A495" s="12"/>
      <c r="B495" s="232"/>
      <c r="C495" s="233"/>
      <c r="D495" s="234" t="s">
        <v>78</v>
      </c>
      <c r="E495" s="247" t="s">
        <v>1128</v>
      </c>
      <c r="F495" s="247" t="s">
        <v>1129</v>
      </c>
      <c r="G495" s="233"/>
      <c r="H495" s="233"/>
      <c r="I495" s="236"/>
      <c r="J495" s="236"/>
      <c r="K495" s="248">
        <f>BK495</f>
        <v>0</v>
      </c>
      <c r="L495" s="233"/>
      <c r="M495" s="238"/>
      <c r="N495" s="239"/>
      <c r="O495" s="240"/>
      <c r="P495" s="240"/>
      <c r="Q495" s="241">
        <f>SUM(Q496:Q532)</f>
        <v>0</v>
      </c>
      <c r="R495" s="241">
        <f>SUM(R496:R532)</f>
        <v>0</v>
      </c>
      <c r="S495" s="240"/>
      <c r="T495" s="242">
        <f>SUM(T496:T532)</f>
        <v>0</v>
      </c>
      <c r="U495" s="240"/>
      <c r="V495" s="242">
        <f>SUM(V496:V532)</f>
        <v>0.84063999999999994</v>
      </c>
      <c r="W495" s="240"/>
      <c r="X495" s="243">
        <f>SUM(X496:X532)</f>
        <v>1.8847200000000002</v>
      </c>
      <c r="Y495" s="12"/>
      <c r="Z495" s="12"/>
      <c r="AA495" s="12"/>
      <c r="AB495" s="12"/>
      <c r="AC495" s="12"/>
      <c r="AD495" s="12"/>
      <c r="AE495" s="12"/>
      <c r="AR495" s="244" t="s">
        <v>88</v>
      </c>
      <c r="AT495" s="245" t="s">
        <v>78</v>
      </c>
      <c r="AU495" s="245" t="s">
        <v>86</v>
      </c>
      <c r="AY495" s="244" t="s">
        <v>184</v>
      </c>
      <c r="BK495" s="246">
        <f>SUM(BK496:BK532)</f>
        <v>0</v>
      </c>
    </row>
    <row r="496" s="2" customFormat="1" ht="16.5" customHeight="1">
      <c r="A496" s="41"/>
      <c r="B496" s="42"/>
      <c r="C496" s="249" t="s">
        <v>1130</v>
      </c>
      <c r="D496" s="249" t="s">
        <v>186</v>
      </c>
      <c r="E496" s="250" t="s">
        <v>1131</v>
      </c>
      <c r="F496" s="251" t="s">
        <v>1132</v>
      </c>
      <c r="G496" s="252" t="s">
        <v>194</v>
      </c>
      <c r="H496" s="253">
        <v>51</v>
      </c>
      <c r="I496" s="254"/>
      <c r="J496" s="254"/>
      <c r="K496" s="255">
        <f>ROUND(P496*H496,2)</f>
        <v>0</v>
      </c>
      <c r="L496" s="256"/>
      <c r="M496" s="44"/>
      <c r="N496" s="257" t="s">
        <v>1</v>
      </c>
      <c r="O496" s="258" t="s">
        <v>42</v>
      </c>
      <c r="P496" s="259">
        <f>I496+J496</f>
        <v>0</v>
      </c>
      <c r="Q496" s="259">
        <f>ROUND(I496*H496,2)</f>
        <v>0</v>
      </c>
      <c r="R496" s="259">
        <f>ROUND(J496*H496,2)</f>
        <v>0</v>
      </c>
      <c r="S496" s="94"/>
      <c r="T496" s="260">
        <f>S496*H496</f>
        <v>0</v>
      </c>
      <c r="U496" s="260">
        <v>0</v>
      </c>
      <c r="V496" s="260">
        <f>U496*H496</f>
        <v>0</v>
      </c>
      <c r="W496" s="260">
        <v>0.03065</v>
      </c>
      <c r="X496" s="261">
        <f>W496*H496</f>
        <v>1.56315</v>
      </c>
      <c r="Y496" s="41"/>
      <c r="Z496" s="41"/>
      <c r="AA496" s="41"/>
      <c r="AB496" s="41"/>
      <c r="AC496" s="41"/>
      <c r="AD496" s="41"/>
      <c r="AE496" s="41"/>
      <c r="AR496" s="262" t="s">
        <v>264</v>
      </c>
      <c r="AT496" s="262" t="s">
        <v>186</v>
      </c>
      <c r="AU496" s="262" t="s">
        <v>88</v>
      </c>
      <c r="AY496" s="16" t="s">
        <v>184</v>
      </c>
      <c r="BE496" s="147">
        <f>IF(O496="základní",K496,0)</f>
        <v>0</v>
      </c>
      <c r="BF496" s="147">
        <f>IF(O496="snížená",K496,0)</f>
        <v>0</v>
      </c>
      <c r="BG496" s="147">
        <f>IF(O496="zákl. přenesená",K496,0)</f>
        <v>0</v>
      </c>
      <c r="BH496" s="147">
        <f>IF(O496="sníž. přenesená",K496,0)</f>
        <v>0</v>
      </c>
      <c r="BI496" s="147">
        <f>IF(O496="nulová",K496,0)</f>
        <v>0</v>
      </c>
      <c r="BJ496" s="16" t="s">
        <v>86</v>
      </c>
      <c r="BK496" s="147">
        <f>ROUND(P496*H496,2)</f>
        <v>0</v>
      </c>
      <c r="BL496" s="16" t="s">
        <v>264</v>
      </c>
      <c r="BM496" s="262" t="s">
        <v>1133</v>
      </c>
    </row>
    <row r="497" s="13" customFormat="1">
      <c r="A497" s="13"/>
      <c r="B497" s="263"/>
      <c r="C497" s="264"/>
      <c r="D497" s="265" t="s">
        <v>201</v>
      </c>
      <c r="E497" s="266" t="s">
        <v>1</v>
      </c>
      <c r="F497" s="267" t="s">
        <v>1134</v>
      </c>
      <c r="G497" s="264"/>
      <c r="H497" s="268">
        <v>51</v>
      </c>
      <c r="I497" s="269"/>
      <c r="J497" s="269"/>
      <c r="K497" s="264"/>
      <c r="L497" s="264"/>
      <c r="M497" s="270"/>
      <c r="N497" s="271"/>
      <c r="O497" s="272"/>
      <c r="P497" s="272"/>
      <c r="Q497" s="272"/>
      <c r="R497" s="272"/>
      <c r="S497" s="272"/>
      <c r="T497" s="272"/>
      <c r="U497" s="272"/>
      <c r="V497" s="272"/>
      <c r="W497" s="272"/>
      <c r="X497" s="273"/>
      <c r="Y497" s="13"/>
      <c r="Z497" s="13"/>
      <c r="AA497" s="13"/>
      <c r="AB497" s="13"/>
      <c r="AC497" s="13"/>
      <c r="AD497" s="13"/>
      <c r="AE497" s="13"/>
      <c r="AT497" s="274" t="s">
        <v>201</v>
      </c>
      <c r="AU497" s="274" t="s">
        <v>88</v>
      </c>
      <c r="AV497" s="13" t="s">
        <v>88</v>
      </c>
      <c r="AW497" s="13" t="s">
        <v>5</v>
      </c>
      <c r="AX497" s="13" t="s">
        <v>86</v>
      </c>
      <c r="AY497" s="274" t="s">
        <v>184</v>
      </c>
    </row>
    <row r="498" s="2" customFormat="1" ht="16.5" customHeight="1">
      <c r="A498" s="41"/>
      <c r="B498" s="42"/>
      <c r="C498" s="249" t="s">
        <v>1135</v>
      </c>
      <c r="D498" s="249" t="s">
        <v>186</v>
      </c>
      <c r="E498" s="250" t="s">
        <v>1136</v>
      </c>
      <c r="F498" s="251" t="s">
        <v>1137</v>
      </c>
      <c r="G498" s="252" t="s">
        <v>194</v>
      </c>
      <c r="H498" s="253">
        <v>48</v>
      </c>
      <c r="I498" s="254"/>
      <c r="J498" s="254"/>
      <c r="K498" s="255">
        <f>ROUND(P498*H498,2)</f>
        <v>0</v>
      </c>
      <c r="L498" s="256"/>
      <c r="M498" s="44"/>
      <c r="N498" s="257" t="s">
        <v>1</v>
      </c>
      <c r="O498" s="258" t="s">
        <v>42</v>
      </c>
      <c r="P498" s="259">
        <f>I498+J498</f>
        <v>0</v>
      </c>
      <c r="Q498" s="259">
        <f>ROUND(I498*H498,2)</f>
        <v>0</v>
      </c>
      <c r="R498" s="259">
        <f>ROUND(J498*H498,2)</f>
        <v>0</v>
      </c>
      <c r="S498" s="94"/>
      <c r="T498" s="260">
        <f>S498*H498</f>
        <v>0</v>
      </c>
      <c r="U498" s="260">
        <v>0</v>
      </c>
      <c r="V498" s="260">
        <f>U498*H498</f>
        <v>0</v>
      </c>
      <c r="W498" s="260">
        <v>0.00198</v>
      </c>
      <c r="X498" s="261">
        <f>W498*H498</f>
        <v>0.095039999999999999</v>
      </c>
      <c r="Y498" s="41"/>
      <c r="Z498" s="41"/>
      <c r="AA498" s="41"/>
      <c r="AB498" s="41"/>
      <c r="AC498" s="41"/>
      <c r="AD498" s="41"/>
      <c r="AE498" s="41"/>
      <c r="AR498" s="262" t="s">
        <v>264</v>
      </c>
      <c r="AT498" s="262" t="s">
        <v>186</v>
      </c>
      <c r="AU498" s="262" t="s">
        <v>88</v>
      </c>
      <c r="AY498" s="16" t="s">
        <v>184</v>
      </c>
      <c r="BE498" s="147">
        <f>IF(O498="základní",K498,0)</f>
        <v>0</v>
      </c>
      <c r="BF498" s="147">
        <f>IF(O498="snížená",K498,0)</f>
        <v>0</v>
      </c>
      <c r="BG498" s="147">
        <f>IF(O498="zákl. přenesená",K498,0)</f>
        <v>0</v>
      </c>
      <c r="BH498" s="147">
        <f>IF(O498="sníž. přenesená",K498,0)</f>
        <v>0</v>
      </c>
      <c r="BI498" s="147">
        <f>IF(O498="nulová",K498,0)</f>
        <v>0</v>
      </c>
      <c r="BJ498" s="16" t="s">
        <v>86</v>
      </c>
      <c r="BK498" s="147">
        <f>ROUND(P498*H498,2)</f>
        <v>0</v>
      </c>
      <c r="BL498" s="16" t="s">
        <v>264</v>
      </c>
      <c r="BM498" s="262" t="s">
        <v>1138</v>
      </c>
    </row>
    <row r="499" s="2" customFormat="1" ht="21.75" customHeight="1">
      <c r="A499" s="41"/>
      <c r="B499" s="42"/>
      <c r="C499" s="249" t="s">
        <v>1139</v>
      </c>
      <c r="D499" s="249" t="s">
        <v>186</v>
      </c>
      <c r="E499" s="250" t="s">
        <v>1140</v>
      </c>
      <c r="F499" s="251" t="s">
        <v>1141</v>
      </c>
      <c r="G499" s="252" t="s">
        <v>194</v>
      </c>
      <c r="H499" s="253">
        <v>5</v>
      </c>
      <c r="I499" s="254"/>
      <c r="J499" s="254"/>
      <c r="K499" s="255">
        <f>ROUND(P499*H499,2)</f>
        <v>0</v>
      </c>
      <c r="L499" s="256"/>
      <c r="M499" s="44"/>
      <c r="N499" s="257" t="s">
        <v>1</v>
      </c>
      <c r="O499" s="258" t="s">
        <v>42</v>
      </c>
      <c r="P499" s="259">
        <f>I499+J499</f>
        <v>0</v>
      </c>
      <c r="Q499" s="259">
        <f>ROUND(I499*H499,2)</f>
        <v>0</v>
      </c>
      <c r="R499" s="259">
        <f>ROUND(J499*H499,2)</f>
        <v>0</v>
      </c>
      <c r="S499" s="94"/>
      <c r="T499" s="260">
        <f>S499*H499</f>
        <v>0</v>
      </c>
      <c r="U499" s="260">
        <v>0.0016800000000000001</v>
      </c>
      <c r="V499" s="260">
        <f>U499*H499</f>
        <v>0.0084000000000000012</v>
      </c>
      <c r="W499" s="260">
        <v>0</v>
      </c>
      <c r="X499" s="261">
        <f>W499*H499</f>
        <v>0</v>
      </c>
      <c r="Y499" s="41"/>
      <c r="Z499" s="41"/>
      <c r="AA499" s="41"/>
      <c r="AB499" s="41"/>
      <c r="AC499" s="41"/>
      <c r="AD499" s="41"/>
      <c r="AE499" s="41"/>
      <c r="AR499" s="262" t="s">
        <v>264</v>
      </c>
      <c r="AT499" s="262" t="s">
        <v>186</v>
      </c>
      <c r="AU499" s="262" t="s">
        <v>88</v>
      </c>
      <c r="AY499" s="16" t="s">
        <v>184</v>
      </c>
      <c r="BE499" s="147">
        <f>IF(O499="základní",K499,0)</f>
        <v>0</v>
      </c>
      <c r="BF499" s="147">
        <f>IF(O499="snížená",K499,0)</f>
        <v>0</v>
      </c>
      <c r="BG499" s="147">
        <f>IF(O499="zákl. přenesená",K499,0)</f>
        <v>0</v>
      </c>
      <c r="BH499" s="147">
        <f>IF(O499="sníž. přenesená",K499,0)</f>
        <v>0</v>
      </c>
      <c r="BI499" s="147">
        <f>IF(O499="nulová",K499,0)</f>
        <v>0</v>
      </c>
      <c r="BJ499" s="16" t="s">
        <v>86</v>
      </c>
      <c r="BK499" s="147">
        <f>ROUND(P499*H499,2)</f>
        <v>0</v>
      </c>
      <c r="BL499" s="16" t="s">
        <v>264</v>
      </c>
      <c r="BM499" s="262" t="s">
        <v>1142</v>
      </c>
    </row>
    <row r="500" s="2" customFormat="1" ht="21.75" customHeight="1">
      <c r="A500" s="41"/>
      <c r="B500" s="42"/>
      <c r="C500" s="249" t="s">
        <v>1143</v>
      </c>
      <c r="D500" s="249" t="s">
        <v>186</v>
      </c>
      <c r="E500" s="250" t="s">
        <v>1144</v>
      </c>
      <c r="F500" s="251" t="s">
        <v>1145</v>
      </c>
      <c r="G500" s="252" t="s">
        <v>194</v>
      </c>
      <c r="H500" s="253">
        <v>25</v>
      </c>
      <c r="I500" s="254"/>
      <c r="J500" s="254"/>
      <c r="K500" s="255">
        <f>ROUND(P500*H500,2)</f>
        <v>0</v>
      </c>
      <c r="L500" s="256"/>
      <c r="M500" s="44"/>
      <c r="N500" s="257" t="s">
        <v>1</v>
      </c>
      <c r="O500" s="258" t="s">
        <v>42</v>
      </c>
      <c r="P500" s="259">
        <f>I500+J500</f>
        <v>0</v>
      </c>
      <c r="Q500" s="259">
        <f>ROUND(I500*H500,2)</f>
        <v>0</v>
      </c>
      <c r="R500" s="259">
        <f>ROUND(J500*H500,2)</f>
        <v>0</v>
      </c>
      <c r="S500" s="94"/>
      <c r="T500" s="260">
        <f>S500*H500</f>
        <v>0</v>
      </c>
      <c r="U500" s="260">
        <v>0.00191</v>
      </c>
      <c r="V500" s="260">
        <f>U500*H500</f>
        <v>0.047750000000000001</v>
      </c>
      <c r="W500" s="260">
        <v>0</v>
      </c>
      <c r="X500" s="261">
        <f>W500*H500</f>
        <v>0</v>
      </c>
      <c r="Y500" s="41"/>
      <c r="Z500" s="41"/>
      <c r="AA500" s="41"/>
      <c r="AB500" s="41"/>
      <c r="AC500" s="41"/>
      <c r="AD500" s="41"/>
      <c r="AE500" s="41"/>
      <c r="AR500" s="262" t="s">
        <v>264</v>
      </c>
      <c r="AT500" s="262" t="s">
        <v>186</v>
      </c>
      <c r="AU500" s="262" t="s">
        <v>88</v>
      </c>
      <c r="AY500" s="16" t="s">
        <v>184</v>
      </c>
      <c r="BE500" s="147">
        <f>IF(O500="základní",K500,0)</f>
        <v>0</v>
      </c>
      <c r="BF500" s="147">
        <f>IF(O500="snížená",K500,0)</f>
        <v>0</v>
      </c>
      <c r="BG500" s="147">
        <f>IF(O500="zákl. přenesená",K500,0)</f>
        <v>0</v>
      </c>
      <c r="BH500" s="147">
        <f>IF(O500="sníž. přenesená",K500,0)</f>
        <v>0</v>
      </c>
      <c r="BI500" s="147">
        <f>IF(O500="nulová",K500,0)</f>
        <v>0</v>
      </c>
      <c r="BJ500" s="16" t="s">
        <v>86</v>
      </c>
      <c r="BK500" s="147">
        <f>ROUND(P500*H500,2)</f>
        <v>0</v>
      </c>
      <c r="BL500" s="16" t="s">
        <v>264</v>
      </c>
      <c r="BM500" s="262" t="s">
        <v>1146</v>
      </c>
    </row>
    <row r="501" s="2" customFormat="1" ht="21.75" customHeight="1">
      <c r="A501" s="41"/>
      <c r="B501" s="42"/>
      <c r="C501" s="249" t="s">
        <v>1147</v>
      </c>
      <c r="D501" s="249" t="s">
        <v>186</v>
      </c>
      <c r="E501" s="250" t="s">
        <v>1148</v>
      </c>
      <c r="F501" s="251" t="s">
        <v>1149</v>
      </c>
      <c r="G501" s="252" t="s">
        <v>194</v>
      </c>
      <c r="H501" s="253">
        <v>15</v>
      </c>
      <c r="I501" s="254"/>
      <c r="J501" s="254"/>
      <c r="K501" s="255">
        <f>ROUND(P501*H501,2)</f>
        <v>0</v>
      </c>
      <c r="L501" s="256"/>
      <c r="M501" s="44"/>
      <c r="N501" s="257" t="s">
        <v>1</v>
      </c>
      <c r="O501" s="258" t="s">
        <v>42</v>
      </c>
      <c r="P501" s="259">
        <f>I501+J501</f>
        <v>0</v>
      </c>
      <c r="Q501" s="259">
        <f>ROUND(I501*H501,2)</f>
        <v>0</v>
      </c>
      <c r="R501" s="259">
        <f>ROUND(J501*H501,2)</f>
        <v>0</v>
      </c>
      <c r="S501" s="94"/>
      <c r="T501" s="260">
        <f>S501*H501</f>
        <v>0</v>
      </c>
      <c r="U501" s="260">
        <v>0.0030799999999999998</v>
      </c>
      <c r="V501" s="260">
        <f>U501*H501</f>
        <v>0.046199999999999998</v>
      </c>
      <c r="W501" s="260">
        <v>0</v>
      </c>
      <c r="X501" s="261">
        <f>W501*H501</f>
        <v>0</v>
      </c>
      <c r="Y501" s="41"/>
      <c r="Z501" s="41"/>
      <c r="AA501" s="41"/>
      <c r="AB501" s="41"/>
      <c r="AC501" s="41"/>
      <c r="AD501" s="41"/>
      <c r="AE501" s="41"/>
      <c r="AR501" s="262" t="s">
        <v>264</v>
      </c>
      <c r="AT501" s="262" t="s">
        <v>186</v>
      </c>
      <c r="AU501" s="262" t="s">
        <v>88</v>
      </c>
      <c r="AY501" s="16" t="s">
        <v>184</v>
      </c>
      <c r="BE501" s="147">
        <f>IF(O501="základní",K501,0)</f>
        <v>0</v>
      </c>
      <c r="BF501" s="147">
        <f>IF(O501="snížená",K501,0)</f>
        <v>0</v>
      </c>
      <c r="BG501" s="147">
        <f>IF(O501="zákl. přenesená",K501,0)</f>
        <v>0</v>
      </c>
      <c r="BH501" s="147">
        <f>IF(O501="sníž. přenesená",K501,0)</f>
        <v>0</v>
      </c>
      <c r="BI501" s="147">
        <f>IF(O501="nulová",K501,0)</f>
        <v>0</v>
      </c>
      <c r="BJ501" s="16" t="s">
        <v>86</v>
      </c>
      <c r="BK501" s="147">
        <f>ROUND(P501*H501,2)</f>
        <v>0</v>
      </c>
      <c r="BL501" s="16" t="s">
        <v>264</v>
      </c>
      <c r="BM501" s="262" t="s">
        <v>1150</v>
      </c>
    </row>
    <row r="502" s="2" customFormat="1" ht="21.75" customHeight="1">
      <c r="A502" s="41"/>
      <c r="B502" s="42"/>
      <c r="C502" s="249" t="s">
        <v>1151</v>
      </c>
      <c r="D502" s="249" t="s">
        <v>186</v>
      </c>
      <c r="E502" s="250" t="s">
        <v>1152</v>
      </c>
      <c r="F502" s="251" t="s">
        <v>1153</v>
      </c>
      <c r="G502" s="252" t="s">
        <v>194</v>
      </c>
      <c r="H502" s="253">
        <v>35</v>
      </c>
      <c r="I502" s="254"/>
      <c r="J502" s="254"/>
      <c r="K502" s="255">
        <f>ROUND(P502*H502,2)</f>
        <v>0</v>
      </c>
      <c r="L502" s="256"/>
      <c r="M502" s="44"/>
      <c r="N502" s="257" t="s">
        <v>1</v>
      </c>
      <c r="O502" s="258" t="s">
        <v>42</v>
      </c>
      <c r="P502" s="259">
        <f>I502+J502</f>
        <v>0</v>
      </c>
      <c r="Q502" s="259">
        <f>ROUND(I502*H502,2)</f>
        <v>0</v>
      </c>
      <c r="R502" s="259">
        <f>ROUND(J502*H502,2)</f>
        <v>0</v>
      </c>
      <c r="S502" s="94"/>
      <c r="T502" s="260">
        <f>S502*H502</f>
        <v>0</v>
      </c>
      <c r="U502" s="260">
        <v>0.00142</v>
      </c>
      <c r="V502" s="260">
        <f>U502*H502</f>
        <v>0.049700000000000001</v>
      </c>
      <c r="W502" s="260">
        <v>0</v>
      </c>
      <c r="X502" s="261">
        <f>W502*H502</f>
        <v>0</v>
      </c>
      <c r="Y502" s="41"/>
      <c r="Z502" s="41"/>
      <c r="AA502" s="41"/>
      <c r="AB502" s="41"/>
      <c r="AC502" s="41"/>
      <c r="AD502" s="41"/>
      <c r="AE502" s="41"/>
      <c r="AR502" s="262" t="s">
        <v>264</v>
      </c>
      <c r="AT502" s="262" t="s">
        <v>186</v>
      </c>
      <c r="AU502" s="262" t="s">
        <v>88</v>
      </c>
      <c r="AY502" s="16" t="s">
        <v>184</v>
      </c>
      <c r="BE502" s="147">
        <f>IF(O502="základní",K502,0)</f>
        <v>0</v>
      </c>
      <c r="BF502" s="147">
        <f>IF(O502="snížená",K502,0)</f>
        <v>0</v>
      </c>
      <c r="BG502" s="147">
        <f>IF(O502="zákl. přenesená",K502,0)</f>
        <v>0</v>
      </c>
      <c r="BH502" s="147">
        <f>IF(O502="sníž. přenesená",K502,0)</f>
        <v>0</v>
      </c>
      <c r="BI502" s="147">
        <f>IF(O502="nulová",K502,0)</f>
        <v>0</v>
      </c>
      <c r="BJ502" s="16" t="s">
        <v>86</v>
      </c>
      <c r="BK502" s="147">
        <f>ROUND(P502*H502,2)</f>
        <v>0</v>
      </c>
      <c r="BL502" s="16" t="s">
        <v>264</v>
      </c>
      <c r="BM502" s="262" t="s">
        <v>1154</v>
      </c>
    </row>
    <row r="503" s="2" customFormat="1" ht="21.75" customHeight="1">
      <c r="A503" s="41"/>
      <c r="B503" s="42"/>
      <c r="C503" s="249" t="s">
        <v>1155</v>
      </c>
      <c r="D503" s="249" t="s">
        <v>186</v>
      </c>
      <c r="E503" s="250" t="s">
        <v>1156</v>
      </c>
      <c r="F503" s="251" t="s">
        <v>1157</v>
      </c>
      <c r="G503" s="252" t="s">
        <v>194</v>
      </c>
      <c r="H503" s="253">
        <v>5</v>
      </c>
      <c r="I503" s="254"/>
      <c r="J503" s="254"/>
      <c r="K503" s="255">
        <f>ROUND(P503*H503,2)</f>
        <v>0</v>
      </c>
      <c r="L503" s="256"/>
      <c r="M503" s="44"/>
      <c r="N503" s="257" t="s">
        <v>1</v>
      </c>
      <c r="O503" s="258" t="s">
        <v>42</v>
      </c>
      <c r="P503" s="259">
        <f>I503+J503</f>
        <v>0</v>
      </c>
      <c r="Q503" s="259">
        <f>ROUND(I503*H503,2)</f>
        <v>0</v>
      </c>
      <c r="R503" s="259">
        <f>ROUND(J503*H503,2)</f>
        <v>0</v>
      </c>
      <c r="S503" s="94"/>
      <c r="T503" s="260">
        <f>S503*H503</f>
        <v>0</v>
      </c>
      <c r="U503" s="260">
        <v>0.0074400000000000004</v>
      </c>
      <c r="V503" s="260">
        <f>U503*H503</f>
        <v>0.037200000000000004</v>
      </c>
      <c r="W503" s="260">
        <v>0</v>
      </c>
      <c r="X503" s="261">
        <f>W503*H503</f>
        <v>0</v>
      </c>
      <c r="Y503" s="41"/>
      <c r="Z503" s="41"/>
      <c r="AA503" s="41"/>
      <c r="AB503" s="41"/>
      <c r="AC503" s="41"/>
      <c r="AD503" s="41"/>
      <c r="AE503" s="41"/>
      <c r="AR503" s="262" t="s">
        <v>264</v>
      </c>
      <c r="AT503" s="262" t="s">
        <v>186</v>
      </c>
      <c r="AU503" s="262" t="s">
        <v>88</v>
      </c>
      <c r="AY503" s="16" t="s">
        <v>184</v>
      </c>
      <c r="BE503" s="147">
        <f>IF(O503="základní",K503,0)</f>
        <v>0</v>
      </c>
      <c r="BF503" s="147">
        <f>IF(O503="snížená",K503,0)</f>
        <v>0</v>
      </c>
      <c r="BG503" s="147">
        <f>IF(O503="zákl. přenesená",K503,0)</f>
        <v>0</v>
      </c>
      <c r="BH503" s="147">
        <f>IF(O503="sníž. přenesená",K503,0)</f>
        <v>0</v>
      </c>
      <c r="BI503" s="147">
        <f>IF(O503="nulová",K503,0)</f>
        <v>0</v>
      </c>
      <c r="BJ503" s="16" t="s">
        <v>86</v>
      </c>
      <c r="BK503" s="147">
        <f>ROUND(P503*H503,2)</f>
        <v>0</v>
      </c>
      <c r="BL503" s="16" t="s">
        <v>264</v>
      </c>
      <c r="BM503" s="262" t="s">
        <v>1158</v>
      </c>
    </row>
    <row r="504" s="2" customFormat="1" ht="21.75" customHeight="1">
      <c r="A504" s="41"/>
      <c r="B504" s="42"/>
      <c r="C504" s="249" t="s">
        <v>1159</v>
      </c>
      <c r="D504" s="249" t="s">
        <v>186</v>
      </c>
      <c r="E504" s="250" t="s">
        <v>1160</v>
      </c>
      <c r="F504" s="251" t="s">
        <v>1161</v>
      </c>
      <c r="G504" s="252" t="s">
        <v>194</v>
      </c>
      <c r="H504" s="253">
        <v>12</v>
      </c>
      <c r="I504" s="254"/>
      <c r="J504" s="254"/>
      <c r="K504" s="255">
        <f>ROUND(P504*H504,2)</f>
        <v>0</v>
      </c>
      <c r="L504" s="256"/>
      <c r="M504" s="44"/>
      <c r="N504" s="257" t="s">
        <v>1</v>
      </c>
      <c r="O504" s="258" t="s">
        <v>42</v>
      </c>
      <c r="P504" s="259">
        <f>I504+J504</f>
        <v>0</v>
      </c>
      <c r="Q504" s="259">
        <f>ROUND(I504*H504,2)</f>
        <v>0</v>
      </c>
      <c r="R504" s="259">
        <f>ROUND(J504*H504,2)</f>
        <v>0</v>
      </c>
      <c r="S504" s="94"/>
      <c r="T504" s="260">
        <f>S504*H504</f>
        <v>0</v>
      </c>
      <c r="U504" s="260">
        <v>0.012319999999999999</v>
      </c>
      <c r="V504" s="260">
        <f>U504*H504</f>
        <v>0.14784</v>
      </c>
      <c r="W504" s="260">
        <v>0</v>
      </c>
      <c r="X504" s="261">
        <f>W504*H504</f>
        <v>0</v>
      </c>
      <c r="Y504" s="41"/>
      <c r="Z504" s="41"/>
      <c r="AA504" s="41"/>
      <c r="AB504" s="41"/>
      <c r="AC504" s="41"/>
      <c r="AD504" s="41"/>
      <c r="AE504" s="41"/>
      <c r="AR504" s="262" t="s">
        <v>264</v>
      </c>
      <c r="AT504" s="262" t="s">
        <v>186</v>
      </c>
      <c r="AU504" s="262" t="s">
        <v>88</v>
      </c>
      <c r="AY504" s="16" t="s">
        <v>184</v>
      </c>
      <c r="BE504" s="147">
        <f>IF(O504="základní",K504,0)</f>
        <v>0</v>
      </c>
      <c r="BF504" s="147">
        <f>IF(O504="snížená",K504,0)</f>
        <v>0</v>
      </c>
      <c r="BG504" s="147">
        <f>IF(O504="zákl. přenesená",K504,0)</f>
        <v>0</v>
      </c>
      <c r="BH504" s="147">
        <f>IF(O504="sníž. přenesená",K504,0)</f>
        <v>0</v>
      </c>
      <c r="BI504" s="147">
        <f>IF(O504="nulová",K504,0)</f>
        <v>0</v>
      </c>
      <c r="BJ504" s="16" t="s">
        <v>86</v>
      </c>
      <c r="BK504" s="147">
        <f>ROUND(P504*H504,2)</f>
        <v>0</v>
      </c>
      <c r="BL504" s="16" t="s">
        <v>264</v>
      </c>
      <c r="BM504" s="262" t="s">
        <v>1162</v>
      </c>
    </row>
    <row r="505" s="2" customFormat="1" ht="16.5" customHeight="1">
      <c r="A505" s="41"/>
      <c r="B505" s="42"/>
      <c r="C505" s="249" t="s">
        <v>1163</v>
      </c>
      <c r="D505" s="249" t="s">
        <v>186</v>
      </c>
      <c r="E505" s="250" t="s">
        <v>1164</v>
      </c>
      <c r="F505" s="251" t="s">
        <v>1165</v>
      </c>
      <c r="G505" s="252" t="s">
        <v>194</v>
      </c>
      <c r="H505" s="253">
        <v>30</v>
      </c>
      <c r="I505" s="254"/>
      <c r="J505" s="254"/>
      <c r="K505" s="255">
        <f>ROUND(P505*H505,2)</f>
        <v>0</v>
      </c>
      <c r="L505" s="256"/>
      <c r="M505" s="44"/>
      <c r="N505" s="257" t="s">
        <v>1</v>
      </c>
      <c r="O505" s="258" t="s">
        <v>42</v>
      </c>
      <c r="P505" s="259">
        <f>I505+J505</f>
        <v>0</v>
      </c>
      <c r="Q505" s="259">
        <f>ROUND(I505*H505,2)</f>
        <v>0</v>
      </c>
      <c r="R505" s="259">
        <f>ROUND(J505*H505,2)</f>
        <v>0</v>
      </c>
      <c r="S505" s="94"/>
      <c r="T505" s="260">
        <f>S505*H505</f>
        <v>0</v>
      </c>
      <c r="U505" s="260">
        <v>0.00036000000000000002</v>
      </c>
      <c r="V505" s="260">
        <f>U505*H505</f>
        <v>0.010800000000000001</v>
      </c>
      <c r="W505" s="260">
        <v>0</v>
      </c>
      <c r="X505" s="261">
        <f>W505*H505</f>
        <v>0</v>
      </c>
      <c r="Y505" s="41"/>
      <c r="Z505" s="41"/>
      <c r="AA505" s="41"/>
      <c r="AB505" s="41"/>
      <c r="AC505" s="41"/>
      <c r="AD505" s="41"/>
      <c r="AE505" s="41"/>
      <c r="AR505" s="262" t="s">
        <v>264</v>
      </c>
      <c r="AT505" s="262" t="s">
        <v>186</v>
      </c>
      <c r="AU505" s="262" t="s">
        <v>88</v>
      </c>
      <c r="AY505" s="16" t="s">
        <v>184</v>
      </c>
      <c r="BE505" s="147">
        <f>IF(O505="základní",K505,0)</f>
        <v>0</v>
      </c>
      <c r="BF505" s="147">
        <f>IF(O505="snížená",K505,0)</f>
        <v>0</v>
      </c>
      <c r="BG505" s="147">
        <f>IF(O505="zákl. přenesená",K505,0)</f>
        <v>0</v>
      </c>
      <c r="BH505" s="147">
        <f>IF(O505="sníž. přenesená",K505,0)</f>
        <v>0</v>
      </c>
      <c r="BI505" s="147">
        <f>IF(O505="nulová",K505,0)</f>
        <v>0</v>
      </c>
      <c r="BJ505" s="16" t="s">
        <v>86</v>
      </c>
      <c r="BK505" s="147">
        <f>ROUND(P505*H505,2)</f>
        <v>0</v>
      </c>
      <c r="BL505" s="16" t="s">
        <v>264</v>
      </c>
      <c r="BM505" s="262" t="s">
        <v>1166</v>
      </c>
    </row>
    <row r="506" s="13" customFormat="1">
      <c r="A506" s="13"/>
      <c r="B506" s="263"/>
      <c r="C506" s="264"/>
      <c r="D506" s="265" t="s">
        <v>201</v>
      </c>
      <c r="E506" s="266" t="s">
        <v>1</v>
      </c>
      <c r="F506" s="267" t="s">
        <v>1167</v>
      </c>
      <c r="G506" s="264"/>
      <c r="H506" s="268">
        <v>30</v>
      </c>
      <c r="I506" s="269"/>
      <c r="J506" s="269"/>
      <c r="K506" s="264"/>
      <c r="L506" s="264"/>
      <c r="M506" s="270"/>
      <c r="N506" s="271"/>
      <c r="O506" s="272"/>
      <c r="P506" s="272"/>
      <c r="Q506" s="272"/>
      <c r="R506" s="272"/>
      <c r="S506" s="272"/>
      <c r="T506" s="272"/>
      <c r="U506" s="272"/>
      <c r="V506" s="272"/>
      <c r="W506" s="272"/>
      <c r="X506" s="273"/>
      <c r="Y506" s="13"/>
      <c r="Z506" s="13"/>
      <c r="AA506" s="13"/>
      <c r="AB506" s="13"/>
      <c r="AC506" s="13"/>
      <c r="AD506" s="13"/>
      <c r="AE506" s="13"/>
      <c r="AT506" s="274" t="s">
        <v>201</v>
      </c>
      <c r="AU506" s="274" t="s">
        <v>88</v>
      </c>
      <c r="AV506" s="13" t="s">
        <v>88</v>
      </c>
      <c r="AW506" s="13" t="s">
        <v>5</v>
      </c>
      <c r="AX506" s="13" t="s">
        <v>86</v>
      </c>
      <c r="AY506" s="274" t="s">
        <v>184</v>
      </c>
    </row>
    <row r="507" s="2" customFormat="1" ht="16.5" customHeight="1">
      <c r="A507" s="41"/>
      <c r="B507" s="42"/>
      <c r="C507" s="249" t="s">
        <v>1168</v>
      </c>
      <c r="D507" s="249" t="s">
        <v>186</v>
      </c>
      <c r="E507" s="250" t="s">
        <v>1169</v>
      </c>
      <c r="F507" s="251" t="s">
        <v>1170</v>
      </c>
      <c r="G507" s="252" t="s">
        <v>194</v>
      </c>
      <c r="H507" s="253">
        <v>26</v>
      </c>
      <c r="I507" s="254"/>
      <c r="J507" s="254"/>
      <c r="K507" s="255">
        <f>ROUND(P507*H507,2)</f>
        <v>0</v>
      </c>
      <c r="L507" s="256"/>
      <c r="M507" s="44"/>
      <c r="N507" s="257" t="s">
        <v>1</v>
      </c>
      <c r="O507" s="258" t="s">
        <v>42</v>
      </c>
      <c r="P507" s="259">
        <f>I507+J507</f>
        <v>0</v>
      </c>
      <c r="Q507" s="259">
        <f>ROUND(I507*H507,2)</f>
        <v>0</v>
      </c>
      <c r="R507" s="259">
        <f>ROUND(J507*H507,2)</f>
        <v>0</v>
      </c>
      <c r="S507" s="94"/>
      <c r="T507" s="260">
        <f>S507*H507</f>
        <v>0</v>
      </c>
      <c r="U507" s="260">
        <v>0.00046999999999999999</v>
      </c>
      <c r="V507" s="260">
        <f>U507*H507</f>
        <v>0.01222</v>
      </c>
      <c r="W507" s="260">
        <v>0</v>
      </c>
      <c r="X507" s="261">
        <f>W507*H507</f>
        <v>0</v>
      </c>
      <c r="Y507" s="41"/>
      <c r="Z507" s="41"/>
      <c r="AA507" s="41"/>
      <c r="AB507" s="41"/>
      <c r="AC507" s="41"/>
      <c r="AD507" s="41"/>
      <c r="AE507" s="41"/>
      <c r="AR507" s="262" t="s">
        <v>264</v>
      </c>
      <c r="AT507" s="262" t="s">
        <v>186</v>
      </c>
      <c r="AU507" s="262" t="s">
        <v>88</v>
      </c>
      <c r="AY507" s="16" t="s">
        <v>184</v>
      </c>
      <c r="BE507" s="147">
        <f>IF(O507="základní",K507,0)</f>
        <v>0</v>
      </c>
      <c r="BF507" s="147">
        <f>IF(O507="snížená",K507,0)</f>
        <v>0</v>
      </c>
      <c r="BG507" s="147">
        <f>IF(O507="zákl. přenesená",K507,0)</f>
        <v>0</v>
      </c>
      <c r="BH507" s="147">
        <f>IF(O507="sníž. přenesená",K507,0)</f>
        <v>0</v>
      </c>
      <c r="BI507" s="147">
        <f>IF(O507="nulová",K507,0)</f>
        <v>0</v>
      </c>
      <c r="BJ507" s="16" t="s">
        <v>86</v>
      </c>
      <c r="BK507" s="147">
        <f>ROUND(P507*H507,2)</f>
        <v>0</v>
      </c>
      <c r="BL507" s="16" t="s">
        <v>264</v>
      </c>
      <c r="BM507" s="262" t="s">
        <v>1171</v>
      </c>
    </row>
    <row r="508" s="13" customFormat="1">
      <c r="A508" s="13"/>
      <c r="B508" s="263"/>
      <c r="C508" s="264"/>
      <c r="D508" s="265" t="s">
        <v>201</v>
      </c>
      <c r="E508" s="266" t="s">
        <v>1</v>
      </c>
      <c r="F508" s="267" t="s">
        <v>1172</v>
      </c>
      <c r="G508" s="264"/>
      <c r="H508" s="268">
        <v>26</v>
      </c>
      <c r="I508" s="269"/>
      <c r="J508" s="269"/>
      <c r="K508" s="264"/>
      <c r="L508" s="264"/>
      <c r="M508" s="270"/>
      <c r="N508" s="271"/>
      <c r="O508" s="272"/>
      <c r="P508" s="272"/>
      <c r="Q508" s="272"/>
      <c r="R508" s="272"/>
      <c r="S508" s="272"/>
      <c r="T508" s="272"/>
      <c r="U508" s="272"/>
      <c r="V508" s="272"/>
      <c r="W508" s="272"/>
      <c r="X508" s="273"/>
      <c r="Y508" s="13"/>
      <c r="Z508" s="13"/>
      <c r="AA508" s="13"/>
      <c r="AB508" s="13"/>
      <c r="AC508" s="13"/>
      <c r="AD508" s="13"/>
      <c r="AE508" s="13"/>
      <c r="AT508" s="274" t="s">
        <v>201</v>
      </c>
      <c r="AU508" s="274" t="s">
        <v>88</v>
      </c>
      <c r="AV508" s="13" t="s">
        <v>88</v>
      </c>
      <c r="AW508" s="13" t="s">
        <v>5</v>
      </c>
      <c r="AX508" s="13" t="s">
        <v>86</v>
      </c>
      <c r="AY508" s="274" t="s">
        <v>184</v>
      </c>
    </row>
    <row r="509" s="2" customFormat="1" ht="16.5" customHeight="1">
      <c r="A509" s="41"/>
      <c r="B509" s="42"/>
      <c r="C509" s="249" t="s">
        <v>1173</v>
      </c>
      <c r="D509" s="249" t="s">
        <v>186</v>
      </c>
      <c r="E509" s="250" t="s">
        <v>1174</v>
      </c>
      <c r="F509" s="251" t="s">
        <v>1175</v>
      </c>
      <c r="G509" s="252" t="s">
        <v>194</v>
      </c>
      <c r="H509" s="253">
        <v>3</v>
      </c>
      <c r="I509" s="254"/>
      <c r="J509" s="254"/>
      <c r="K509" s="255">
        <f>ROUND(P509*H509,2)</f>
        <v>0</v>
      </c>
      <c r="L509" s="256"/>
      <c r="M509" s="44"/>
      <c r="N509" s="257" t="s">
        <v>1</v>
      </c>
      <c r="O509" s="258" t="s">
        <v>42</v>
      </c>
      <c r="P509" s="259">
        <f>I509+J509</f>
        <v>0</v>
      </c>
      <c r="Q509" s="259">
        <f>ROUND(I509*H509,2)</f>
        <v>0</v>
      </c>
      <c r="R509" s="259">
        <f>ROUND(J509*H509,2)</f>
        <v>0</v>
      </c>
      <c r="S509" s="94"/>
      <c r="T509" s="260">
        <f>S509*H509</f>
        <v>0</v>
      </c>
      <c r="U509" s="260">
        <v>0.00072999999999999996</v>
      </c>
      <c r="V509" s="260">
        <f>U509*H509</f>
        <v>0.0021900000000000001</v>
      </c>
      <c r="W509" s="260">
        <v>0</v>
      </c>
      <c r="X509" s="261">
        <f>W509*H509</f>
        <v>0</v>
      </c>
      <c r="Y509" s="41"/>
      <c r="Z509" s="41"/>
      <c r="AA509" s="41"/>
      <c r="AB509" s="41"/>
      <c r="AC509" s="41"/>
      <c r="AD509" s="41"/>
      <c r="AE509" s="41"/>
      <c r="AR509" s="262" t="s">
        <v>264</v>
      </c>
      <c r="AT509" s="262" t="s">
        <v>186</v>
      </c>
      <c r="AU509" s="262" t="s">
        <v>88</v>
      </c>
      <c r="AY509" s="16" t="s">
        <v>184</v>
      </c>
      <c r="BE509" s="147">
        <f>IF(O509="základní",K509,0)</f>
        <v>0</v>
      </c>
      <c r="BF509" s="147">
        <f>IF(O509="snížená",K509,0)</f>
        <v>0</v>
      </c>
      <c r="BG509" s="147">
        <f>IF(O509="zákl. přenesená",K509,0)</f>
        <v>0</v>
      </c>
      <c r="BH509" s="147">
        <f>IF(O509="sníž. přenesená",K509,0)</f>
        <v>0</v>
      </c>
      <c r="BI509" s="147">
        <f>IF(O509="nulová",K509,0)</f>
        <v>0</v>
      </c>
      <c r="BJ509" s="16" t="s">
        <v>86</v>
      </c>
      <c r="BK509" s="147">
        <f>ROUND(P509*H509,2)</f>
        <v>0</v>
      </c>
      <c r="BL509" s="16" t="s">
        <v>264</v>
      </c>
      <c r="BM509" s="262" t="s">
        <v>1176</v>
      </c>
    </row>
    <row r="510" s="2" customFormat="1" ht="16.5" customHeight="1">
      <c r="A510" s="41"/>
      <c r="B510" s="42"/>
      <c r="C510" s="249" t="s">
        <v>1177</v>
      </c>
      <c r="D510" s="249" t="s">
        <v>186</v>
      </c>
      <c r="E510" s="250" t="s">
        <v>1178</v>
      </c>
      <c r="F510" s="251" t="s">
        <v>1179</v>
      </c>
      <c r="G510" s="252" t="s">
        <v>194</v>
      </c>
      <c r="H510" s="253">
        <v>20</v>
      </c>
      <c r="I510" s="254"/>
      <c r="J510" s="254"/>
      <c r="K510" s="255">
        <f>ROUND(P510*H510,2)</f>
        <v>0</v>
      </c>
      <c r="L510" s="256"/>
      <c r="M510" s="44"/>
      <c r="N510" s="257" t="s">
        <v>1</v>
      </c>
      <c r="O510" s="258" t="s">
        <v>42</v>
      </c>
      <c r="P510" s="259">
        <f>I510+J510</f>
        <v>0</v>
      </c>
      <c r="Q510" s="259">
        <f>ROUND(I510*H510,2)</f>
        <v>0</v>
      </c>
      <c r="R510" s="259">
        <f>ROUND(J510*H510,2)</f>
        <v>0</v>
      </c>
      <c r="S510" s="94"/>
      <c r="T510" s="260">
        <f>S510*H510</f>
        <v>0</v>
      </c>
      <c r="U510" s="260">
        <v>0.00157</v>
      </c>
      <c r="V510" s="260">
        <f>U510*H510</f>
        <v>0.031399999999999997</v>
      </c>
      <c r="W510" s="260">
        <v>0</v>
      </c>
      <c r="X510" s="261">
        <f>W510*H510</f>
        <v>0</v>
      </c>
      <c r="Y510" s="41"/>
      <c r="Z510" s="41"/>
      <c r="AA510" s="41"/>
      <c r="AB510" s="41"/>
      <c r="AC510" s="41"/>
      <c r="AD510" s="41"/>
      <c r="AE510" s="41"/>
      <c r="AR510" s="262" t="s">
        <v>264</v>
      </c>
      <c r="AT510" s="262" t="s">
        <v>186</v>
      </c>
      <c r="AU510" s="262" t="s">
        <v>88</v>
      </c>
      <c r="AY510" s="16" t="s">
        <v>184</v>
      </c>
      <c r="BE510" s="147">
        <f>IF(O510="základní",K510,0)</f>
        <v>0</v>
      </c>
      <c r="BF510" s="147">
        <f>IF(O510="snížená",K510,0)</f>
        <v>0</v>
      </c>
      <c r="BG510" s="147">
        <f>IF(O510="zákl. přenesená",K510,0)</f>
        <v>0</v>
      </c>
      <c r="BH510" s="147">
        <f>IF(O510="sníž. přenesená",K510,0)</f>
        <v>0</v>
      </c>
      <c r="BI510" s="147">
        <f>IF(O510="nulová",K510,0)</f>
        <v>0</v>
      </c>
      <c r="BJ510" s="16" t="s">
        <v>86</v>
      </c>
      <c r="BK510" s="147">
        <f>ROUND(P510*H510,2)</f>
        <v>0</v>
      </c>
      <c r="BL510" s="16" t="s">
        <v>264</v>
      </c>
      <c r="BM510" s="262" t="s">
        <v>1180</v>
      </c>
    </row>
    <row r="511" s="2" customFormat="1" ht="16.5" customHeight="1">
      <c r="A511" s="41"/>
      <c r="B511" s="42"/>
      <c r="C511" s="249" t="s">
        <v>1181</v>
      </c>
      <c r="D511" s="249" t="s">
        <v>186</v>
      </c>
      <c r="E511" s="250" t="s">
        <v>1182</v>
      </c>
      <c r="F511" s="251" t="s">
        <v>1183</v>
      </c>
      <c r="G511" s="252" t="s">
        <v>194</v>
      </c>
      <c r="H511" s="253">
        <v>40</v>
      </c>
      <c r="I511" s="254"/>
      <c r="J511" s="254"/>
      <c r="K511" s="255">
        <f>ROUND(P511*H511,2)</f>
        <v>0</v>
      </c>
      <c r="L511" s="256"/>
      <c r="M511" s="44"/>
      <c r="N511" s="257" t="s">
        <v>1</v>
      </c>
      <c r="O511" s="258" t="s">
        <v>42</v>
      </c>
      <c r="P511" s="259">
        <f>I511+J511</f>
        <v>0</v>
      </c>
      <c r="Q511" s="259">
        <f>ROUND(I511*H511,2)</f>
        <v>0</v>
      </c>
      <c r="R511" s="259">
        <f>ROUND(J511*H511,2)</f>
        <v>0</v>
      </c>
      <c r="S511" s="94"/>
      <c r="T511" s="260">
        <f>S511*H511</f>
        <v>0</v>
      </c>
      <c r="U511" s="260">
        <v>0.0015</v>
      </c>
      <c r="V511" s="260">
        <f>U511*H511</f>
        <v>0.059999999999999998</v>
      </c>
      <c r="W511" s="260">
        <v>0</v>
      </c>
      <c r="X511" s="261">
        <f>W511*H511</f>
        <v>0</v>
      </c>
      <c r="Y511" s="41"/>
      <c r="Z511" s="41"/>
      <c r="AA511" s="41"/>
      <c r="AB511" s="41"/>
      <c r="AC511" s="41"/>
      <c r="AD511" s="41"/>
      <c r="AE511" s="41"/>
      <c r="AR511" s="262" t="s">
        <v>264</v>
      </c>
      <c r="AT511" s="262" t="s">
        <v>186</v>
      </c>
      <c r="AU511" s="262" t="s">
        <v>88</v>
      </c>
      <c r="AY511" s="16" t="s">
        <v>184</v>
      </c>
      <c r="BE511" s="147">
        <f>IF(O511="základní",K511,0)</f>
        <v>0</v>
      </c>
      <c r="BF511" s="147">
        <f>IF(O511="snížená",K511,0)</f>
        <v>0</v>
      </c>
      <c r="BG511" s="147">
        <f>IF(O511="zákl. přenesená",K511,0)</f>
        <v>0</v>
      </c>
      <c r="BH511" s="147">
        <f>IF(O511="sníž. přenesená",K511,0)</f>
        <v>0</v>
      </c>
      <c r="BI511" s="147">
        <f>IF(O511="nulová",K511,0)</f>
        <v>0</v>
      </c>
      <c r="BJ511" s="16" t="s">
        <v>86</v>
      </c>
      <c r="BK511" s="147">
        <f>ROUND(P511*H511,2)</f>
        <v>0</v>
      </c>
      <c r="BL511" s="16" t="s">
        <v>264</v>
      </c>
      <c r="BM511" s="262" t="s">
        <v>1184</v>
      </c>
    </row>
    <row r="512" s="2" customFormat="1" ht="16.5" customHeight="1">
      <c r="A512" s="41"/>
      <c r="B512" s="42"/>
      <c r="C512" s="249" t="s">
        <v>1185</v>
      </c>
      <c r="D512" s="249" t="s">
        <v>186</v>
      </c>
      <c r="E512" s="250" t="s">
        <v>1186</v>
      </c>
      <c r="F512" s="251" t="s">
        <v>1187</v>
      </c>
      <c r="G512" s="252" t="s">
        <v>194</v>
      </c>
      <c r="H512" s="253">
        <v>56</v>
      </c>
      <c r="I512" s="254"/>
      <c r="J512" s="254"/>
      <c r="K512" s="255">
        <f>ROUND(P512*H512,2)</f>
        <v>0</v>
      </c>
      <c r="L512" s="256"/>
      <c r="M512" s="44"/>
      <c r="N512" s="257" t="s">
        <v>1</v>
      </c>
      <c r="O512" s="258" t="s">
        <v>42</v>
      </c>
      <c r="P512" s="259">
        <f>I512+J512</f>
        <v>0</v>
      </c>
      <c r="Q512" s="259">
        <f>ROUND(I512*H512,2)</f>
        <v>0</v>
      </c>
      <c r="R512" s="259">
        <f>ROUND(J512*H512,2)</f>
        <v>0</v>
      </c>
      <c r="S512" s="94"/>
      <c r="T512" s="260">
        <f>S512*H512</f>
        <v>0</v>
      </c>
      <c r="U512" s="260">
        <v>0.0020100000000000001</v>
      </c>
      <c r="V512" s="260">
        <f>U512*H512</f>
        <v>0.11256000000000001</v>
      </c>
      <c r="W512" s="260">
        <v>0</v>
      </c>
      <c r="X512" s="261">
        <f>W512*H512</f>
        <v>0</v>
      </c>
      <c r="Y512" s="41"/>
      <c r="Z512" s="41"/>
      <c r="AA512" s="41"/>
      <c r="AB512" s="41"/>
      <c r="AC512" s="41"/>
      <c r="AD512" s="41"/>
      <c r="AE512" s="41"/>
      <c r="AR512" s="262" t="s">
        <v>264</v>
      </c>
      <c r="AT512" s="262" t="s">
        <v>186</v>
      </c>
      <c r="AU512" s="262" t="s">
        <v>88</v>
      </c>
      <c r="AY512" s="16" t="s">
        <v>184</v>
      </c>
      <c r="BE512" s="147">
        <f>IF(O512="základní",K512,0)</f>
        <v>0</v>
      </c>
      <c r="BF512" s="147">
        <f>IF(O512="snížená",K512,0)</f>
        <v>0</v>
      </c>
      <c r="BG512" s="147">
        <f>IF(O512="zákl. přenesená",K512,0)</f>
        <v>0</v>
      </c>
      <c r="BH512" s="147">
        <f>IF(O512="sníž. přenesená",K512,0)</f>
        <v>0</v>
      </c>
      <c r="BI512" s="147">
        <f>IF(O512="nulová",K512,0)</f>
        <v>0</v>
      </c>
      <c r="BJ512" s="16" t="s">
        <v>86</v>
      </c>
      <c r="BK512" s="147">
        <f>ROUND(P512*H512,2)</f>
        <v>0</v>
      </c>
      <c r="BL512" s="16" t="s">
        <v>264</v>
      </c>
      <c r="BM512" s="262" t="s">
        <v>1188</v>
      </c>
    </row>
    <row r="513" s="2" customFormat="1" ht="16.5" customHeight="1">
      <c r="A513" s="41"/>
      <c r="B513" s="42"/>
      <c r="C513" s="249" t="s">
        <v>1189</v>
      </c>
      <c r="D513" s="249" t="s">
        <v>186</v>
      </c>
      <c r="E513" s="250" t="s">
        <v>1190</v>
      </c>
      <c r="F513" s="251" t="s">
        <v>1191</v>
      </c>
      <c r="G513" s="252" t="s">
        <v>333</v>
      </c>
      <c r="H513" s="253">
        <v>17</v>
      </c>
      <c r="I513" s="254"/>
      <c r="J513" s="254"/>
      <c r="K513" s="255">
        <f>ROUND(P513*H513,2)</f>
        <v>0</v>
      </c>
      <c r="L513" s="256"/>
      <c r="M513" s="44"/>
      <c r="N513" s="257" t="s">
        <v>1</v>
      </c>
      <c r="O513" s="258" t="s">
        <v>42</v>
      </c>
      <c r="P513" s="259">
        <f>I513+J513</f>
        <v>0</v>
      </c>
      <c r="Q513" s="259">
        <f>ROUND(I513*H513,2)</f>
        <v>0</v>
      </c>
      <c r="R513" s="259">
        <f>ROUND(J513*H513,2)</f>
        <v>0</v>
      </c>
      <c r="S513" s="94"/>
      <c r="T513" s="260">
        <f>S513*H513</f>
        <v>0</v>
      </c>
      <c r="U513" s="260">
        <v>0</v>
      </c>
      <c r="V513" s="260">
        <f>U513*H513</f>
        <v>0</v>
      </c>
      <c r="W513" s="260">
        <v>0</v>
      </c>
      <c r="X513" s="261">
        <f>W513*H513</f>
        <v>0</v>
      </c>
      <c r="Y513" s="41"/>
      <c r="Z513" s="41"/>
      <c r="AA513" s="41"/>
      <c r="AB513" s="41"/>
      <c r="AC513" s="41"/>
      <c r="AD513" s="41"/>
      <c r="AE513" s="41"/>
      <c r="AR513" s="262" t="s">
        <v>264</v>
      </c>
      <c r="AT513" s="262" t="s">
        <v>186</v>
      </c>
      <c r="AU513" s="262" t="s">
        <v>88</v>
      </c>
      <c r="AY513" s="16" t="s">
        <v>184</v>
      </c>
      <c r="BE513" s="147">
        <f>IF(O513="základní",K513,0)</f>
        <v>0</v>
      </c>
      <c r="BF513" s="147">
        <f>IF(O513="snížená",K513,0)</f>
        <v>0</v>
      </c>
      <c r="BG513" s="147">
        <f>IF(O513="zákl. přenesená",K513,0)</f>
        <v>0</v>
      </c>
      <c r="BH513" s="147">
        <f>IF(O513="sníž. přenesená",K513,0)</f>
        <v>0</v>
      </c>
      <c r="BI513" s="147">
        <f>IF(O513="nulová",K513,0)</f>
        <v>0</v>
      </c>
      <c r="BJ513" s="16" t="s">
        <v>86</v>
      </c>
      <c r="BK513" s="147">
        <f>ROUND(P513*H513,2)</f>
        <v>0</v>
      </c>
      <c r="BL513" s="16" t="s">
        <v>264</v>
      </c>
      <c r="BM513" s="262" t="s">
        <v>1192</v>
      </c>
    </row>
    <row r="514" s="2" customFormat="1" ht="16.5" customHeight="1">
      <c r="A514" s="41"/>
      <c r="B514" s="42"/>
      <c r="C514" s="249" t="s">
        <v>1193</v>
      </c>
      <c r="D514" s="249" t="s">
        <v>186</v>
      </c>
      <c r="E514" s="250" t="s">
        <v>1194</v>
      </c>
      <c r="F514" s="251" t="s">
        <v>1195</v>
      </c>
      <c r="G514" s="252" t="s">
        <v>333</v>
      </c>
      <c r="H514" s="253">
        <v>6</v>
      </c>
      <c r="I514" s="254"/>
      <c r="J514" s="254"/>
      <c r="K514" s="255">
        <f>ROUND(P514*H514,2)</f>
        <v>0</v>
      </c>
      <c r="L514" s="256"/>
      <c r="M514" s="44"/>
      <c r="N514" s="257" t="s">
        <v>1</v>
      </c>
      <c r="O514" s="258" t="s">
        <v>42</v>
      </c>
      <c r="P514" s="259">
        <f>I514+J514</f>
        <v>0</v>
      </c>
      <c r="Q514" s="259">
        <f>ROUND(I514*H514,2)</f>
        <v>0</v>
      </c>
      <c r="R514" s="259">
        <f>ROUND(J514*H514,2)</f>
        <v>0</v>
      </c>
      <c r="S514" s="94"/>
      <c r="T514" s="260">
        <f>S514*H514</f>
        <v>0</v>
      </c>
      <c r="U514" s="260">
        <v>0</v>
      </c>
      <c r="V514" s="260">
        <f>U514*H514</f>
        <v>0</v>
      </c>
      <c r="W514" s="260">
        <v>0</v>
      </c>
      <c r="X514" s="261">
        <f>W514*H514</f>
        <v>0</v>
      </c>
      <c r="Y514" s="41"/>
      <c r="Z514" s="41"/>
      <c r="AA514" s="41"/>
      <c r="AB514" s="41"/>
      <c r="AC514" s="41"/>
      <c r="AD514" s="41"/>
      <c r="AE514" s="41"/>
      <c r="AR514" s="262" t="s">
        <v>264</v>
      </c>
      <c r="AT514" s="262" t="s">
        <v>186</v>
      </c>
      <c r="AU514" s="262" t="s">
        <v>88</v>
      </c>
      <c r="AY514" s="16" t="s">
        <v>184</v>
      </c>
      <c r="BE514" s="147">
        <f>IF(O514="základní",K514,0)</f>
        <v>0</v>
      </c>
      <c r="BF514" s="147">
        <f>IF(O514="snížená",K514,0)</f>
        <v>0</v>
      </c>
      <c r="BG514" s="147">
        <f>IF(O514="zákl. přenesená",K514,0)</f>
        <v>0</v>
      </c>
      <c r="BH514" s="147">
        <f>IF(O514="sníž. přenesená",K514,0)</f>
        <v>0</v>
      </c>
      <c r="BI514" s="147">
        <f>IF(O514="nulová",K514,0)</f>
        <v>0</v>
      </c>
      <c r="BJ514" s="16" t="s">
        <v>86</v>
      </c>
      <c r="BK514" s="147">
        <f>ROUND(P514*H514,2)</f>
        <v>0</v>
      </c>
      <c r="BL514" s="16" t="s">
        <v>264</v>
      </c>
      <c r="BM514" s="262" t="s">
        <v>1196</v>
      </c>
    </row>
    <row r="515" s="2" customFormat="1" ht="16.5" customHeight="1">
      <c r="A515" s="41"/>
      <c r="B515" s="42"/>
      <c r="C515" s="249" t="s">
        <v>1197</v>
      </c>
      <c r="D515" s="249" t="s">
        <v>186</v>
      </c>
      <c r="E515" s="250" t="s">
        <v>1198</v>
      </c>
      <c r="F515" s="251" t="s">
        <v>1199</v>
      </c>
      <c r="G515" s="252" t="s">
        <v>333</v>
      </c>
      <c r="H515" s="253">
        <v>2</v>
      </c>
      <c r="I515" s="254"/>
      <c r="J515" s="254"/>
      <c r="K515" s="255">
        <f>ROUND(P515*H515,2)</f>
        <v>0</v>
      </c>
      <c r="L515" s="256"/>
      <c r="M515" s="44"/>
      <c r="N515" s="257" t="s">
        <v>1</v>
      </c>
      <c r="O515" s="258" t="s">
        <v>42</v>
      </c>
      <c r="P515" s="259">
        <f>I515+J515</f>
        <v>0</v>
      </c>
      <c r="Q515" s="259">
        <f>ROUND(I515*H515,2)</f>
        <v>0</v>
      </c>
      <c r="R515" s="259">
        <f>ROUND(J515*H515,2)</f>
        <v>0</v>
      </c>
      <c r="S515" s="94"/>
      <c r="T515" s="260">
        <f>S515*H515</f>
        <v>0</v>
      </c>
      <c r="U515" s="260">
        <v>0</v>
      </c>
      <c r="V515" s="260">
        <f>U515*H515</f>
        <v>0</v>
      </c>
      <c r="W515" s="260">
        <v>0</v>
      </c>
      <c r="X515" s="261">
        <f>W515*H515</f>
        <v>0</v>
      </c>
      <c r="Y515" s="41"/>
      <c r="Z515" s="41"/>
      <c r="AA515" s="41"/>
      <c r="AB515" s="41"/>
      <c r="AC515" s="41"/>
      <c r="AD515" s="41"/>
      <c r="AE515" s="41"/>
      <c r="AR515" s="262" t="s">
        <v>264</v>
      </c>
      <c r="AT515" s="262" t="s">
        <v>186</v>
      </c>
      <c r="AU515" s="262" t="s">
        <v>88</v>
      </c>
      <c r="AY515" s="16" t="s">
        <v>184</v>
      </c>
      <c r="BE515" s="147">
        <f>IF(O515="základní",K515,0)</f>
        <v>0</v>
      </c>
      <c r="BF515" s="147">
        <f>IF(O515="snížená",K515,0)</f>
        <v>0</v>
      </c>
      <c r="BG515" s="147">
        <f>IF(O515="zákl. přenesená",K515,0)</f>
        <v>0</v>
      </c>
      <c r="BH515" s="147">
        <f>IF(O515="sníž. přenesená",K515,0)</f>
        <v>0</v>
      </c>
      <c r="BI515" s="147">
        <f>IF(O515="nulová",K515,0)</f>
        <v>0</v>
      </c>
      <c r="BJ515" s="16" t="s">
        <v>86</v>
      </c>
      <c r="BK515" s="147">
        <f>ROUND(P515*H515,2)</f>
        <v>0</v>
      </c>
      <c r="BL515" s="16" t="s">
        <v>264</v>
      </c>
      <c r="BM515" s="262" t="s">
        <v>1200</v>
      </c>
    </row>
    <row r="516" s="2" customFormat="1" ht="21.75" customHeight="1">
      <c r="A516" s="41"/>
      <c r="B516" s="42"/>
      <c r="C516" s="249" t="s">
        <v>1201</v>
      </c>
      <c r="D516" s="249" t="s">
        <v>186</v>
      </c>
      <c r="E516" s="250" t="s">
        <v>1202</v>
      </c>
      <c r="F516" s="251" t="s">
        <v>1203</v>
      </c>
      <c r="G516" s="252" t="s">
        <v>333</v>
      </c>
      <c r="H516" s="253">
        <v>27</v>
      </c>
      <c r="I516" s="254"/>
      <c r="J516" s="254"/>
      <c r="K516" s="255">
        <f>ROUND(P516*H516,2)</f>
        <v>0</v>
      </c>
      <c r="L516" s="256"/>
      <c r="M516" s="44"/>
      <c r="N516" s="257" t="s">
        <v>1</v>
      </c>
      <c r="O516" s="258" t="s">
        <v>42</v>
      </c>
      <c r="P516" s="259">
        <f>I516+J516</f>
        <v>0</v>
      </c>
      <c r="Q516" s="259">
        <f>ROUND(I516*H516,2)</f>
        <v>0</v>
      </c>
      <c r="R516" s="259">
        <f>ROUND(J516*H516,2)</f>
        <v>0</v>
      </c>
      <c r="S516" s="94"/>
      <c r="T516" s="260">
        <f>S516*H516</f>
        <v>0</v>
      </c>
      <c r="U516" s="260">
        <v>0</v>
      </c>
      <c r="V516" s="260">
        <f>U516*H516</f>
        <v>0</v>
      </c>
      <c r="W516" s="260">
        <v>0</v>
      </c>
      <c r="X516" s="261">
        <f>W516*H516</f>
        <v>0</v>
      </c>
      <c r="Y516" s="41"/>
      <c r="Z516" s="41"/>
      <c r="AA516" s="41"/>
      <c r="AB516" s="41"/>
      <c r="AC516" s="41"/>
      <c r="AD516" s="41"/>
      <c r="AE516" s="41"/>
      <c r="AR516" s="262" t="s">
        <v>264</v>
      </c>
      <c r="AT516" s="262" t="s">
        <v>186</v>
      </c>
      <c r="AU516" s="262" t="s">
        <v>88</v>
      </c>
      <c r="AY516" s="16" t="s">
        <v>184</v>
      </c>
      <c r="BE516" s="147">
        <f>IF(O516="základní",K516,0)</f>
        <v>0</v>
      </c>
      <c r="BF516" s="147">
        <f>IF(O516="snížená",K516,0)</f>
        <v>0</v>
      </c>
      <c r="BG516" s="147">
        <f>IF(O516="zákl. přenesená",K516,0)</f>
        <v>0</v>
      </c>
      <c r="BH516" s="147">
        <f>IF(O516="sníž. přenesená",K516,0)</f>
        <v>0</v>
      </c>
      <c r="BI516" s="147">
        <f>IF(O516="nulová",K516,0)</f>
        <v>0</v>
      </c>
      <c r="BJ516" s="16" t="s">
        <v>86</v>
      </c>
      <c r="BK516" s="147">
        <f>ROUND(P516*H516,2)</f>
        <v>0</v>
      </c>
      <c r="BL516" s="16" t="s">
        <v>264</v>
      </c>
      <c r="BM516" s="262" t="s">
        <v>1204</v>
      </c>
    </row>
    <row r="517" s="2" customFormat="1" ht="33" customHeight="1">
      <c r="A517" s="41"/>
      <c r="B517" s="42"/>
      <c r="C517" s="249" t="s">
        <v>1205</v>
      </c>
      <c r="D517" s="249" t="s">
        <v>186</v>
      </c>
      <c r="E517" s="250" t="s">
        <v>1206</v>
      </c>
      <c r="F517" s="251" t="s">
        <v>1207</v>
      </c>
      <c r="G517" s="252" t="s">
        <v>333</v>
      </c>
      <c r="H517" s="253">
        <v>2</v>
      </c>
      <c r="I517" s="254"/>
      <c r="J517" s="254"/>
      <c r="K517" s="255">
        <f>ROUND(P517*H517,2)</f>
        <v>0</v>
      </c>
      <c r="L517" s="256"/>
      <c r="M517" s="44"/>
      <c r="N517" s="257" t="s">
        <v>1</v>
      </c>
      <c r="O517" s="258" t="s">
        <v>42</v>
      </c>
      <c r="P517" s="259">
        <f>I517+J517</f>
        <v>0</v>
      </c>
      <c r="Q517" s="259">
        <f>ROUND(I517*H517,2)</f>
        <v>0</v>
      </c>
      <c r="R517" s="259">
        <f>ROUND(J517*H517,2)</f>
        <v>0</v>
      </c>
      <c r="S517" s="94"/>
      <c r="T517" s="260">
        <f>S517*H517</f>
        <v>0</v>
      </c>
      <c r="U517" s="260">
        <v>0.0015200000000000001</v>
      </c>
      <c r="V517" s="260">
        <f>U517*H517</f>
        <v>0.0030400000000000002</v>
      </c>
      <c r="W517" s="260">
        <v>0</v>
      </c>
      <c r="X517" s="261">
        <f>W517*H517</f>
        <v>0</v>
      </c>
      <c r="Y517" s="41"/>
      <c r="Z517" s="41"/>
      <c r="AA517" s="41"/>
      <c r="AB517" s="41"/>
      <c r="AC517" s="41"/>
      <c r="AD517" s="41"/>
      <c r="AE517" s="41"/>
      <c r="AR517" s="262" t="s">
        <v>264</v>
      </c>
      <c r="AT517" s="262" t="s">
        <v>186</v>
      </c>
      <c r="AU517" s="262" t="s">
        <v>88</v>
      </c>
      <c r="AY517" s="16" t="s">
        <v>184</v>
      </c>
      <c r="BE517" s="147">
        <f>IF(O517="základní",K517,0)</f>
        <v>0</v>
      </c>
      <c r="BF517" s="147">
        <f>IF(O517="snížená",K517,0)</f>
        <v>0</v>
      </c>
      <c r="BG517" s="147">
        <f>IF(O517="zákl. přenesená",K517,0)</f>
        <v>0</v>
      </c>
      <c r="BH517" s="147">
        <f>IF(O517="sníž. přenesená",K517,0)</f>
        <v>0</v>
      </c>
      <c r="BI517" s="147">
        <f>IF(O517="nulová",K517,0)</f>
        <v>0</v>
      </c>
      <c r="BJ517" s="16" t="s">
        <v>86</v>
      </c>
      <c r="BK517" s="147">
        <f>ROUND(P517*H517,2)</f>
        <v>0</v>
      </c>
      <c r="BL517" s="16" t="s">
        <v>264</v>
      </c>
      <c r="BM517" s="262" t="s">
        <v>1208</v>
      </c>
    </row>
    <row r="518" s="2" customFormat="1" ht="24.15" customHeight="1">
      <c r="A518" s="41"/>
      <c r="B518" s="42"/>
      <c r="C518" s="249" t="s">
        <v>1209</v>
      </c>
      <c r="D518" s="249" t="s">
        <v>186</v>
      </c>
      <c r="E518" s="250" t="s">
        <v>1210</v>
      </c>
      <c r="F518" s="251" t="s">
        <v>1211</v>
      </c>
      <c r="G518" s="252" t="s">
        <v>333</v>
      </c>
      <c r="H518" s="253">
        <v>2</v>
      </c>
      <c r="I518" s="254"/>
      <c r="J518" s="254"/>
      <c r="K518" s="255">
        <f>ROUND(P518*H518,2)</f>
        <v>0</v>
      </c>
      <c r="L518" s="256"/>
      <c r="M518" s="44"/>
      <c r="N518" s="257" t="s">
        <v>1</v>
      </c>
      <c r="O518" s="258" t="s">
        <v>42</v>
      </c>
      <c r="P518" s="259">
        <f>I518+J518</f>
        <v>0</v>
      </c>
      <c r="Q518" s="259">
        <f>ROUND(I518*H518,2)</f>
        <v>0</v>
      </c>
      <c r="R518" s="259">
        <f>ROUND(J518*H518,2)</f>
        <v>0</v>
      </c>
      <c r="S518" s="94"/>
      <c r="T518" s="260">
        <f>S518*H518</f>
        <v>0</v>
      </c>
      <c r="U518" s="260">
        <v>0.010189999999999999</v>
      </c>
      <c r="V518" s="260">
        <f>U518*H518</f>
        <v>0.020379999999999999</v>
      </c>
      <c r="W518" s="260">
        <v>0</v>
      </c>
      <c r="X518" s="261">
        <f>W518*H518</f>
        <v>0</v>
      </c>
      <c r="Y518" s="41"/>
      <c r="Z518" s="41"/>
      <c r="AA518" s="41"/>
      <c r="AB518" s="41"/>
      <c r="AC518" s="41"/>
      <c r="AD518" s="41"/>
      <c r="AE518" s="41"/>
      <c r="AR518" s="262" t="s">
        <v>264</v>
      </c>
      <c r="AT518" s="262" t="s">
        <v>186</v>
      </c>
      <c r="AU518" s="262" t="s">
        <v>88</v>
      </c>
      <c r="AY518" s="16" t="s">
        <v>184</v>
      </c>
      <c r="BE518" s="147">
        <f>IF(O518="základní",K518,0)</f>
        <v>0</v>
      </c>
      <c r="BF518" s="147">
        <f>IF(O518="snížená",K518,0)</f>
        <v>0</v>
      </c>
      <c r="BG518" s="147">
        <f>IF(O518="zákl. přenesená",K518,0)</f>
        <v>0</v>
      </c>
      <c r="BH518" s="147">
        <f>IF(O518="sníž. přenesená",K518,0)</f>
        <v>0</v>
      </c>
      <c r="BI518" s="147">
        <f>IF(O518="nulová",K518,0)</f>
        <v>0</v>
      </c>
      <c r="BJ518" s="16" t="s">
        <v>86</v>
      </c>
      <c r="BK518" s="147">
        <f>ROUND(P518*H518,2)</f>
        <v>0</v>
      </c>
      <c r="BL518" s="16" t="s">
        <v>264</v>
      </c>
      <c r="BM518" s="262" t="s">
        <v>1212</v>
      </c>
    </row>
    <row r="519" s="2" customFormat="1" ht="16.5" customHeight="1">
      <c r="A519" s="41"/>
      <c r="B519" s="42"/>
      <c r="C519" s="249" t="s">
        <v>1213</v>
      </c>
      <c r="D519" s="249" t="s">
        <v>186</v>
      </c>
      <c r="E519" s="250" t="s">
        <v>1214</v>
      </c>
      <c r="F519" s="251" t="s">
        <v>1215</v>
      </c>
      <c r="G519" s="252" t="s">
        <v>333</v>
      </c>
      <c r="H519" s="253">
        <v>1</v>
      </c>
      <c r="I519" s="254"/>
      <c r="J519" s="254"/>
      <c r="K519" s="255">
        <f>ROUND(P519*H519,2)</f>
        <v>0</v>
      </c>
      <c r="L519" s="256"/>
      <c r="M519" s="44"/>
      <c r="N519" s="257" t="s">
        <v>1</v>
      </c>
      <c r="O519" s="258" t="s">
        <v>42</v>
      </c>
      <c r="P519" s="259">
        <f>I519+J519</f>
        <v>0</v>
      </c>
      <c r="Q519" s="259">
        <f>ROUND(I519*H519,2)</f>
        <v>0</v>
      </c>
      <c r="R519" s="259">
        <f>ROUND(J519*H519,2)</f>
        <v>0</v>
      </c>
      <c r="S519" s="94"/>
      <c r="T519" s="260">
        <f>S519*H519</f>
        <v>0</v>
      </c>
      <c r="U519" s="260">
        <v>0.00056999999999999998</v>
      </c>
      <c r="V519" s="260">
        <f>U519*H519</f>
        <v>0.00056999999999999998</v>
      </c>
      <c r="W519" s="260">
        <v>0</v>
      </c>
      <c r="X519" s="261">
        <f>W519*H519</f>
        <v>0</v>
      </c>
      <c r="Y519" s="41"/>
      <c r="Z519" s="41"/>
      <c r="AA519" s="41"/>
      <c r="AB519" s="41"/>
      <c r="AC519" s="41"/>
      <c r="AD519" s="41"/>
      <c r="AE519" s="41"/>
      <c r="AR519" s="262" t="s">
        <v>264</v>
      </c>
      <c r="AT519" s="262" t="s">
        <v>186</v>
      </c>
      <c r="AU519" s="262" t="s">
        <v>88</v>
      </c>
      <c r="AY519" s="16" t="s">
        <v>184</v>
      </c>
      <c r="BE519" s="147">
        <f>IF(O519="základní",K519,0)</f>
        <v>0</v>
      </c>
      <c r="BF519" s="147">
        <f>IF(O519="snížená",K519,0)</f>
        <v>0</v>
      </c>
      <c r="BG519" s="147">
        <f>IF(O519="zákl. přenesená",K519,0)</f>
        <v>0</v>
      </c>
      <c r="BH519" s="147">
        <f>IF(O519="sníž. přenesená",K519,0)</f>
        <v>0</v>
      </c>
      <c r="BI519" s="147">
        <f>IF(O519="nulová",K519,0)</f>
        <v>0</v>
      </c>
      <c r="BJ519" s="16" t="s">
        <v>86</v>
      </c>
      <c r="BK519" s="147">
        <f>ROUND(P519*H519,2)</f>
        <v>0</v>
      </c>
      <c r="BL519" s="16" t="s">
        <v>264</v>
      </c>
      <c r="BM519" s="262" t="s">
        <v>1216</v>
      </c>
    </row>
    <row r="520" s="2" customFormat="1" ht="24.15" customHeight="1">
      <c r="A520" s="41"/>
      <c r="B520" s="42"/>
      <c r="C520" s="249" t="s">
        <v>1217</v>
      </c>
      <c r="D520" s="249" t="s">
        <v>186</v>
      </c>
      <c r="E520" s="250" t="s">
        <v>1218</v>
      </c>
      <c r="F520" s="251" t="s">
        <v>1219</v>
      </c>
      <c r="G520" s="252" t="s">
        <v>333</v>
      </c>
      <c r="H520" s="253">
        <v>2</v>
      </c>
      <c r="I520" s="254"/>
      <c r="J520" s="254"/>
      <c r="K520" s="255">
        <f>ROUND(P520*H520,2)</f>
        <v>0</v>
      </c>
      <c r="L520" s="256"/>
      <c r="M520" s="44"/>
      <c r="N520" s="257" t="s">
        <v>1</v>
      </c>
      <c r="O520" s="258" t="s">
        <v>42</v>
      </c>
      <c r="P520" s="259">
        <f>I520+J520</f>
        <v>0</v>
      </c>
      <c r="Q520" s="259">
        <f>ROUND(I520*H520,2)</f>
        <v>0</v>
      </c>
      <c r="R520" s="259">
        <f>ROUND(J520*H520,2)</f>
        <v>0</v>
      </c>
      <c r="S520" s="94"/>
      <c r="T520" s="260">
        <f>S520*H520</f>
        <v>0</v>
      </c>
      <c r="U520" s="260">
        <v>0.00022000000000000001</v>
      </c>
      <c r="V520" s="260">
        <f>U520*H520</f>
        <v>0.00044000000000000002</v>
      </c>
      <c r="W520" s="260">
        <v>0</v>
      </c>
      <c r="X520" s="261">
        <f>W520*H520</f>
        <v>0</v>
      </c>
      <c r="Y520" s="41"/>
      <c r="Z520" s="41"/>
      <c r="AA520" s="41"/>
      <c r="AB520" s="41"/>
      <c r="AC520" s="41"/>
      <c r="AD520" s="41"/>
      <c r="AE520" s="41"/>
      <c r="AR520" s="262" t="s">
        <v>264</v>
      </c>
      <c r="AT520" s="262" t="s">
        <v>186</v>
      </c>
      <c r="AU520" s="262" t="s">
        <v>88</v>
      </c>
      <c r="AY520" s="16" t="s">
        <v>184</v>
      </c>
      <c r="BE520" s="147">
        <f>IF(O520="základní",K520,0)</f>
        <v>0</v>
      </c>
      <c r="BF520" s="147">
        <f>IF(O520="snížená",K520,0)</f>
        <v>0</v>
      </c>
      <c r="BG520" s="147">
        <f>IF(O520="zákl. přenesená",K520,0)</f>
        <v>0</v>
      </c>
      <c r="BH520" s="147">
        <f>IF(O520="sníž. přenesená",K520,0)</f>
        <v>0</v>
      </c>
      <c r="BI520" s="147">
        <f>IF(O520="nulová",K520,0)</f>
        <v>0</v>
      </c>
      <c r="BJ520" s="16" t="s">
        <v>86</v>
      </c>
      <c r="BK520" s="147">
        <f>ROUND(P520*H520,2)</f>
        <v>0</v>
      </c>
      <c r="BL520" s="16" t="s">
        <v>264</v>
      </c>
      <c r="BM520" s="262" t="s">
        <v>1220</v>
      </c>
    </row>
    <row r="521" s="2" customFormat="1" ht="24.15" customHeight="1">
      <c r="A521" s="41"/>
      <c r="B521" s="42"/>
      <c r="C521" s="249" t="s">
        <v>1221</v>
      </c>
      <c r="D521" s="249" t="s">
        <v>186</v>
      </c>
      <c r="E521" s="250" t="s">
        <v>1222</v>
      </c>
      <c r="F521" s="251" t="s">
        <v>1223</v>
      </c>
      <c r="G521" s="252" t="s">
        <v>333</v>
      </c>
      <c r="H521" s="253">
        <v>3</v>
      </c>
      <c r="I521" s="254"/>
      <c r="J521" s="254"/>
      <c r="K521" s="255">
        <f>ROUND(P521*H521,2)</f>
        <v>0</v>
      </c>
      <c r="L521" s="256"/>
      <c r="M521" s="44"/>
      <c r="N521" s="257" t="s">
        <v>1</v>
      </c>
      <c r="O521" s="258" t="s">
        <v>42</v>
      </c>
      <c r="P521" s="259">
        <f>I521+J521</f>
        <v>0</v>
      </c>
      <c r="Q521" s="259">
        <f>ROUND(I521*H521,2)</f>
        <v>0</v>
      </c>
      <c r="R521" s="259">
        <f>ROUND(J521*H521,2)</f>
        <v>0</v>
      </c>
      <c r="S521" s="94"/>
      <c r="T521" s="260">
        <f>S521*H521</f>
        <v>0</v>
      </c>
      <c r="U521" s="260">
        <v>0.0021299999999999999</v>
      </c>
      <c r="V521" s="260">
        <f>U521*H521</f>
        <v>0.0063899999999999998</v>
      </c>
      <c r="W521" s="260">
        <v>0</v>
      </c>
      <c r="X521" s="261">
        <f>W521*H521</f>
        <v>0</v>
      </c>
      <c r="Y521" s="41"/>
      <c r="Z521" s="41"/>
      <c r="AA521" s="41"/>
      <c r="AB521" s="41"/>
      <c r="AC521" s="41"/>
      <c r="AD521" s="41"/>
      <c r="AE521" s="41"/>
      <c r="AR521" s="262" t="s">
        <v>264</v>
      </c>
      <c r="AT521" s="262" t="s">
        <v>186</v>
      </c>
      <c r="AU521" s="262" t="s">
        <v>88</v>
      </c>
      <c r="AY521" s="16" t="s">
        <v>184</v>
      </c>
      <c r="BE521" s="147">
        <f>IF(O521="základní",K521,0)</f>
        <v>0</v>
      </c>
      <c r="BF521" s="147">
        <f>IF(O521="snížená",K521,0)</f>
        <v>0</v>
      </c>
      <c r="BG521" s="147">
        <f>IF(O521="zákl. přenesená",K521,0)</f>
        <v>0</v>
      </c>
      <c r="BH521" s="147">
        <f>IF(O521="sníž. přenesená",K521,0)</f>
        <v>0</v>
      </c>
      <c r="BI521" s="147">
        <f>IF(O521="nulová",K521,0)</f>
        <v>0</v>
      </c>
      <c r="BJ521" s="16" t="s">
        <v>86</v>
      </c>
      <c r="BK521" s="147">
        <f>ROUND(P521*H521,2)</f>
        <v>0</v>
      </c>
      <c r="BL521" s="16" t="s">
        <v>264</v>
      </c>
      <c r="BM521" s="262" t="s">
        <v>1224</v>
      </c>
    </row>
    <row r="522" s="2" customFormat="1" ht="24.15" customHeight="1">
      <c r="A522" s="41"/>
      <c r="B522" s="42"/>
      <c r="C522" s="249" t="s">
        <v>1225</v>
      </c>
      <c r="D522" s="249" t="s">
        <v>186</v>
      </c>
      <c r="E522" s="250" t="s">
        <v>1226</v>
      </c>
      <c r="F522" s="251" t="s">
        <v>1227</v>
      </c>
      <c r="G522" s="252" t="s">
        <v>333</v>
      </c>
      <c r="H522" s="253">
        <v>1</v>
      </c>
      <c r="I522" s="254"/>
      <c r="J522" s="254"/>
      <c r="K522" s="255">
        <f>ROUND(P522*H522,2)</f>
        <v>0</v>
      </c>
      <c r="L522" s="256"/>
      <c r="M522" s="44"/>
      <c r="N522" s="257" t="s">
        <v>1</v>
      </c>
      <c r="O522" s="258" t="s">
        <v>42</v>
      </c>
      <c r="P522" s="259">
        <f>I522+J522</f>
        <v>0</v>
      </c>
      <c r="Q522" s="259">
        <f>ROUND(I522*H522,2)</f>
        <v>0</v>
      </c>
      <c r="R522" s="259">
        <f>ROUND(J522*H522,2)</f>
        <v>0</v>
      </c>
      <c r="S522" s="94"/>
      <c r="T522" s="260">
        <f>S522*H522</f>
        <v>0</v>
      </c>
      <c r="U522" s="260">
        <v>0.00167</v>
      </c>
      <c r="V522" s="260">
        <f>U522*H522</f>
        <v>0.00167</v>
      </c>
      <c r="W522" s="260">
        <v>0</v>
      </c>
      <c r="X522" s="261">
        <f>W522*H522</f>
        <v>0</v>
      </c>
      <c r="Y522" s="41"/>
      <c r="Z522" s="41"/>
      <c r="AA522" s="41"/>
      <c r="AB522" s="41"/>
      <c r="AC522" s="41"/>
      <c r="AD522" s="41"/>
      <c r="AE522" s="41"/>
      <c r="AR522" s="262" t="s">
        <v>264</v>
      </c>
      <c r="AT522" s="262" t="s">
        <v>186</v>
      </c>
      <c r="AU522" s="262" t="s">
        <v>88</v>
      </c>
      <c r="AY522" s="16" t="s">
        <v>184</v>
      </c>
      <c r="BE522" s="147">
        <f>IF(O522="základní",K522,0)</f>
        <v>0</v>
      </c>
      <c r="BF522" s="147">
        <f>IF(O522="snížená",K522,0)</f>
        <v>0</v>
      </c>
      <c r="BG522" s="147">
        <f>IF(O522="zákl. přenesená",K522,0)</f>
        <v>0</v>
      </c>
      <c r="BH522" s="147">
        <f>IF(O522="sníž. přenesená",K522,0)</f>
        <v>0</v>
      </c>
      <c r="BI522" s="147">
        <f>IF(O522="nulová",K522,0)</f>
        <v>0</v>
      </c>
      <c r="BJ522" s="16" t="s">
        <v>86</v>
      </c>
      <c r="BK522" s="147">
        <f>ROUND(P522*H522,2)</f>
        <v>0</v>
      </c>
      <c r="BL522" s="16" t="s">
        <v>264</v>
      </c>
      <c r="BM522" s="262" t="s">
        <v>1228</v>
      </c>
    </row>
    <row r="523" s="2" customFormat="1" ht="16.5" customHeight="1">
      <c r="A523" s="41"/>
      <c r="B523" s="42"/>
      <c r="C523" s="249" t="s">
        <v>1229</v>
      </c>
      <c r="D523" s="249" t="s">
        <v>186</v>
      </c>
      <c r="E523" s="250" t="s">
        <v>1230</v>
      </c>
      <c r="F523" s="251" t="s">
        <v>1231</v>
      </c>
      <c r="G523" s="252" t="s">
        <v>333</v>
      </c>
      <c r="H523" s="253">
        <v>9</v>
      </c>
      <c r="I523" s="254"/>
      <c r="J523" s="254"/>
      <c r="K523" s="255">
        <f>ROUND(P523*H523,2)</f>
        <v>0</v>
      </c>
      <c r="L523" s="256"/>
      <c r="M523" s="44"/>
      <c r="N523" s="257" t="s">
        <v>1</v>
      </c>
      <c r="O523" s="258" t="s">
        <v>42</v>
      </c>
      <c r="P523" s="259">
        <f>I523+J523</f>
        <v>0</v>
      </c>
      <c r="Q523" s="259">
        <f>ROUND(I523*H523,2)</f>
        <v>0</v>
      </c>
      <c r="R523" s="259">
        <f>ROUND(J523*H523,2)</f>
        <v>0</v>
      </c>
      <c r="S523" s="94"/>
      <c r="T523" s="260">
        <f>S523*H523</f>
        <v>0</v>
      </c>
      <c r="U523" s="260">
        <v>0</v>
      </c>
      <c r="V523" s="260">
        <f>U523*H523</f>
        <v>0</v>
      </c>
      <c r="W523" s="260">
        <v>0.025170000000000001</v>
      </c>
      <c r="X523" s="261">
        <f>W523*H523</f>
        <v>0.22653000000000001</v>
      </c>
      <c r="Y523" s="41"/>
      <c r="Z523" s="41"/>
      <c r="AA523" s="41"/>
      <c r="AB523" s="41"/>
      <c r="AC523" s="41"/>
      <c r="AD523" s="41"/>
      <c r="AE523" s="41"/>
      <c r="AR523" s="262" t="s">
        <v>264</v>
      </c>
      <c r="AT523" s="262" t="s">
        <v>186</v>
      </c>
      <c r="AU523" s="262" t="s">
        <v>88</v>
      </c>
      <c r="AY523" s="16" t="s">
        <v>184</v>
      </c>
      <c r="BE523" s="147">
        <f>IF(O523="základní",K523,0)</f>
        <v>0</v>
      </c>
      <c r="BF523" s="147">
        <f>IF(O523="snížená",K523,0)</f>
        <v>0</v>
      </c>
      <c r="BG523" s="147">
        <f>IF(O523="zákl. přenesená",K523,0)</f>
        <v>0</v>
      </c>
      <c r="BH523" s="147">
        <f>IF(O523="sníž. přenesená",K523,0)</f>
        <v>0</v>
      </c>
      <c r="BI523" s="147">
        <f>IF(O523="nulová",K523,0)</f>
        <v>0</v>
      </c>
      <c r="BJ523" s="16" t="s">
        <v>86</v>
      </c>
      <c r="BK523" s="147">
        <f>ROUND(P523*H523,2)</f>
        <v>0</v>
      </c>
      <c r="BL523" s="16" t="s">
        <v>264</v>
      </c>
      <c r="BM523" s="262" t="s">
        <v>1232</v>
      </c>
    </row>
    <row r="524" s="2" customFormat="1" ht="24.15" customHeight="1">
      <c r="A524" s="41"/>
      <c r="B524" s="42"/>
      <c r="C524" s="249" t="s">
        <v>1233</v>
      </c>
      <c r="D524" s="249" t="s">
        <v>186</v>
      </c>
      <c r="E524" s="250" t="s">
        <v>1234</v>
      </c>
      <c r="F524" s="251" t="s">
        <v>1235</v>
      </c>
      <c r="G524" s="252" t="s">
        <v>333</v>
      </c>
      <c r="H524" s="253">
        <v>11</v>
      </c>
      <c r="I524" s="254"/>
      <c r="J524" s="254"/>
      <c r="K524" s="255">
        <f>ROUND(P524*H524,2)</f>
        <v>0</v>
      </c>
      <c r="L524" s="256"/>
      <c r="M524" s="44"/>
      <c r="N524" s="257" t="s">
        <v>1</v>
      </c>
      <c r="O524" s="258" t="s">
        <v>42</v>
      </c>
      <c r="P524" s="259">
        <f>I524+J524</f>
        <v>0</v>
      </c>
      <c r="Q524" s="259">
        <f>ROUND(I524*H524,2)</f>
        <v>0</v>
      </c>
      <c r="R524" s="259">
        <f>ROUND(J524*H524,2)</f>
        <v>0</v>
      </c>
      <c r="S524" s="94"/>
      <c r="T524" s="260">
        <f>S524*H524</f>
        <v>0</v>
      </c>
      <c r="U524" s="260">
        <v>2.0000000000000002E-05</v>
      </c>
      <c r="V524" s="260">
        <f>U524*H524</f>
        <v>0.00022000000000000001</v>
      </c>
      <c r="W524" s="260">
        <v>0</v>
      </c>
      <c r="X524" s="261">
        <f>W524*H524</f>
        <v>0</v>
      </c>
      <c r="Y524" s="41"/>
      <c r="Z524" s="41"/>
      <c r="AA524" s="41"/>
      <c r="AB524" s="41"/>
      <c r="AC524" s="41"/>
      <c r="AD524" s="41"/>
      <c r="AE524" s="41"/>
      <c r="AR524" s="262" t="s">
        <v>264</v>
      </c>
      <c r="AT524" s="262" t="s">
        <v>186</v>
      </c>
      <c r="AU524" s="262" t="s">
        <v>88</v>
      </c>
      <c r="AY524" s="16" t="s">
        <v>184</v>
      </c>
      <c r="BE524" s="147">
        <f>IF(O524="základní",K524,0)</f>
        <v>0</v>
      </c>
      <c r="BF524" s="147">
        <f>IF(O524="snížená",K524,0)</f>
        <v>0</v>
      </c>
      <c r="BG524" s="147">
        <f>IF(O524="zákl. přenesená",K524,0)</f>
        <v>0</v>
      </c>
      <c r="BH524" s="147">
        <f>IF(O524="sníž. přenesená",K524,0)</f>
        <v>0</v>
      </c>
      <c r="BI524" s="147">
        <f>IF(O524="nulová",K524,0)</f>
        <v>0</v>
      </c>
      <c r="BJ524" s="16" t="s">
        <v>86</v>
      </c>
      <c r="BK524" s="147">
        <f>ROUND(P524*H524,2)</f>
        <v>0</v>
      </c>
      <c r="BL524" s="16" t="s">
        <v>264</v>
      </c>
      <c r="BM524" s="262" t="s">
        <v>1236</v>
      </c>
    </row>
    <row r="525" s="2" customFormat="1" ht="21.75" customHeight="1">
      <c r="A525" s="41"/>
      <c r="B525" s="42"/>
      <c r="C525" s="286" t="s">
        <v>1237</v>
      </c>
      <c r="D525" s="286" t="s">
        <v>254</v>
      </c>
      <c r="E525" s="287" t="s">
        <v>1238</v>
      </c>
      <c r="F525" s="288" t="s">
        <v>1239</v>
      </c>
      <c r="G525" s="289" t="s">
        <v>333</v>
      </c>
      <c r="H525" s="290">
        <v>3</v>
      </c>
      <c r="I525" s="291"/>
      <c r="J525" s="292"/>
      <c r="K525" s="293">
        <f>ROUND(P525*H525,2)</f>
        <v>0</v>
      </c>
      <c r="L525" s="292"/>
      <c r="M525" s="294"/>
      <c r="N525" s="295" t="s">
        <v>1</v>
      </c>
      <c r="O525" s="258" t="s">
        <v>42</v>
      </c>
      <c r="P525" s="259">
        <f>I525+J525</f>
        <v>0</v>
      </c>
      <c r="Q525" s="259">
        <f>ROUND(I525*H525,2)</f>
        <v>0</v>
      </c>
      <c r="R525" s="259">
        <f>ROUND(J525*H525,2)</f>
        <v>0</v>
      </c>
      <c r="S525" s="94"/>
      <c r="T525" s="260">
        <f>S525*H525</f>
        <v>0</v>
      </c>
      <c r="U525" s="260">
        <v>0.00014999999999999999</v>
      </c>
      <c r="V525" s="260">
        <f>U525*H525</f>
        <v>0.00044999999999999999</v>
      </c>
      <c r="W525" s="260">
        <v>0</v>
      </c>
      <c r="X525" s="261">
        <f>W525*H525</f>
        <v>0</v>
      </c>
      <c r="Y525" s="41"/>
      <c r="Z525" s="41"/>
      <c r="AA525" s="41"/>
      <c r="AB525" s="41"/>
      <c r="AC525" s="41"/>
      <c r="AD525" s="41"/>
      <c r="AE525" s="41"/>
      <c r="AR525" s="262" t="s">
        <v>342</v>
      </c>
      <c r="AT525" s="262" t="s">
        <v>254</v>
      </c>
      <c r="AU525" s="262" t="s">
        <v>88</v>
      </c>
      <c r="AY525" s="16" t="s">
        <v>184</v>
      </c>
      <c r="BE525" s="147">
        <f>IF(O525="základní",K525,0)</f>
        <v>0</v>
      </c>
      <c r="BF525" s="147">
        <f>IF(O525="snížená",K525,0)</f>
        <v>0</v>
      </c>
      <c r="BG525" s="147">
        <f>IF(O525="zákl. přenesená",K525,0)</f>
        <v>0</v>
      </c>
      <c r="BH525" s="147">
        <f>IF(O525="sníž. přenesená",K525,0)</f>
        <v>0</v>
      </c>
      <c r="BI525" s="147">
        <f>IF(O525="nulová",K525,0)</f>
        <v>0</v>
      </c>
      <c r="BJ525" s="16" t="s">
        <v>86</v>
      </c>
      <c r="BK525" s="147">
        <f>ROUND(P525*H525,2)</f>
        <v>0</v>
      </c>
      <c r="BL525" s="16" t="s">
        <v>264</v>
      </c>
      <c r="BM525" s="262" t="s">
        <v>1240</v>
      </c>
    </row>
    <row r="526" s="2" customFormat="1" ht="21.75" customHeight="1">
      <c r="A526" s="41"/>
      <c r="B526" s="42"/>
      <c r="C526" s="286" t="s">
        <v>1241</v>
      </c>
      <c r="D526" s="286" t="s">
        <v>254</v>
      </c>
      <c r="E526" s="287" t="s">
        <v>1242</v>
      </c>
      <c r="F526" s="288" t="s">
        <v>1243</v>
      </c>
      <c r="G526" s="289" t="s">
        <v>333</v>
      </c>
      <c r="H526" s="290">
        <v>2</v>
      </c>
      <c r="I526" s="291"/>
      <c r="J526" s="292"/>
      <c r="K526" s="293">
        <f>ROUND(P526*H526,2)</f>
        <v>0</v>
      </c>
      <c r="L526" s="292"/>
      <c r="M526" s="294"/>
      <c r="N526" s="295" t="s">
        <v>1</v>
      </c>
      <c r="O526" s="258" t="s">
        <v>42</v>
      </c>
      <c r="P526" s="259">
        <f>I526+J526</f>
        <v>0</v>
      </c>
      <c r="Q526" s="259">
        <f>ROUND(I526*H526,2)</f>
        <v>0</v>
      </c>
      <c r="R526" s="259">
        <f>ROUND(J526*H526,2)</f>
        <v>0</v>
      </c>
      <c r="S526" s="94"/>
      <c r="T526" s="260">
        <f>S526*H526</f>
        <v>0</v>
      </c>
      <c r="U526" s="260">
        <v>6.9999999999999994E-05</v>
      </c>
      <c r="V526" s="260">
        <f>U526*H526</f>
        <v>0.00013999999999999999</v>
      </c>
      <c r="W526" s="260">
        <v>0</v>
      </c>
      <c r="X526" s="261">
        <f>W526*H526</f>
        <v>0</v>
      </c>
      <c r="Y526" s="41"/>
      <c r="Z526" s="41"/>
      <c r="AA526" s="41"/>
      <c r="AB526" s="41"/>
      <c r="AC526" s="41"/>
      <c r="AD526" s="41"/>
      <c r="AE526" s="41"/>
      <c r="AR526" s="262" t="s">
        <v>342</v>
      </c>
      <c r="AT526" s="262" t="s">
        <v>254</v>
      </c>
      <c r="AU526" s="262" t="s">
        <v>88</v>
      </c>
      <c r="AY526" s="16" t="s">
        <v>184</v>
      </c>
      <c r="BE526" s="147">
        <f>IF(O526="základní",K526,0)</f>
        <v>0</v>
      </c>
      <c r="BF526" s="147">
        <f>IF(O526="snížená",K526,0)</f>
        <v>0</v>
      </c>
      <c r="BG526" s="147">
        <f>IF(O526="zákl. přenesená",K526,0)</f>
        <v>0</v>
      </c>
      <c r="BH526" s="147">
        <f>IF(O526="sníž. přenesená",K526,0)</f>
        <v>0</v>
      </c>
      <c r="BI526" s="147">
        <f>IF(O526="nulová",K526,0)</f>
        <v>0</v>
      </c>
      <c r="BJ526" s="16" t="s">
        <v>86</v>
      </c>
      <c r="BK526" s="147">
        <f>ROUND(P526*H526,2)</f>
        <v>0</v>
      </c>
      <c r="BL526" s="16" t="s">
        <v>264</v>
      </c>
      <c r="BM526" s="262" t="s">
        <v>1244</v>
      </c>
    </row>
    <row r="527" s="2" customFormat="1" ht="16.5" customHeight="1">
      <c r="A527" s="41"/>
      <c r="B527" s="42"/>
      <c r="C527" s="286" t="s">
        <v>1245</v>
      </c>
      <c r="D527" s="286" t="s">
        <v>254</v>
      </c>
      <c r="E527" s="287" t="s">
        <v>1246</v>
      </c>
      <c r="F527" s="288" t="s">
        <v>1247</v>
      </c>
      <c r="G527" s="289" t="s">
        <v>333</v>
      </c>
      <c r="H527" s="290">
        <v>6</v>
      </c>
      <c r="I527" s="291"/>
      <c r="J527" s="292"/>
      <c r="K527" s="293">
        <f>ROUND(P527*H527,2)</f>
        <v>0</v>
      </c>
      <c r="L527" s="292"/>
      <c r="M527" s="294"/>
      <c r="N527" s="295" t="s">
        <v>1</v>
      </c>
      <c r="O527" s="258" t="s">
        <v>42</v>
      </c>
      <c r="P527" s="259">
        <f>I527+J527</f>
        <v>0</v>
      </c>
      <c r="Q527" s="259">
        <f>ROUND(I527*H527,2)</f>
        <v>0</v>
      </c>
      <c r="R527" s="259">
        <f>ROUND(J527*H527,2)</f>
        <v>0</v>
      </c>
      <c r="S527" s="94"/>
      <c r="T527" s="260">
        <f>S527*H527</f>
        <v>0</v>
      </c>
      <c r="U527" s="260">
        <v>0.00040000000000000002</v>
      </c>
      <c r="V527" s="260">
        <f>U527*H527</f>
        <v>0.0024000000000000002</v>
      </c>
      <c r="W527" s="260">
        <v>0</v>
      </c>
      <c r="X527" s="261">
        <f>W527*H527</f>
        <v>0</v>
      </c>
      <c r="Y527" s="41"/>
      <c r="Z527" s="41"/>
      <c r="AA527" s="41"/>
      <c r="AB527" s="41"/>
      <c r="AC527" s="41"/>
      <c r="AD527" s="41"/>
      <c r="AE527" s="41"/>
      <c r="AR527" s="262" t="s">
        <v>342</v>
      </c>
      <c r="AT527" s="262" t="s">
        <v>254</v>
      </c>
      <c r="AU527" s="262" t="s">
        <v>88</v>
      </c>
      <c r="AY527" s="16" t="s">
        <v>184</v>
      </c>
      <c r="BE527" s="147">
        <f>IF(O527="základní",K527,0)</f>
        <v>0</v>
      </c>
      <c r="BF527" s="147">
        <f>IF(O527="snížená",K527,0)</f>
        <v>0</v>
      </c>
      <c r="BG527" s="147">
        <f>IF(O527="zákl. přenesená",K527,0)</f>
        <v>0</v>
      </c>
      <c r="BH527" s="147">
        <f>IF(O527="sníž. přenesená",K527,0)</f>
        <v>0</v>
      </c>
      <c r="BI527" s="147">
        <f>IF(O527="nulová",K527,0)</f>
        <v>0</v>
      </c>
      <c r="BJ527" s="16" t="s">
        <v>86</v>
      </c>
      <c r="BK527" s="147">
        <f>ROUND(P527*H527,2)</f>
        <v>0</v>
      </c>
      <c r="BL527" s="16" t="s">
        <v>264</v>
      </c>
      <c r="BM527" s="262" t="s">
        <v>1248</v>
      </c>
    </row>
    <row r="528" s="2" customFormat="1" ht="16.5" customHeight="1">
      <c r="A528" s="41"/>
      <c r="B528" s="42"/>
      <c r="C528" s="249" t="s">
        <v>1249</v>
      </c>
      <c r="D528" s="249" t="s">
        <v>186</v>
      </c>
      <c r="E528" s="250" t="s">
        <v>1250</v>
      </c>
      <c r="F528" s="251" t="s">
        <v>1251</v>
      </c>
      <c r="G528" s="252" t="s">
        <v>333</v>
      </c>
      <c r="H528" s="253">
        <v>9</v>
      </c>
      <c r="I528" s="254"/>
      <c r="J528" s="254"/>
      <c r="K528" s="255">
        <f>ROUND(P528*H528,2)</f>
        <v>0</v>
      </c>
      <c r="L528" s="256"/>
      <c r="M528" s="44"/>
      <c r="N528" s="257" t="s">
        <v>1</v>
      </c>
      <c r="O528" s="258" t="s">
        <v>42</v>
      </c>
      <c r="P528" s="259">
        <f>I528+J528</f>
        <v>0</v>
      </c>
      <c r="Q528" s="259">
        <f>ROUND(I528*H528,2)</f>
        <v>0</v>
      </c>
      <c r="R528" s="259">
        <f>ROUND(J528*H528,2)</f>
        <v>0</v>
      </c>
      <c r="S528" s="94"/>
      <c r="T528" s="260">
        <f>S528*H528</f>
        <v>0</v>
      </c>
      <c r="U528" s="260">
        <v>0.026519999999999998</v>
      </c>
      <c r="V528" s="260">
        <f>U528*H528</f>
        <v>0.23867999999999998</v>
      </c>
      <c r="W528" s="260">
        <v>0</v>
      </c>
      <c r="X528" s="261">
        <f>W528*H528</f>
        <v>0</v>
      </c>
      <c r="Y528" s="41"/>
      <c r="Z528" s="41"/>
      <c r="AA528" s="41"/>
      <c r="AB528" s="41"/>
      <c r="AC528" s="41"/>
      <c r="AD528" s="41"/>
      <c r="AE528" s="41"/>
      <c r="AR528" s="262" t="s">
        <v>264</v>
      </c>
      <c r="AT528" s="262" t="s">
        <v>186</v>
      </c>
      <c r="AU528" s="262" t="s">
        <v>88</v>
      </c>
      <c r="AY528" s="16" t="s">
        <v>184</v>
      </c>
      <c r="BE528" s="147">
        <f>IF(O528="základní",K528,0)</f>
        <v>0</v>
      </c>
      <c r="BF528" s="147">
        <f>IF(O528="snížená",K528,0)</f>
        <v>0</v>
      </c>
      <c r="BG528" s="147">
        <f>IF(O528="zákl. přenesená",K528,0)</f>
        <v>0</v>
      </c>
      <c r="BH528" s="147">
        <f>IF(O528="sníž. přenesená",K528,0)</f>
        <v>0</v>
      </c>
      <c r="BI528" s="147">
        <f>IF(O528="nulová",K528,0)</f>
        <v>0</v>
      </c>
      <c r="BJ528" s="16" t="s">
        <v>86</v>
      </c>
      <c r="BK528" s="147">
        <f>ROUND(P528*H528,2)</f>
        <v>0</v>
      </c>
      <c r="BL528" s="16" t="s">
        <v>264</v>
      </c>
      <c r="BM528" s="262" t="s">
        <v>1252</v>
      </c>
    </row>
    <row r="529" s="2" customFormat="1" ht="21.75" customHeight="1">
      <c r="A529" s="41"/>
      <c r="B529" s="42"/>
      <c r="C529" s="249" t="s">
        <v>1253</v>
      </c>
      <c r="D529" s="249" t="s">
        <v>186</v>
      </c>
      <c r="E529" s="250" t="s">
        <v>1254</v>
      </c>
      <c r="F529" s="251" t="s">
        <v>1255</v>
      </c>
      <c r="G529" s="252" t="s">
        <v>194</v>
      </c>
      <c r="H529" s="253">
        <v>70</v>
      </c>
      <c r="I529" s="254"/>
      <c r="J529" s="254"/>
      <c r="K529" s="255">
        <f>ROUND(P529*H529,2)</f>
        <v>0</v>
      </c>
      <c r="L529" s="256"/>
      <c r="M529" s="44"/>
      <c r="N529" s="257" t="s">
        <v>1</v>
      </c>
      <c r="O529" s="258" t="s">
        <v>42</v>
      </c>
      <c r="P529" s="259">
        <f>I529+J529</f>
        <v>0</v>
      </c>
      <c r="Q529" s="259">
        <f>ROUND(I529*H529,2)</f>
        <v>0</v>
      </c>
      <c r="R529" s="259">
        <f>ROUND(J529*H529,2)</f>
        <v>0</v>
      </c>
      <c r="S529" s="94"/>
      <c r="T529" s="260">
        <f>S529*H529</f>
        <v>0</v>
      </c>
      <c r="U529" s="260">
        <v>0</v>
      </c>
      <c r="V529" s="260">
        <f>U529*H529</f>
        <v>0</v>
      </c>
      <c r="W529" s="260">
        <v>0</v>
      </c>
      <c r="X529" s="261">
        <f>W529*H529</f>
        <v>0</v>
      </c>
      <c r="Y529" s="41"/>
      <c r="Z529" s="41"/>
      <c r="AA529" s="41"/>
      <c r="AB529" s="41"/>
      <c r="AC529" s="41"/>
      <c r="AD529" s="41"/>
      <c r="AE529" s="41"/>
      <c r="AR529" s="262" t="s">
        <v>264</v>
      </c>
      <c r="AT529" s="262" t="s">
        <v>186</v>
      </c>
      <c r="AU529" s="262" t="s">
        <v>88</v>
      </c>
      <c r="AY529" s="16" t="s">
        <v>184</v>
      </c>
      <c r="BE529" s="147">
        <f>IF(O529="základní",K529,0)</f>
        <v>0</v>
      </c>
      <c r="BF529" s="147">
        <f>IF(O529="snížená",K529,0)</f>
        <v>0</v>
      </c>
      <c r="BG529" s="147">
        <f>IF(O529="zákl. přenesená",K529,0)</f>
        <v>0</v>
      </c>
      <c r="BH529" s="147">
        <f>IF(O529="sníž. přenesená",K529,0)</f>
        <v>0</v>
      </c>
      <c r="BI529" s="147">
        <f>IF(O529="nulová",K529,0)</f>
        <v>0</v>
      </c>
      <c r="BJ529" s="16" t="s">
        <v>86</v>
      </c>
      <c r="BK529" s="147">
        <f>ROUND(P529*H529,2)</f>
        <v>0</v>
      </c>
      <c r="BL529" s="16" t="s">
        <v>264</v>
      </c>
      <c r="BM529" s="262" t="s">
        <v>1256</v>
      </c>
    </row>
    <row r="530" s="2" customFormat="1" ht="21.75" customHeight="1">
      <c r="A530" s="41"/>
      <c r="B530" s="42"/>
      <c r="C530" s="249" t="s">
        <v>1257</v>
      </c>
      <c r="D530" s="249" t="s">
        <v>186</v>
      </c>
      <c r="E530" s="250" t="s">
        <v>1258</v>
      </c>
      <c r="F530" s="251" t="s">
        <v>1259</v>
      </c>
      <c r="G530" s="252" t="s">
        <v>194</v>
      </c>
      <c r="H530" s="253">
        <v>27</v>
      </c>
      <c r="I530" s="254"/>
      <c r="J530" s="254"/>
      <c r="K530" s="255">
        <f>ROUND(P530*H530,2)</f>
        <v>0</v>
      </c>
      <c r="L530" s="256"/>
      <c r="M530" s="44"/>
      <c r="N530" s="257" t="s">
        <v>1</v>
      </c>
      <c r="O530" s="258" t="s">
        <v>42</v>
      </c>
      <c r="P530" s="259">
        <f>I530+J530</f>
        <v>0</v>
      </c>
      <c r="Q530" s="259">
        <f>ROUND(I530*H530,2)</f>
        <v>0</v>
      </c>
      <c r="R530" s="259">
        <f>ROUND(J530*H530,2)</f>
        <v>0</v>
      </c>
      <c r="S530" s="94"/>
      <c r="T530" s="260">
        <f>S530*H530</f>
        <v>0</v>
      </c>
      <c r="U530" s="260">
        <v>0</v>
      </c>
      <c r="V530" s="260">
        <f>U530*H530</f>
        <v>0</v>
      </c>
      <c r="W530" s="260">
        <v>0</v>
      </c>
      <c r="X530" s="261">
        <f>W530*H530</f>
        <v>0</v>
      </c>
      <c r="Y530" s="41"/>
      <c r="Z530" s="41"/>
      <c r="AA530" s="41"/>
      <c r="AB530" s="41"/>
      <c r="AC530" s="41"/>
      <c r="AD530" s="41"/>
      <c r="AE530" s="41"/>
      <c r="AR530" s="262" t="s">
        <v>264</v>
      </c>
      <c r="AT530" s="262" t="s">
        <v>186</v>
      </c>
      <c r="AU530" s="262" t="s">
        <v>88</v>
      </c>
      <c r="AY530" s="16" t="s">
        <v>184</v>
      </c>
      <c r="BE530" s="147">
        <f>IF(O530="základní",K530,0)</f>
        <v>0</v>
      </c>
      <c r="BF530" s="147">
        <f>IF(O530="snížená",K530,0)</f>
        <v>0</v>
      </c>
      <c r="BG530" s="147">
        <f>IF(O530="zákl. přenesená",K530,0)</f>
        <v>0</v>
      </c>
      <c r="BH530" s="147">
        <f>IF(O530="sníž. přenesená",K530,0)</f>
        <v>0</v>
      </c>
      <c r="BI530" s="147">
        <f>IF(O530="nulová",K530,0)</f>
        <v>0</v>
      </c>
      <c r="BJ530" s="16" t="s">
        <v>86</v>
      </c>
      <c r="BK530" s="147">
        <f>ROUND(P530*H530,2)</f>
        <v>0</v>
      </c>
      <c r="BL530" s="16" t="s">
        <v>264</v>
      </c>
      <c r="BM530" s="262" t="s">
        <v>1260</v>
      </c>
    </row>
    <row r="531" s="2" customFormat="1" ht="24.15" customHeight="1">
      <c r="A531" s="41"/>
      <c r="B531" s="42"/>
      <c r="C531" s="249" t="s">
        <v>1261</v>
      </c>
      <c r="D531" s="249" t="s">
        <v>186</v>
      </c>
      <c r="E531" s="250" t="s">
        <v>1262</v>
      </c>
      <c r="F531" s="251" t="s">
        <v>1263</v>
      </c>
      <c r="G531" s="252" t="s">
        <v>241</v>
      </c>
      <c r="H531" s="253">
        <v>0.84099999999999997</v>
      </c>
      <c r="I531" s="254"/>
      <c r="J531" s="254"/>
      <c r="K531" s="255">
        <f>ROUND(P531*H531,2)</f>
        <v>0</v>
      </c>
      <c r="L531" s="256"/>
      <c r="M531" s="44"/>
      <c r="N531" s="257" t="s">
        <v>1</v>
      </c>
      <c r="O531" s="258" t="s">
        <v>42</v>
      </c>
      <c r="P531" s="259">
        <f>I531+J531</f>
        <v>0</v>
      </c>
      <c r="Q531" s="259">
        <f>ROUND(I531*H531,2)</f>
        <v>0</v>
      </c>
      <c r="R531" s="259">
        <f>ROUND(J531*H531,2)</f>
        <v>0</v>
      </c>
      <c r="S531" s="94"/>
      <c r="T531" s="260">
        <f>S531*H531</f>
        <v>0</v>
      </c>
      <c r="U531" s="260">
        <v>0</v>
      </c>
      <c r="V531" s="260">
        <f>U531*H531</f>
        <v>0</v>
      </c>
      <c r="W531" s="260">
        <v>0</v>
      </c>
      <c r="X531" s="261">
        <f>W531*H531</f>
        <v>0</v>
      </c>
      <c r="Y531" s="41"/>
      <c r="Z531" s="41"/>
      <c r="AA531" s="41"/>
      <c r="AB531" s="41"/>
      <c r="AC531" s="41"/>
      <c r="AD531" s="41"/>
      <c r="AE531" s="41"/>
      <c r="AR531" s="262" t="s">
        <v>264</v>
      </c>
      <c r="AT531" s="262" t="s">
        <v>186</v>
      </c>
      <c r="AU531" s="262" t="s">
        <v>88</v>
      </c>
      <c r="AY531" s="16" t="s">
        <v>184</v>
      </c>
      <c r="BE531" s="147">
        <f>IF(O531="základní",K531,0)</f>
        <v>0</v>
      </c>
      <c r="BF531" s="147">
        <f>IF(O531="snížená",K531,0)</f>
        <v>0</v>
      </c>
      <c r="BG531" s="147">
        <f>IF(O531="zákl. přenesená",K531,0)</f>
        <v>0</v>
      </c>
      <c r="BH531" s="147">
        <f>IF(O531="sníž. přenesená",K531,0)</f>
        <v>0</v>
      </c>
      <c r="BI531" s="147">
        <f>IF(O531="nulová",K531,0)</f>
        <v>0</v>
      </c>
      <c r="BJ531" s="16" t="s">
        <v>86</v>
      </c>
      <c r="BK531" s="147">
        <f>ROUND(P531*H531,2)</f>
        <v>0</v>
      </c>
      <c r="BL531" s="16" t="s">
        <v>264</v>
      </c>
      <c r="BM531" s="262" t="s">
        <v>1264</v>
      </c>
    </row>
    <row r="532" s="2" customFormat="1" ht="24.15" customHeight="1">
      <c r="A532" s="41"/>
      <c r="B532" s="42"/>
      <c r="C532" s="249" t="s">
        <v>1265</v>
      </c>
      <c r="D532" s="249" t="s">
        <v>186</v>
      </c>
      <c r="E532" s="250" t="s">
        <v>1266</v>
      </c>
      <c r="F532" s="251" t="s">
        <v>1267</v>
      </c>
      <c r="G532" s="252" t="s">
        <v>241</v>
      </c>
      <c r="H532" s="253">
        <v>0.84099999999999997</v>
      </c>
      <c r="I532" s="254"/>
      <c r="J532" s="254"/>
      <c r="K532" s="255">
        <f>ROUND(P532*H532,2)</f>
        <v>0</v>
      </c>
      <c r="L532" s="256"/>
      <c r="M532" s="44"/>
      <c r="N532" s="257" t="s">
        <v>1</v>
      </c>
      <c r="O532" s="258" t="s">
        <v>42</v>
      </c>
      <c r="P532" s="259">
        <f>I532+J532</f>
        <v>0</v>
      </c>
      <c r="Q532" s="259">
        <f>ROUND(I532*H532,2)</f>
        <v>0</v>
      </c>
      <c r="R532" s="259">
        <f>ROUND(J532*H532,2)</f>
        <v>0</v>
      </c>
      <c r="S532" s="94"/>
      <c r="T532" s="260">
        <f>S532*H532</f>
        <v>0</v>
      </c>
      <c r="U532" s="260">
        <v>0</v>
      </c>
      <c r="V532" s="260">
        <f>U532*H532</f>
        <v>0</v>
      </c>
      <c r="W532" s="260">
        <v>0</v>
      </c>
      <c r="X532" s="261">
        <f>W532*H532</f>
        <v>0</v>
      </c>
      <c r="Y532" s="41"/>
      <c r="Z532" s="41"/>
      <c r="AA532" s="41"/>
      <c r="AB532" s="41"/>
      <c r="AC532" s="41"/>
      <c r="AD532" s="41"/>
      <c r="AE532" s="41"/>
      <c r="AR532" s="262" t="s">
        <v>264</v>
      </c>
      <c r="AT532" s="262" t="s">
        <v>186</v>
      </c>
      <c r="AU532" s="262" t="s">
        <v>88</v>
      </c>
      <c r="AY532" s="16" t="s">
        <v>184</v>
      </c>
      <c r="BE532" s="147">
        <f>IF(O532="základní",K532,0)</f>
        <v>0</v>
      </c>
      <c r="BF532" s="147">
        <f>IF(O532="snížená",K532,0)</f>
        <v>0</v>
      </c>
      <c r="BG532" s="147">
        <f>IF(O532="zákl. přenesená",K532,0)</f>
        <v>0</v>
      </c>
      <c r="BH532" s="147">
        <f>IF(O532="sníž. přenesená",K532,0)</f>
        <v>0</v>
      </c>
      <c r="BI532" s="147">
        <f>IF(O532="nulová",K532,0)</f>
        <v>0</v>
      </c>
      <c r="BJ532" s="16" t="s">
        <v>86</v>
      </c>
      <c r="BK532" s="147">
        <f>ROUND(P532*H532,2)</f>
        <v>0</v>
      </c>
      <c r="BL532" s="16" t="s">
        <v>264</v>
      </c>
      <c r="BM532" s="262" t="s">
        <v>1268</v>
      </c>
    </row>
    <row r="533" s="12" customFormat="1" ht="22.8" customHeight="1">
      <c r="A533" s="12"/>
      <c r="B533" s="232"/>
      <c r="C533" s="233"/>
      <c r="D533" s="234" t="s">
        <v>78</v>
      </c>
      <c r="E533" s="247" t="s">
        <v>1269</v>
      </c>
      <c r="F533" s="247" t="s">
        <v>1270</v>
      </c>
      <c r="G533" s="233"/>
      <c r="H533" s="233"/>
      <c r="I533" s="236"/>
      <c r="J533" s="236"/>
      <c r="K533" s="248">
        <f>BK533</f>
        <v>0</v>
      </c>
      <c r="L533" s="233"/>
      <c r="M533" s="238"/>
      <c r="N533" s="239"/>
      <c r="O533" s="240"/>
      <c r="P533" s="240"/>
      <c r="Q533" s="241">
        <f>SUM(Q534:Q568)</f>
        <v>0</v>
      </c>
      <c r="R533" s="241">
        <f>SUM(R534:R568)</f>
        <v>0</v>
      </c>
      <c r="S533" s="240"/>
      <c r="T533" s="242">
        <f>SUM(T534:T568)</f>
        <v>0</v>
      </c>
      <c r="U533" s="240"/>
      <c r="V533" s="242">
        <f>SUM(V534:V568)</f>
        <v>0.61509000000000003</v>
      </c>
      <c r="W533" s="240"/>
      <c r="X533" s="243">
        <f>SUM(X534:X568)</f>
        <v>0</v>
      </c>
      <c r="Y533" s="12"/>
      <c r="Z533" s="12"/>
      <c r="AA533" s="12"/>
      <c r="AB533" s="12"/>
      <c r="AC533" s="12"/>
      <c r="AD533" s="12"/>
      <c r="AE533" s="12"/>
      <c r="AR533" s="244" t="s">
        <v>88</v>
      </c>
      <c r="AT533" s="245" t="s">
        <v>78</v>
      </c>
      <c r="AU533" s="245" t="s">
        <v>86</v>
      </c>
      <c r="AY533" s="244" t="s">
        <v>184</v>
      </c>
      <c r="BK533" s="246">
        <f>SUM(BK534:BK568)</f>
        <v>0</v>
      </c>
    </row>
    <row r="534" s="2" customFormat="1" ht="24.15" customHeight="1">
      <c r="A534" s="41"/>
      <c r="B534" s="42"/>
      <c r="C534" s="249" t="s">
        <v>1271</v>
      </c>
      <c r="D534" s="249" t="s">
        <v>186</v>
      </c>
      <c r="E534" s="250" t="s">
        <v>1272</v>
      </c>
      <c r="F534" s="251" t="s">
        <v>1273</v>
      </c>
      <c r="G534" s="252" t="s">
        <v>194</v>
      </c>
      <c r="H534" s="253">
        <v>15</v>
      </c>
      <c r="I534" s="254"/>
      <c r="J534" s="254"/>
      <c r="K534" s="255">
        <f>ROUND(P534*H534,2)</f>
        <v>0</v>
      </c>
      <c r="L534" s="256"/>
      <c r="M534" s="44"/>
      <c r="N534" s="257" t="s">
        <v>1</v>
      </c>
      <c r="O534" s="258" t="s">
        <v>42</v>
      </c>
      <c r="P534" s="259">
        <f>I534+J534</f>
        <v>0</v>
      </c>
      <c r="Q534" s="259">
        <f>ROUND(I534*H534,2)</f>
        <v>0</v>
      </c>
      <c r="R534" s="259">
        <f>ROUND(J534*H534,2)</f>
        <v>0</v>
      </c>
      <c r="S534" s="94"/>
      <c r="T534" s="260">
        <f>S534*H534</f>
        <v>0</v>
      </c>
      <c r="U534" s="260">
        <v>0.0030899999999999999</v>
      </c>
      <c r="V534" s="260">
        <f>U534*H534</f>
        <v>0.046349999999999995</v>
      </c>
      <c r="W534" s="260">
        <v>0</v>
      </c>
      <c r="X534" s="261">
        <f>W534*H534</f>
        <v>0</v>
      </c>
      <c r="Y534" s="41"/>
      <c r="Z534" s="41"/>
      <c r="AA534" s="41"/>
      <c r="AB534" s="41"/>
      <c r="AC534" s="41"/>
      <c r="AD534" s="41"/>
      <c r="AE534" s="41"/>
      <c r="AR534" s="262" t="s">
        <v>264</v>
      </c>
      <c r="AT534" s="262" t="s">
        <v>186</v>
      </c>
      <c r="AU534" s="262" t="s">
        <v>88</v>
      </c>
      <c r="AY534" s="16" t="s">
        <v>184</v>
      </c>
      <c r="BE534" s="147">
        <f>IF(O534="základní",K534,0)</f>
        <v>0</v>
      </c>
      <c r="BF534" s="147">
        <f>IF(O534="snížená",K534,0)</f>
        <v>0</v>
      </c>
      <c r="BG534" s="147">
        <f>IF(O534="zákl. přenesená",K534,0)</f>
        <v>0</v>
      </c>
      <c r="BH534" s="147">
        <f>IF(O534="sníž. přenesená",K534,0)</f>
        <v>0</v>
      </c>
      <c r="BI534" s="147">
        <f>IF(O534="nulová",K534,0)</f>
        <v>0</v>
      </c>
      <c r="BJ534" s="16" t="s">
        <v>86</v>
      </c>
      <c r="BK534" s="147">
        <f>ROUND(P534*H534,2)</f>
        <v>0</v>
      </c>
      <c r="BL534" s="16" t="s">
        <v>264</v>
      </c>
      <c r="BM534" s="262" t="s">
        <v>1274</v>
      </c>
    </row>
    <row r="535" s="2" customFormat="1" ht="24.15" customHeight="1">
      <c r="A535" s="41"/>
      <c r="B535" s="42"/>
      <c r="C535" s="249" t="s">
        <v>1275</v>
      </c>
      <c r="D535" s="249" t="s">
        <v>186</v>
      </c>
      <c r="E535" s="250" t="s">
        <v>1276</v>
      </c>
      <c r="F535" s="251" t="s">
        <v>1277</v>
      </c>
      <c r="G535" s="252" t="s">
        <v>194</v>
      </c>
      <c r="H535" s="253">
        <v>26</v>
      </c>
      <c r="I535" s="254"/>
      <c r="J535" s="254"/>
      <c r="K535" s="255">
        <f>ROUND(P535*H535,2)</f>
        <v>0</v>
      </c>
      <c r="L535" s="256"/>
      <c r="M535" s="44"/>
      <c r="N535" s="257" t="s">
        <v>1</v>
      </c>
      <c r="O535" s="258" t="s">
        <v>42</v>
      </c>
      <c r="P535" s="259">
        <f>I535+J535</f>
        <v>0</v>
      </c>
      <c r="Q535" s="259">
        <f>ROUND(I535*H535,2)</f>
        <v>0</v>
      </c>
      <c r="R535" s="259">
        <f>ROUND(J535*H535,2)</f>
        <v>0</v>
      </c>
      <c r="S535" s="94"/>
      <c r="T535" s="260">
        <f>S535*H535</f>
        <v>0</v>
      </c>
      <c r="U535" s="260">
        <v>0.0045100000000000001</v>
      </c>
      <c r="V535" s="260">
        <f>U535*H535</f>
        <v>0.11726</v>
      </c>
      <c r="W535" s="260">
        <v>0</v>
      </c>
      <c r="X535" s="261">
        <f>W535*H535</f>
        <v>0</v>
      </c>
      <c r="Y535" s="41"/>
      <c r="Z535" s="41"/>
      <c r="AA535" s="41"/>
      <c r="AB535" s="41"/>
      <c r="AC535" s="41"/>
      <c r="AD535" s="41"/>
      <c r="AE535" s="41"/>
      <c r="AR535" s="262" t="s">
        <v>264</v>
      </c>
      <c r="AT535" s="262" t="s">
        <v>186</v>
      </c>
      <c r="AU535" s="262" t="s">
        <v>88</v>
      </c>
      <c r="AY535" s="16" t="s">
        <v>184</v>
      </c>
      <c r="BE535" s="147">
        <f>IF(O535="základní",K535,0)</f>
        <v>0</v>
      </c>
      <c r="BF535" s="147">
        <f>IF(O535="snížená",K535,0)</f>
        <v>0</v>
      </c>
      <c r="BG535" s="147">
        <f>IF(O535="zákl. přenesená",K535,0)</f>
        <v>0</v>
      </c>
      <c r="BH535" s="147">
        <f>IF(O535="sníž. přenesená",K535,0)</f>
        <v>0</v>
      </c>
      <c r="BI535" s="147">
        <f>IF(O535="nulová",K535,0)</f>
        <v>0</v>
      </c>
      <c r="BJ535" s="16" t="s">
        <v>86</v>
      </c>
      <c r="BK535" s="147">
        <f>ROUND(P535*H535,2)</f>
        <v>0</v>
      </c>
      <c r="BL535" s="16" t="s">
        <v>264</v>
      </c>
      <c r="BM535" s="262" t="s">
        <v>1278</v>
      </c>
    </row>
    <row r="536" s="2" customFormat="1" ht="24.15" customHeight="1">
      <c r="A536" s="41"/>
      <c r="B536" s="42"/>
      <c r="C536" s="249" t="s">
        <v>1279</v>
      </c>
      <c r="D536" s="249" t="s">
        <v>186</v>
      </c>
      <c r="E536" s="250" t="s">
        <v>1280</v>
      </c>
      <c r="F536" s="251" t="s">
        <v>1281</v>
      </c>
      <c r="G536" s="252" t="s">
        <v>194</v>
      </c>
      <c r="H536" s="253">
        <v>128</v>
      </c>
      <c r="I536" s="254"/>
      <c r="J536" s="254"/>
      <c r="K536" s="255">
        <f>ROUND(P536*H536,2)</f>
        <v>0</v>
      </c>
      <c r="L536" s="256"/>
      <c r="M536" s="44"/>
      <c r="N536" s="257" t="s">
        <v>1</v>
      </c>
      <c r="O536" s="258" t="s">
        <v>42</v>
      </c>
      <c r="P536" s="259">
        <f>I536+J536</f>
        <v>0</v>
      </c>
      <c r="Q536" s="259">
        <f>ROUND(I536*H536,2)</f>
        <v>0</v>
      </c>
      <c r="R536" s="259">
        <f>ROUND(J536*H536,2)</f>
        <v>0</v>
      </c>
      <c r="S536" s="94"/>
      <c r="T536" s="260">
        <f>S536*H536</f>
        <v>0</v>
      </c>
      <c r="U536" s="260">
        <v>0.00034000000000000002</v>
      </c>
      <c r="V536" s="260">
        <f>U536*H536</f>
        <v>0.043520000000000003</v>
      </c>
      <c r="W536" s="260">
        <v>0</v>
      </c>
      <c r="X536" s="261">
        <f>W536*H536</f>
        <v>0</v>
      </c>
      <c r="Y536" s="41"/>
      <c r="Z536" s="41"/>
      <c r="AA536" s="41"/>
      <c r="AB536" s="41"/>
      <c r="AC536" s="41"/>
      <c r="AD536" s="41"/>
      <c r="AE536" s="41"/>
      <c r="AR536" s="262" t="s">
        <v>264</v>
      </c>
      <c r="AT536" s="262" t="s">
        <v>186</v>
      </c>
      <c r="AU536" s="262" t="s">
        <v>88</v>
      </c>
      <c r="AY536" s="16" t="s">
        <v>184</v>
      </c>
      <c r="BE536" s="147">
        <f>IF(O536="základní",K536,0)</f>
        <v>0</v>
      </c>
      <c r="BF536" s="147">
        <f>IF(O536="snížená",K536,0)</f>
        <v>0</v>
      </c>
      <c r="BG536" s="147">
        <f>IF(O536="zákl. přenesená",K536,0)</f>
        <v>0</v>
      </c>
      <c r="BH536" s="147">
        <f>IF(O536="sníž. přenesená",K536,0)</f>
        <v>0</v>
      </c>
      <c r="BI536" s="147">
        <f>IF(O536="nulová",K536,0)</f>
        <v>0</v>
      </c>
      <c r="BJ536" s="16" t="s">
        <v>86</v>
      </c>
      <c r="BK536" s="147">
        <f>ROUND(P536*H536,2)</f>
        <v>0</v>
      </c>
      <c r="BL536" s="16" t="s">
        <v>264</v>
      </c>
      <c r="BM536" s="262" t="s">
        <v>1282</v>
      </c>
    </row>
    <row r="537" s="13" customFormat="1">
      <c r="A537" s="13"/>
      <c r="B537" s="263"/>
      <c r="C537" s="264"/>
      <c r="D537" s="265" t="s">
        <v>201</v>
      </c>
      <c r="E537" s="266" t="s">
        <v>1</v>
      </c>
      <c r="F537" s="267" t="s">
        <v>1283</v>
      </c>
      <c r="G537" s="264"/>
      <c r="H537" s="268">
        <v>128</v>
      </c>
      <c r="I537" s="269"/>
      <c r="J537" s="269"/>
      <c r="K537" s="264"/>
      <c r="L537" s="264"/>
      <c r="M537" s="270"/>
      <c r="N537" s="271"/>
      <c r="O537" s="272"/>
      <c r="P537" s="272"/>
      <c r="Q537" s="272"/>
      <c r="R537" s="272"/>
      <c r="S537" s="272"/>
      <c r="T537" s="272"/>
      <c r="U537" s="272"/>
      <c r="V537" s="272"/>
      <c r="W537" s="272"/>
      <c r="X537" s="273"/>
      <c r="Y537" s="13"/>
      <c r="Z537" s="13"/>
      <c r="AA537" s="13"/>
      <c r="AB537" s="13"/>
      <c r="AC537" s="13"/>
      <c r="AD537" s="13"/>
      <c r="AE537" s="13"/>
      <c r="AT537" s="274" t="s">
        <v>201</v>
      </c>
      <c r="AU537" s="274" t="s">
        <v>88</v>
      </c>
      <c r="AV537" s="13" t="s">
        <v>88</v>
      </c>
      <c r="AW537" s="13" t="s">
        <v>5</v>
      </c>
      <c r="AX537" s="13" t="s">
        <v>86</v>
      </c>
      <c r="AY537" s="274" t="s">
        <v>184</v>
      </c>
    </row>
    <row r="538" s="2" customFormat="1" ht="16.5" customHeight="1">
      <c r="A538" s="41"/>
      <c r="B538" s="42"/>
      <c r="C538" s="286" t="s">
        <v>1284</v>
      </c>
      <c r="D538" s="286" t="s">
        <v>254</v>
      </c>
      <c r="E538" s="287" t="s">
        <v>1285</v>
      </c>
      <c r="F538" s="288" t="s">
        <v>1286</v>
      </c>
      <c r="G538" s="289" t="s">
        <v>194</v>
      </c>
      <c r="H538" s="290">
        <v>128</v>
      </c>
      <c r="I538" s="291"/>
      <c r="J538" s="292"/>
      <c r="K538" s="293">
        <f>ROUND(P538*H538,2)</f>
        <v>0</v>
      </c>
      <c r="L538" s="292"/>
      <c r="M538" s="294"/>
      <c r="N538" s="295" t="s">
        <v>1</v>
      </c>
      <c r="O538" s="258" t="s">
        <v>42</v>
      </c>
      <c r="P538" s="259">
        <f>I538+J538</f>
        <v>0</v>
      </c>
      <c r="Q538" s="259">
        <f>ROUND(I538*H538,2)</f>
        <v>0</v>
      </c>
      <c r="R538" s="259">
        <f>ROUND(J538*H538,2)</f>
        <v>0</v>
      </c>
      <c r="S538" s="94"/>
      <c r="T538" s="260">
        <f>S538*H538</f>
        <v>0</v>
      </c>
      <c r="U538" s="260">
        <v>0.00012999999999999999</v>
      </c>
      <c r="V538" s="260">
        <f>U538*H538</f>
        <v>0.016639999999999999</v>
      </c>
      <c r="W538" s="260">
        <v>0</v>
      </c>
      <c r="X538" s="261">
        <f>W538*H538</f>
        <v>0</v>
      </c>
      <c r="Y538" s="41"/>
      <c r="Z538" s="41"/>
      <c r="AA538" s="41"/>
      <c r="AB538" s="41"/>
      <c r="AC538" s="41"/>
      <c r="AD538" s="41"/>
      <c r="AE538" s="41"/>
      <c r="AR538" s="262" t="s">
        <v>342</v>
      </c>
      <c r="AT538" s="262" t="s">
        <v>254</v>
      </c>
      <c r="AU538" s="262" t="s">
        <v>88</v>
      </c>
      <c r="AY538" s="16" t="s">
        <v>184</v>
      </c>
      <c r="BE538" s="147">
        <f>IF(O538="základní",K538,0)</f>
        <v>0</v>
      </c>
      <c r="BF538" s="147">
        <f>IF(O538="snížená",K538,0)</f>
        <v>0</v>
      </c>
      <c r="BG538" s="147">
        <f>IF(O538="zákl. přenesená",K538,0)</f>
        <v>0</v>
      </c>
      <c r="BH538" s="147">
        <f>IF(O538="sníž. přenesená",K538,0)</f>
        <v>0</v>
      </c>
      <c r="BI538" s="147">
        <f>IF(O538="nulová",K538,0)</f>
        <v>0</v>
      </c>
      <c r="BJ538" s="16" t="s">
        <v>86</v>
      </c>
      <c r="BK538" s="147">
        <f>ROUND(P538*H538,2)</f>
        <v>0</v>
      </c>
      <c r="BL538" s="16" t="s">
        <v>264</v>
      </c>
      <c r="BM538" s="262" t="s">
        <v>1287</v>
      </c>
    </row>
    <row r="539" s="2" customFormat="1" ht="24.15" customHeight="1">
      <c r="A539" s="41"/>
      <c r="B539" s="42"/>
      <c r="C539" s="249" t="s">
        <v>1288</v>
      </c>
      <c r="D539" s="249" t="s">
        <v>186</v>
      </c>
      <c r="E539" s="250" t="s">
        <v>1289</v>
      </c>
      <c r="F539" s="251" t="s">
        <v>1290</v>
      </c>
      <c r="G539" s="252" t="s">
        <v>194</v>
      </c>
      <c r="H539" s="253">
        <v>45</v>
      </c>
      <c r="I539" s="254"/>
      <c r="J539" s="254"/>
      <c r="K539" s="255">
        <f>ROUND(P539*H539,2)</f>
        <v>0</v>
      </c>
      <c r="L539" s="256"/>
      <c r="M539" s="44"/>
      <c r="N539" s="257" t="s">
        <v>1</v>
      </c>
      <c r="O539" s="258" t="s">
        <v>42</v>
      </c>
      <c r="P539" s="259">
        <f>I539+J539</f>
        <v>0</v>
      </c>
      <c r="Q539" s="259">
        <f>ROUND(I539*H539,2)</f>
        <v>0</v>
      </c>
      <c r="R539" s="259">
        <f>ROUND(J539*H539,2)</f>
        <v>0</v>
      </c>
      <c r="S539" s="94"/>
      <c r="T539" s="260">
        <f>S539*H539</f>
        <v>0</v>
      </c>
      <c r="U539" s="260">
        <v>0.00042999999999999999</v>
      </c>
      <c r="V539" s="260">
        <f>U539*H539</f>
        <v>0.019349999999999999</v>
      </c>
      <c r="W539" s="260">
        <v>0</v>
      </c>
      <c r="X539" s="261">
        <f>W539*H539</f>
        <v>0</v>
      </c>
      <c r="Y539" s="41"/>
      <c r="Z539" s="41"/>
      <c r="AA539" s="41"/>
      <c r="AB539" s="41"/>
      <c r="AC539" s="41"/>
      <c r="AD539" s="41"/>
      <c r="AE539" s="41"/>
      <c r="AR539" s="262" t="s">
        <v>264</v>
      </c>
      <c r="AT539" s="262" t="s">
        <v>186</v>
      </c>
      <c r="AU539" s="262" t="s">
        <v>88</v>
      </c>
      <c r="AY539" s="16" t="s">
        <v>184</v>
      </c>
      <c r="BE539" s="147">
        <f>IF(O539="základní",K539,0)</f>
        <v>0</v>
      </c>
      <c r="BF539" s="147">
        <f>IF(O539="snížená",K539,0)</f>
        <v>0</v>
      </c>
      <c r="BG539" s="147">
        <f>IF(O539="zákl. přenesená",K539,0)</f>
        <v>0</v>
      </c>
      <c r="BH539" s="147">
        <f>IF(O539="sníž. přenesená",K539,0)</f>
        <v>0</v>
      </c>
      <c r="BI539" s="147">
        <f>IF(O539="nulová",K539,0)</f>
        <v>0</v>
      </c>
      <c r="BJ539" s="16" t="s">
        <v>86</v>
      </c>
      <c r="BK539" s="147">
        <f>ROUND(P539*H539,2)</f>
        <v>0</v>
      </c>
      <c r="BL539" s="16" t="s">
        <v>264</v>
      </c>
      <c r="BM539" s="262" t="s">
        <v>1291</v>
      </c>
    </row>
    <row r="540" s="13" customFormat="1">
      <c r="A540" s="13"/>
      <c r="B540" s="263"/>
      <c r="C540" s="264"/>
      <c r="D540" s="265" t="s">
        <v>201</v>
      </c>
      <c r="E540" s="266" t="s">
        <v>1</v>
      </c>
      <c r="F540" s="267" t="s">
        <v>1292</v>
      </c>
      <c r="G540" s="264"/>
      <c r="H540" s="268">
        <v>45</v>
      </c>
      <c r="I540" s="269"/>
      <c r="J540" s="269"/>
      <c r="K540" s="264"/>
      <c r="L540" s="264"/>
      <c r="M540" s="270"/>
      <c r="N540" s="271"/>
      <c r="O540" s="272"/>
      <c r="P540" s="272"/>
      <c r="Q540" s="272"/>
      <c r="R540" s="272"/>
      <c r="S540" s="272"/>
      <c r="T540" s="272"/>
      <c r="U540" s="272"/>
      <c r="V540" s="272"/>
      <c r="W540" s="272"/>
      <c r="X540" s="273"/>
      <c r="Y540" s="13"/>
      <c r="Z540" s="13"/>
      <c r="AA540" s="13"/>
      <c r="AB540" s="13"/>
      <c r="AC540" s="13"/>
      <c r="AD540" s="13"/>
      <c r="AE540" s="13"/>
      <c r="AT540" s="274" t="s">
        <v>201</v>
      </c>
      <c r="AU540" s="274" t="s">
        <v>88</v>
      </c>
      <c r="AV540" s="13" t="s">
        <v>88</v>
      </c>
      <c r="AW540" s="13" t="s">
        <v>5</v>
      </c>
      <c r="AX540" s="13" t="s">
        <v>86</v>
      </c>
      <c r="AY540" s="274" t="s">
        <v>184</v>
      </c>
    </row>
    <row r="541" s="2" customFormat="1" ht="16.5" customHeight="1">
      <c r="A541" s="41"/>
      <c r="B541" s="42"/>
      <c r="C541" s="286" t="s">
        <v>1293</v>
      </c>
      <c r="D541" s="286" t="s">
        <v>254</v>
      </c>
      <c r="E541" s="287" t="s">
        <v>1294</v>
      </c>
      <c r="F541" s="288" t="s">
        <v>1295</v>
      </c>
      <c r="G541" s="289" t="s">
        <v>194</v>
      </c>
      <c r="H541" s="290">
        <v>45</v>
      </c>
      <c r="I541" s="291"/>
      <c r="J541" s="292"/>
      <c r="K541" s="293">
        <f>ROUND(P541*H541,2)</f>
        <v>0</v>
      </c>
      <c r="L541" s="292"/>
      <c r="M541" s="294"/>
      <c r="N541" s="295" t="s">
        <v>1</v>
      </c>
      <c r="O541" s="258" t="s">
        <v>42</v>
      </c>
      <c r="P541" s="259">
        <f>I541+J541</f>
        <v>0</v>
      </c>
      <c r="Q541" s="259">
        <f>ROUND(I541*H541,2)</f>
        <v>0</v>
      </c>
      <c r="R541" s="259">
        <f>ROUND(J541*H541,2)</f>
        <v>0</v>
      </c>
      <c r="S541" s="94"/>
      <c r="T541" s="260">
        <f>S541*H541</f>
        <v>0</v>
      </c>
      <c r="U541" s="260">
        <v>0.00038000000000000002</v>
      </c>
      <c r="V541" s="260">
        <f>U541*H541</f>
        <v>0.017100000000000001</v>
      </c>
      <c r="W541" s="260">
        <v>0</v>
      </c>
      <c r="X541" s="261">
        <f>W541*H541</f>
        <v>0</v>
      </c>
      <c r="Y541" s="41"/>
      <c r="Z541" s="41"/>
      <c r="AA541" s="41"/>
      <c r="AB541" s="41"/>
      <c r="AC541" s="41"/>
      <c r="AD541" s="41"/>
      <c r="AE541" s="41"/>
      <c r="AR541" s="262" t="s">
        <v>342</v>
      </c>
      <c r="AT541" s="262" t="s">
        <v>254</v>
      </c>
      <c r="AU541" s="262" t="s">
        <v>88</v>
      </c>
      <c r="AY541" s="16" t="s">
        <v>184</v>
      </c>
      <c r="BE541" s="147">
        <f>IF(O541="základní",K541,0)</f>
        <v>0</v>
      </c>
      <c r="BF541" s="147">
        <f>IF(O541="snížená",K541,0)</f>
        <v>0</v>
      </c>
      <c r="BG541" s="147">
        <f>IF(O541="zákl. přenesená",K541,0)</f>
        <v>0</v>
      </c>
      <c r="BH541" s="147">
        <f>IF(O541="sníž. přenesená",K541,0)</f>
        <v>0</v>
      </c>
      <c r="BI541" s="147">
        <f>IF(O541="nulová",K541,0)</f>
        <v>0</v>
      </c>
      <c r="BJ541" s="16" t="s">
        <v>86</v>
      </c>
      <c r="BK541" s="147">
        <f>ROUND(P541*H541,2)</f>
        <v>0</v>
      </c>
      <c r="BL541" s="16" t="s">
        <v>264</v>
      </c>
      <c r="BM541" s="262" t="s">
        <v>1296</v>
      </c>
    </row>
    <row r="542" s="2" customFormat="1" ht="24.15" customHeight="1">
      <c r="A542" s="41"/>
      <c r="B542" s="42"/>
      <c r="C542" s="249" t="s">
        <v>1297</v>
      </c>
      <c r="D542" s="249" t="s">
        <v>186</v>
      </c>
      <c r="E542" s="250" t="s">
        <v>1298</v>
      </c>
      <c r="F542" s="251" t="s">
        <v>1299</v>
      </c>
      <c r="G542" s="252" t="s">
        <v>194</v>
      </c>
      <c r="H542" s="253">
        <v>71</v>
      </c>
      <c r="I542" s="254"/>
      <c r="J542" s="254"/>
      <c r="K542" s="255">
        <f>ROUND(P542*H542,2)</f>
        <v>0</v>
      </c>
      <c r="L542" s="256"/>
      <c r="M542" s="44"/>
      <c r="N542" s="257" t="s">
        <v>1</v>
      </c>
      <c r="O542" s="258" t="s">
        <v>42</v>
      </c>
      <c r="P542" s="259">
        <f>I542+J542</f>
        <v>0</v>
      </c>
      <c r="Q542" s="259">
        <f>ROUND(I542*H542,2)</f>
        <v>0</v>
      </c>
      <c r="R542" s="259">
        <f>ROUND(J542*H542,2)</f>
        <v>0</v>
      </c>
      <c r="S542" s="94"/>
      <c r="T542" s="260">
        <f>S542*H542</f>
        <v>0</v>
      </c>
      <c r="U542" s="260">
        <v>0.00051000000000000004</v>
      </c>
      <c r="V542" s="260">
        <f>U542*H542</f>
        <v>0.036210000000000006</v>
      </c>
      <c r="W542" s="260">
        <v>0</v>
      </c>
      <c r="X542" s="261">
        <f>W542*H542</f>
        <v>0</v>
      </c>
      <c r="Y542" s="41"/>
      <c r="Z542" s="41"/>
      <c r="AA542" s="41"/>
      <c r="AB542" s="41"/>
      <c r="AC542" s="41"/>
      <c r="AD542" s="41"/>
      <c r="AE542" s="41"/>
      <c r="AR542" s="262" t="s">
        <v>264</v>
      </c>
      <c r="AT542" s="262" t="s">
        <v>186</v>
      </c>
      <c r="AU542" s="262" t="s">
        <v>88</v>
      </c>
      <c r="AY542" s="16" t="s">
        <v>184</v>
      </c>
      <c r="BE542" s="147">
        <f>IF(O542="základní",K542,0)</f>
        <v>0</v>
      </c>
      <c r="BF542" s="147">
        <f>IF(O542="snížená",K542,0)</f>
        <v>0</v>
      </c>
      <c r="BG542" s="147">
        <f>IF(O542="zákl. přenesená",K542,0)</f>
        <v>0</v>
      </c>
      <c r="BH542" s="147">
        <f>IF(O542="sníž. přenesená",K542,0)</f>
        <v>0</v>
      </c>
      <c r="BI542" s="147">
        <f>IF(O542="nulová",K542,0)</f>
        <v>0</v>
      </c>
      <c r="BJ542" s="16" t="s">
        <v>86</v>
      </c>
      <c r="BK542" s="147">
        <f>ROUND(P542*H542,2)</f>
        <v>0</v>
      </c>
      <c r="BL542" s="16" t="s">
        <v>264</v>
      </c>
      <c r="BM542" s="262" t="s">
        <v>1300</v>
      </c>
    </row>
    <row r="543" s="13" customFormat="1">
      <c r="A543" s="13"/>
      <c r="B543" s="263"/>
      <c r="C543" s="264"/>
      <c r="D543" s="265" t="s">
        <v>201</v>
      </c>
      <c r="E543" s="266" t="s">
        <v>1</v>
      </c>
      <c r="F543" s="267" t="s">
        <v>1301</v>
      </c>
      <c r="G543" s="264"/>
      <c r="H543" s="268">
        <v>71</v>
      </c>
      <c r="I543" s="269"/>
      <c r="J543" s="269"/>
      <c r="K543" s="264"/>
      <c r="L543" s="264"/>
      <c r="M543" s="270"/>
      <c r="N543" s="271"/>
      <c r="O543" s="272"/>
      <c r="P543" s="272"/>
      <c r="Q543" s="272"/>
      <c r="R543" s="272"/>
      <c r="S543" s="272"/>
      <c r="T543" s="272"/>
      <c r="U543" s="272"/>
      <c r="V543" s="272"/>
      <c r="W543" s="272"/>
      <c r="X543" s="273"/>
      <c r="Y543" s="13"/>
      <c r="Z543" s="13"/>
      <c r="AA543" s="13"/>
      <c r="AB543" s="13"/>
      <c r="AC543" s="13"/>
      <c r="AD543" s="13"/>
      <c r="AE543" s="13"/>
      <c r="AT543" s="274" t="s">
        <v>201</v>
      </c>
      <c r="AU543" s="274" t="s">
        <v>88</v>
      </c>
      <c r="AV543" s="13" t="s">
        <v>88</v>
      </c>
      <c r="AW543" s="13" t="s">
        <v>5</v>
      </c>
      <c r="AX543" s="13" t="s">
        <v>86</v>
      </c>
      <c r="AY543" s="274" t="s">
        <v>184</v>
      </c>
    </row>
    <row r="544" s="2" customFormat="1" ht="16.5" customHeight="1">
      <c r="A544" s="41"/>
      <c r="B544" s="42"/>
      <c r="C544" s="286" t="s">
        <v>1302</v>
      </c>
      <c r="D544" s="286" t="s">
        <v>254</v>
      </c>
      <c r="E544" s="287" t="s">
        <v>1303</v>
      </c>
      <c r="F544" s="288" t="s">
        <v>1304</v>
      </c>
      <c r="G544" s="289" t="s">
        <v>194</v>
      </c>
      <c r="H544" s="290">
        <v>71</v>
      </c>
      <c r="I544" s="291"/>
      <c r="J544" s="292"/>
      <c r="K544" s="293">
        <f>ROUND(P544*H544,2)</f>
        <v>0</v>
      </c>
      <c r="L544" s="292"/>
      <c r="M544" s="294"/>
      <c r="N544" s="295" t="s">
        <v>1</v>
      </c>
      <c r="O544" s="258" t="s">
        <v>42</v>
      </c>
      <c r="P544" s="259">
        <f>I544+J544</f>
        <v>0</v>
      </c>
      <c r="Q544" s="259">
        <f>ROUND(I544*H544,2)</f>
        <v>0</v>
      </c>
      <c r="R544" s="259">
        <f>ROUND(J544*H544,2)</f>
        <v>0</v>
      </c>
      <c r="S544" s="94"/>
      <c r="T544" s="260">
        <f>S544*H544</f>
        <v>0</v>
      </c>
      <c r="U544" s="260">
        <v>0.00056999999999999998</v>
      </c>
      <c r="V544" s="260">
        <f>U544*H544</f>
        <v>0.040469999999999999</v>
      </c>
      <c r="W544" s="260">
        <v>0</v>
      </c>
      <c r="X544" s="261">
        <f>W544*H544</f>
        <v>0</v>
      </c>
      <c r="Y544" s="41"/>
      <c r="Z544" s="41"/>
      <c r="AA544" s="41"/>
      <c r="AB544" s="41"/>
      <c r="AC544" s="41"/>
      <c r="AD544" s="41"/>
      <c r="AE544" s="41"/>
      <c r="AR544" s="262" t="s">
        <v>342</v>
      </c>
      <c r="AT544" s="262" t="s">
        <v>254</v>
      </c>
      <c r="AU544" s="262" t="s">
        <v>88</v>
      </c>
      <c r="AY544" s="16" t="s">
        <v>184</v>
      </c>
      <c r="BE544" s="147">
        <f>IF(O544="základní",K544,0)</f>
        <v>0</v>
      </c>
      <c r="BF544" s="147">
        <f>IF(O544="snížená",K544,0)</f>
        <v>0</v>
      </c>
      <c r="BG544" s="147">
        <f>IF(O544="zákl. přenesená",K544,0)</f>
        <v>0</v>
      </c>
      <c r="BH544" s="147">
        <f>IF(O544="sníž. přenesená",K544,0)</f>
        <v>0</v>
      </c>
      <c r="BI544" s="147">
        <f>IF(O544="nulová",K544,0)</f>
        <v>0</v>
      </c>
      <c r="BJ544" s="16" t="s">
        <v>86</v>
      </c>
      <c r="BK544" s="147">
        <f>ROUND(P544*H544,2)</f>
        <v>0</v>
      </c>
      <c r="BL544" s="16" t="s">
        <v>264</v>
      </c>
      <c r="BM544" s="262" t="s">
        <v>1305</v>
      </c>
    </row>
    <row r="545" s="2" customFormat="1" ht="24.15" customHeight="1">
      <c r="A545" s="41"/>
      <c r="B545" s="42"/>
      <c r="C545" s="249" t="s">
        <v>1306</v>
      </c>
      <c r="D545" s="249" t="s">
        <v>186</v>
      </c>
      <c r="E545" s="250" t="s">
        <v>1307</v>
      </c>
      <c r="F545" s="251" t="s">
        <v>1308</v>
      </c>
      <c r="G545" s="252" t="s">
        <v>194</v>
      </c>
      <c r="H545" s="253">
        <v>5</v>
      </c>
      <c r="I545" s="254"/>
      <c r="J545" s="254"/>
      <c r="K545" s="255">
        <f>ROUND(P545*H545,2)</f>
        <v>0</v>
      </c>
      <c r="L545" s="256"/>
      <c r="M545" s="44"/>
      <c r="N545" s="257" t="s">
        <v>1</v>
      </c>
      <c r="O545" s="258" t="s">
        <v>42</v>
      </c>
      <c r="P545" s="259">
        <f>I545+J545</f>
        <v>0</v>
      </c>
      <c r="Q545" s="259">
        <f>ROUND(I545*H545,2)</f>
        <v>0</v>
      </c>
      <c r="R545" s="259">
        <f>ROUND(J545*H545,2)</f>
        <v>0</v>
      </c>
      <c r="S545" s="94"/>
      <c r="T545" s="260">
        <f>S545*H545</f>
        <v>0</v>
      </c>
      <c r="U545" s="260">
        <v>0.00066</v>
      </c>
      <c r="V545" s="260">
        <f>U545*H545</f>
        <v>0.0033</v>
      </c>
      <c r="W545" s="260">
        <v>0</v>
      </c>
      <c r="X545" s="261">
        <f>W545*H545</f>
        <v>0</v>
      </c>
      <c r="Y545" s="41"/>
      <c r="Z545" s="41"/>
      <c r="AA545" s="41"/>
      <c r="AB545" s="41"/>
      <c r="AC545" s="41"/>
      <c r="AD545" s="41"/>
      <c r="AE545" s="41"/>
      <c r="AR545" s="262" t="s">
        <v>264</v>
      </c>
      <c r="AT545" s="262" t="s">
        <v>186</v>
      </c>
      <c r="AU545" s="262" t="s">
        <v>88</v>
      </c>
      <c r="AY545" s="16" t="s">
        <v>184</v>
      </c>
      <c r="BE545" s="147">
        <f>IF(O545="základní",K545,0)</f>
        <v>0</v>
      </c>
      <c r="BF545" s="147">
        <f>IF(O545="snížená",K545,0)</f>
        <v>0</v>
      </c>
      <c r="BG545" s="147">
        <f>IF(O545="zákl. přenesená",K545,0)</f>
        <v>0</v>
      </c>
      <c r="BH545" s="147">
        <f>IF(O545="sníž. přenesená",K545,0)</f>
        <v>0</v>
      </c>
      <c r="BI545" s="147">
        <f>IF(O545="nulová",K545,0)</f>
        <v>0</v>
      </c>
      <c r="BJ545" s="16" t="s">
        <v>86</v>
      </c>
      <c r="BK545" s="147">
        <f>ROUND(P545*H545,2)</f>
        <v>0</v>
      </c>
      <c r="BL545" s="16" t="s">
        <v>264</v>
      </c>
      <c r="BM545" s="262" t="s">
        <v>1309</v>
      </c>
    </row>
    <row r="546" s="2" customFormat="1" ht="16.5" customHeight="1">
      <c r="A546" s="41"/>
      <c r="B546" s="42"/>
      <c r="C546" s="286" t="s">
        <v>1310</v>
      </c>
      <c r="D546" s="286" t="s">
        <v>254</v>
      </c>
      <c r="E546" s="287" t="s">
        <v>1311</v>
      </c>
      <c r="F546" s="288" t="s">
        <v>1312</v>
      </c>
      <c r="G546" s="289" t="s">
        <v>194</v>
      </c>
      <c r="H546" s="290">
        <v>5</v>
      </c>
      <c r="I546" s="291"/>
      <c r="J546" s="292"/>
      <c r="K546" s="293">
        <f>ROUND(P546*H546,2)</f>
        <v>0</v>
      </c>
      <c r="L546" s="292"/>
      <c r="M546" s="294"/>
      <c r="N546" s="295" t="s">
        <v>1</v>
      </c>
      <c r="O546" s="258" t="s">
        <v>42</v>
      </c>
      <c r="P546" s="259">
        <f>I546+J546</f>
        <v>0</v>
      </c>
      <c r="Q546" s="259">
        <f>ROUND(I546*H546,2)</f>
        <v>0</v>
      </c>
      <c r="R546" s="259">
        <f>ROUND(J546*H546,2)</f>
        <v>0</v>
      </c>
      <c r="S546" s="94"/>
      <c r="T546" s="260">
        <f>S546*H546</f>
        <v>0</v>
      </c>
      <c r="U546" s="260">
        <v>0.00075000000000000002</v>
      </c>
      <c r="V546" s="260">
        <f>U546*H546</f>
        <v>0.0037499999999999999</v>
      </c>
      <c r="W546" s="260">
        <v>0</v>
      </c>
      <c r="X546" s="261">
        <f>W546*H546</f>
        <v>0</v>
      </c>
      <c r="Y546" s="41"/>
      <c r="Z546" s="41"/>
      <c r="AA546" s="41"/>
      <c r="AB546" s="41"/>
      <c r="AC546" s="41"/>
      <c r="AD546" s="41"/>
      <c r="AE546" s="41"/>
      <c r="AR546" s="262" t="s">
        <v>342</v>
      </c>
      <c r="AT546" s="262" t="s">
        <v>254</v>
      </c>
      <c r="AU546" s="262" t="s">
        <v>88</v>
      </c>
      <c r="AY546" s="16" t="s">
        <v>184</v>
      </c>
      <c r="BE546" s="147">
        <f>IF(O546="základní",K546,0)</f>
        <v>0</v>
      </c>
      <c r="BF546" s="147">
        <f>IF(O546="snížená",K546,0)</f>
        <v>0</v>
      </c>
      <c r="BG546" s="147">
        <f>IF(O546="zákl. přenesená",K546,0)</f>
        <v>0</v>
      </c>
      <c r="BH546" s="147">
        <f>IF(O546="sníž. přenesená",K546,0)</f>
        <v>0</v>
      </c>
      <c r="BI546" s="147">
        <f>IF(O546="nulová",K546,0)</f>
        <v>0</v>
      </c>
      <c r="BJ546" s="16" t="s">
        <v>86</v>
      </c>
      <c r="BK546" s="147">
        <f>ROUND(P546*H546,2)</f>
        <v>0</v>
      </c>
      <c r="BL546" s="16" t="s">
        <v>264</v>
      </c>
      <c r="BM546" s="262" t="s">
        <v>1313</v>
      </c>
    </row>
    <row r="547" s="2" customFormat="1" ht="37.8" customHeight="1">
      <c r="A547" s="41"/>
      <c r="B547" s="42"/>
      <c r="C547" s="249" t="s">
        <v>1314</v>
      </c>
      <c r="D547" s="249" t="s">
        <v>186</v>
      </c>
      <c r="E547" s="250" t="s">
        <v>1315</v>
      </c>
      <c r="F547" s="251" t="s">
        <v>1316</v>
      </c>
      <c r="G547" s="252" t="s">
        <v>194</v>
      </c>
      <c r="H547" s="253">
        <v>128</v>
      </c>
      <c r="I547" s="254"/>
      <c r="J547" s="254"/>
      <c r="K547" s="255">
        <f>ROUND(P547*H547,2)</f>
        <v>0</v>
      </c>
      <c r="L547" s="256"/>
      <c r="M547" s="44"/>
      <c r="N547" s="257" t="s">
        <v>1</v>
      </c>
      <c r="O547" s="258" t="s">
        <v>42</v>
      </c>
      <c r="P547" s="259">
        <f>I547+J547</f>
        <v>0</v>
      </c>
      <c r="Q547" s="259">
        <f>ROUND(I547*H547,2)</f>
        <v>0</v>
      </c>
      <c r="R547" s="259">
        <f>ROUND(J547*H547,2)</f>
        <v>0</v>
      </c>
      <c r="S547" s="94"/>
      <c r="T547" s="260">
        <f>S547*H547</f>
        <v>0</v>
      </c>
      <c r="U547" s="260">
        <v>0.00012</v>
      </c>
      <c r="V547" s="260">
        <f>U547*H547</f>
        <v>0.01536</v>
      </c>
      <c r="W547" s="260">
        <v>0</v>
      </c>
      <c r="X547" s="261">
        <f>W547*H547</f>
        <v>0</v>
      </c>
      <c r="Y547" s="41"/>
      <c r="Z547" s="41"/>
      <c r="AA547" s="41"/>
      <c r="AB547" s="41"/>
      <c r="AC547" s="41"/>
      <c r="AD547" s="41"/>
      <c r="AE547" s="41"/>
      <c r="AR547" s="262" t="s">
        <v>264</v>
      </c>
      <c r="AT547" s="262" t="s">
        <v>186</v>
      </c>
      <c r="AU547" s="262" t="s">
        <v>88</v>
      </c>
      <c r="AY547" s="16" t="s">
        <v>184</v>
      </c>
      <c r="BE547" s="147">
        <f>IF(O547="základní",K547,0)</f>
        <v>0</v>
      </c>
      <c r="BF547" s="147">
        <f>IF(O547="snížená",K547,0)</f>
        <v>0</v>
      </c>
      <c r="BG547" s="147">
        <f>IF(O547="zákl. přenesená",K547,0)</f>
        <v>0</v>
      </c>
      <c r="BH547" s="147">
        <f>IF(O547="sníž. přenesená",K547,0)</f>
        <v>0</v>
      </c>
      <c r="BI547" s="147">
        <f>IF(O547="nulová",K547,0)</f>
        <v>0</v>
      </c>
      <c r="BJ547" s="16" t="s">
        <v>86</v>
      </c>
      <c r="BK547" s="147">
        <f>ROUND(P547*H547,2)</f>
        <v>0</v>
      </c>
      <c r="BL547" s="16" t="s">
        <v>264</v>
      </c>
      <c r="BM547" s="262" t="s">
        <v>1317</v>
      </c>
    </row>
    <row r="548" s="2" customFormat="1" ht="37.8" customHeight="1">
      <c r="A548" s="41"/>
      <c r="B548" s="42"/>
      <c r="C548" s="249" t="s">
        <v>1318</v>
      </c>
      <c r="D548" s="249" t="s">
        <v>186</v>
      </c>
      <c r="E548" s="250" t="s">
        <v>1319</v>
      </c>
      <c r="F548" s="251" t="s">
        <v>1320</v>
      </c>
      <c r="G548" s="252" t="s">
        <v>194</v>
      </c>
      <c r="H548" s="253">
        <v>121</v>
      </c>
      <c r="I548" s="254"/>
      <c r="J548" s="254"/>
      <c r="K548" s="255">
        <f>ROUND(P548*H548,2)</f>
        <v>0</v>
      </c>
      <c r="L548" s="256"/>
      <c r="M548" s="44"/>
      <c r="N548" s="257" t="s">
        <v>1</v>
      </c>
      <c r="O548" s="258" t="s">
        <v>42</v>
      </c>
      <c r="P548" s="259">
        <f>I548+J548</f>
        <v>0</v>
      </c>
      <c r="Q548" s="259">
        <f>ROUND(I548*H548,2)</f>
        <v>0</v>
      </c>
      <c r="R548" s="259">
        <f>ROUND(J548*H548,2)</f>
        <v>0</v>
      </c>
      <c r="S548" s="94"/>
      <c r="T548" s="260">
        <f>S548*H548</f>
        <v>0</v>
      </c>
      <c r="U548" s="260">
        <v>0.00016000000000000001</v>
      </c>
      <c r="V548" s="260">
        <f>U548*H548</f>
        <v>0.019360000000000002</v>
      </c>
      <c r="W548" s="260">
        <v>0</v>
      </c>
      <c r="X548" s="261">
        <f>W548*H548</f>
        <v>0</v>
      </c>
      <c r="Y548" s="41"/>
      <c r="Z548" s="41"/>
      <c r="AA548" s="41"/>
      <c r="AB548" s="41"/>
      <c r="AC548" s="41"/>
      <c r="AD548" s="41"/>
      <c r="AE548" s="41"/>
      <c r="AR548" s="262" t="s">
        <v>264</v>
      </c>
      <c r="AT548" s="262" t="s">
        <v>186</v>
      </c>
      <c r="AU548" s="262" t="s">
        <v>88</v>
      </c>
      <c r="AY548" s="16" t="s">
        <v>184</v>
      </c>
      <c r="BE548" s="147">
        <f>IF(O548="základní",K548,0)</f>
        <v>0</v>
      </c>
      <c r="BF548" s="147">
        <f>IF(O548="snížená",K548,0)</f>
        <v>0</v>
      </c>
      <c r="BG548" s="147">
        <f>IF(O548="zákl. přenesená",K548,0)</f>
        <v>0</v>
      </c>
      <c r="BH548" s="147">
        <f>IF(O548="sníž. přenesená",K548,0)</f>
        <v>0</v>
      </c>
      <c r="BI548" s="147">
        <f>IF(O548="nulová",K548,0)</f>
        <v>0</v>
      </c>
      <c r="BJ548" s="16" t="s">
        <v>86</v>
      </c>
      <c r="BK548" s="147">
        <f>ROUND(P548*H548,2)</f>
        <v>0</v>
      </c>
      <c r="BL548" s="16" t="s">
        <v>264</v>
      </c>
      <c r="BM548" s="262" t="s">
        <v>1321</v>
      </c>
    </row>
    <row r="549" s="13" customFormat="1">
      <c r="A549" s="13"/>
      <c r="B549" s="263"/>
      <c r="C549" s="264"/>
      <c r="D549" s="265" t="s">
        <v>201</v>
      </c>
      <c r="E549" s="266" t="s">
        <v>1</v>
      </c>
      <c r="F549" s="267" t="s">
        <v>1322</v>
      </c>
      <c r="G549" s="264"/>
      <c r="H549" s="268">
        <v>121</v>
      </c>
      <c r="I549" s="269"/>
      <c r="J549" s="269"/>
      <c r="K549" s="264"/>
      <c r="L549" s="264"/>
      <c r="M549" s="270"/>
      <c r="N549" s="271"/>
      <c r="O549" s="272"/>
      <c r="P549" s="272"/>
      <c r="Q549" s="272"/>
      <c r="R549" s="272"/>
      <c r="S549" s="272"/>
      <c r="T549" s="272"/>
      <c r="U549" s="272"/>
      <c r="V549" s="272"/>
      <c r="W549" s="272"/>
      <c r="X549" s="273"/>
      <c r="Y549" s="13"/>
      <c r="Z549" s="13"/>
      <c r="AA549" s="13"/>
      <c r="AB549" s="13"/>
      <c r="AC549" s="13"/>
      <c r="AD549" s="13"/>
      <c r="AE549" s="13"/>
      <c r="AT549" s="274" t="s">
        <v>201</v>
      </c>
      <c r="AU549" s="274" t="s">
        <v>88</v>
      </c>
      <c r="AV549" s="13" t="s">
        <v>88</v>
      </c>
      <c r="AW549" s="13" t="s">
        <v>5</v>
      </c>
      <c r="AX549" s="13" t="s">
        <v>86</v>
      </c>
      <c r="AY549" s="274" t="s">
        <v>184</v>
      </c>
    </row>
    <row r="550" s="2" customFormat="1" ht="16.5" customHeight="1">
      <c r="A550" s="41"/>
      <c r="B550" s="42"/>
      <c r="C550" s="249" t="s">
        <v>1323</v>
      </c>
      <c r="D550" s="249" t="s">
        <v>186</v>
      </c>
      <c r="E550" s="250" t="s">
        <v>1324</v>
      </c>
      <c r="F550" s="251" t="s">
        <v>1325</v>
      </c>
      <c r="G550" s="252" t="s">
        <v>333</v>
      </c>
      <c r="H550" s="253">
        <v>62</v>
      </c>
      <c r="I550" s="254"/>
      <c r="J550" s="254"/>
      <c r="K550" s="255">
        <f>ROUND(P550*H550,2)</f>
        <v>0</v>
      </c>
      <c r="L550" s="256"/>
      <c r="M550" s="44"/>
      <c r="N550" s="257" t="s">
        <v>1</v>
      </c>
      <c r="O550" s="258" t="s">
        <v>42</v>
      </c>
      <c r="P550" s="259">
        <f>I550+J550</f>
        <v>0</v>
      </c>
      <c r="Q550" s="259">
        <f>ROUND(I550*H550,2)</f>
        <v>0</v>
      </c>
      <c r="R550" s="259">
        <f>ROUND(J550*H550,2)</f>
        <v>0</v>
      </c>
      <c r="S550" s="94"/>
      <c r="T550" s="260">
        <f>S550*H550</f>
        <v>0</v>
      </c>
      <c r="U550" s="260">
        <v>0</v>
      </c>
      <c r="V550" s="260">
        <f>U550*H550</f>
        <v>0</v>
      </c>
      <c r="W550" s="260">
        <v>0</v>
      </c>
      <c r="X550" s="261">
        <f>W550*H550</f>
        <v>0</v>
      </c>
      <c r="Y550" s="41"/>
      <c r="Z550" s="41"/>
      <c r="AA550" s="41"/>
      <c r="AB550" s="41"/>
      <c r="AC550" s="41"/>
      <c r="AD550" s="41"/>
      <c r="AE550" s="41"/>
      <c r="AR550" s="262" t="s">
        <v>264</v>
      </c>
      <c r="AT550" s="262" t="s">
        <v>186</v>
      </c>
      <c r="AU550" s="262" t="s">
        <v>88</v>
      </c>
      <c r="AY550" s="16" t="s">
        <v>184</v>
      </c>
      <c r="BE550" s="147">
        <f>IF(O550="základní",K550,0)</f>
        <v>0</v>
      </c>
      <c r="BF550" s="147">
        <f>IF(O550="snížená",K550,0)</f>
        <v>0</v>
      </c>
      <c r="BG550" s="147">
        <f>IF(O550="zákl. přenesená",K550,0)</f>
        <v>0</v>
      </c>
      <c r="BH550" s="147">
        <f>IF(O550="sníž. přenesená",K550,0)</f>
        <v>0</v>
      </c>
      <c r="BI550" s="147">
        <f>IF(O550="nulová",K550,0)</f>
        <v>0</v>
      </c>
      <c r="BJ550" s="16" t="s">
        <v>86</v>
      </c>
      <c r="BK550" s="147">
        <f>ROUND(P550*H550,2)</f>
        <v>0</v>
      </c>
      <c r="BL550" s="16" t="s">
        <v>264</v>
      </c>
      <c r="BM550" s="262" t="s">
        <v>1326</v>
      </c>
    </row>
    <row r="551" s="2" customFormat="1" ht="16.5" customHeight="1">
      <c r="A551" s="41"/>
      <c r="B551" s="42"/>
      <c r="C551" s="249" t="s">
        <v>1327</v>
      </c>
      <c r="D551" s="249" t="s">
        <v>186</v>
      </c>
      <c r="E551" s="250" t="s">
        <v>1328</v>
      </c>
      <c r="F551" s="251" t="s">
        <v>1329</v>
      </c>
      <c r="G551" s="252" t="s">
        <v>333</v>
      </c>
      <c r="H551" s="253">
        <v>3</v>
      </c>
      <c r="I551" s="254"/>
      <c r="J551" s="254"/>
      <c r="K551" s="255">
        <f>ROUND(P551*H551,2)</f>
        <v>0</v>
      </c>
      <c r="L551" s="256"/>
      <c r="M551" s="44"/>
      <c r="N551" s="257" t="s">
        <v>1</v>
      </c>
      <c r="O551" s="258" t="s">
        <v>42</v>
      </c>
      <c r="P551" s="259">
        <f>I551+J551</f>
        <v>0</v>
      </c>
      <c r="Q551" s="259">
        <f>ROUND(I551*H551,2)</f>
        <v>0</v>
      </c>
      <c r="R551" s="259">
        <f>ROUND(J551*H551,2)</f>
        <v>0</v>
      </c>
      <c r="S551" s="94"/>
      <c r="T551" s="260">
        <f>S551*H551</f>
        <v>0</v>
      </c>
      <c r="U551" s="260">
        <v>0</v>
      </c>
      <c r="V551" s="260">
        <f>U551*H551</f>
        <v>0</v>
      </c>
      <c r="W551" s="260">
        <v>0</v>
      </c>
      <c r="X551" s="261">
        <f>W551*H551</f>
        <v>0</v>
      </c>
      <c r="Y551" s="41"/>
      <c r="Z551" s="41"/>
      <c r="AA551" s="41"/>
      <c r="AB551" s="41"/>
      <c r="AC551" s="41"/>
      <c r="AD551" s="41"/>
      <c r="AE551" s="41"/>
      <c r="AR551" s="262" t="s">
        <v>264</v>
      </c>
      <c r="AT551" s="262" t="s">
        <v>186</v>
      </c>
      <c r="AU551" s="262" t="s">
        <v>88</v>
      </c>
      <c r="AY551" s="16" t="s">
        <v>184</v>
      </c>
      <c r="BE551" s="147">
        <f>IF(O551="základní",K551,0)</f>
        <v>0</v>
      </c>
      <c r="BF551" s="147">
        <f>IF(O551="snížená",K551,0)</f>
        <v>0</v>
      </c>
      <c r="BG551" s="147">
        <f>IF(O551="zákl. přenesená",K551,0)</f>
        <v>0</v>
      </c>
      <c r="BH551" s="147">
        <f>IF(O551="sníž. přenesená",K551,0)</f>
        <v>0</v>
      </c>
      <c r="BI551" s="147">
        <f>IF(O551="nulová",K551,0)</f>
        <v>0</v>
      </c>
      <c r="BJ551" s="16" t="s">
        <v>86</v>
      </c>
      <c r="BK551" s="147">
        <f>ROUND(P551*H551,2)</f>
        <v>0</v>
      </c>
      <c r="BL551" s="16" t="s">
        <v>264</v>
      </c>
      <c r="BM551" s="262" t="s">
        <v>1330</v>
      </c>
    </row>
    <row r="552" s="2" customFormat="1" ht="24.15" customHeight="1">
      <c r="A552" s="41"/>
      <c r="B552" s="42"/>
      <c r="C552" s="249" t="s">
        <v>1331</v>
      </c>
      <c r="D552" s="249" t="s">
        <v>186</v>
      </c>
      <c r="E552" s="250" t="s">
        <v>1332</v>
      </c>
      <c r="F552" s="251" t="s">
        <v>1333</v>
      </c>
      <c r="G552" s="252" t="s">
        <v>333</v>
      </c>
      <c r="H552" s="253">
        <v>1</v>
      </c>
      <c r="I552" s="254"/>
      <c r="J552" s="254"/>
      <c r="K552" s="255">
        <f>ROUND(P552*H552,2)</f>
        <v>0</v>
      </c>
      <c r="L552" s="256"/>
      <c r="M552" s="44"/>
      <c r="N552" s="257" t="s">
        <v>1</v>
      </c>
      <c r="O552" s="258" t="s">
        <v>42</v>
      </c>
      <c r="P552" s="259">
        <f>I552+J552</f>
        <v>0</v>
      </c>
      <c r="Q552" s="259">
        <f>ROUND(I552*H552,2)</f>
        <v>0</v>
      </c>
      <c r="R552" s="259">
        <f>ROUND(J552*H552,2)</f>
        <v>0</v>
      </c>
      <c r="S552" s="94"/>
      <c r="T552" s="260">
        <f>S552*H552</f>
        <v>0</v>
      </c>
      <c r="U552" s="260">
        <v>0.00036000000000000002</v>
      </c>
      <c r="V552" s="260">
        <f>U552*H552</f>
        <v>0.00036000000000000002</v>
      </c>
      <c r="W552" s="260">
        <v>0</v>
      </c>
      <c r="X552" s="261">
        <f>W552*H552</f>
        <v>0</v>
      </c>
      <c r="Y552" s="41"/>
      <c r="Z552" s="41"/>
      <c r="AA552" s="41"/>
      <c r="AB552" s="41"/>
      <c r="AC552" s="41"/>
      <c r="AD552" s="41"/>
      <c r="AE552" s="41"/>
      <c r="AR552" s="262" t="s">
        <v>264</v>
      </c>
      <c r="AT552" s="262" t="s">
        <v>186</v>
      </c>
      <c r="AU552" s="262" t="s">
        <v>88</v>
      </c>
      <c r="AY552" s="16" t="s">
        <v>184</v>
      </c>
      <c r="BE552" s="147">
        <f>IF(O552="základní",K552,0)</f>
        <v>0</v>
      </c>
      <c r="BF552" s="147">
        <f>IF(O552="snížená",K552,0)</f>
        <v>0</v>
      </c>
      <c r="BG552" s="147">
        <f>IF(O552="zákl. přenesená",K552,0)</f>
        <v>0</v>
      </c>
      <c r="BH552" s="147">
        <f>IF(O552="sníž. přenesená",K552,0)</f>
        <v>0</v>
      </c>
      <c r="BI552" s="147">
        <f>IF(O552="nulová",K552,0)</f>
        <v>0</v>
      </c>
      <c r="BJ552" s="16" t="s">
        <v>86</v>
      </c>
      <c r="BK552" s="147">
        <f>ROUND(P552*H552,2)</f>
        <v>0</v>
      </c>
      <c r="BL552" s="16" t="s">
        <v>264</v>
      </c>
      <c r="BM552" s="262" t="s">
        <v>1334</v>
      </c>
    </row>
    <row r="553" s="2" customFormat="1" ht="24.15" customHeight="1">
      <c r="A553" s="41"/>
      <c r="B553" s="42"/>
      <c r="C553" s="249" t="s">
        <v>1335</v>
      </c>
      <c r="D553" s="249" t="s">
        <v>186</v>
      </c>
      <c r="E553" s="250" t="s">
        <v>1336</v>
      </c>
      <c r="F553" s="251" t="s">
        <v>1337</v>
      </c>
      <c r="G553" s="252" t="s">
        <v>333</v>
      </c>
      <c r="H553" s="253">
        <v>2</v>
      </c>
      <c r="I553" s="254"/>
      <c r="J553" s="254"/>
      <c r="K553" s="255">
        <f>ROUND(P553*H553,2)</f>
        <v>0</v>
      </c>
      <c r="L553" s="256"/>
      <c r="M553" s="44"/>
      <c r="N553" s="257" t="s">
        <v>1</v>
      </c>
      <c r="O553" s="258" t="s">
        <v>42</v>
      </c>
      <c r="P553" s="259">
        <f>I553+J553</f>
        <v>0</v>
      </c>
      <c r="Q553" s="259">
        <f>ROUND(I553*H553,2)</f>
        <v>0</v>
      </c>
      <c r="R553" s="259">
        <f>ROUND(J553*H553,2)</f>
        <v>0</v>
      </c>
      <c r="S553" s="94"/>
      <c r="T553" s="260">
        <f>S553*H553</f>
        <v>0</v>
      </c>
      <c r="U553" s="260">
        <v>0.00017000000000000001</v>
      </c>
      <c r="V553" s="260">
        <f>U553*H553</f>
        <v>0.00034000000000000002</v>
      </c>
      <c r="W553" s="260">
        <v>0</v>
      </c>
      <c r="X553" s="261">
        <f>W553*H553</f>
        <v>0</v>
      </c>
      <c r="Y553" s="41"/>
      <c r="Z553" s="41"/>
      <c r="AA553" s="41"/>
      <c r="AB553" s="41"/>
      <c r="AC553" s="41"/>
      <c r="AD553" s="41"/>
      <c r="AE553" s="41"/>
      <c r="AR553" s="262" t="s">
        <v>264</v>
      </c>
      <c r="AT553" s="262" t="s">
        <v>186</v>
      </c>
      <c r="AU553" s="262" t="s">
        <v>88</v>
      </c>
      <c r="AY553" s="16" t="s">
        <v>184</v>
      </c>
      <c r="BE553" s="147">
        <f>IF(O553="základní",K553,0)</f>
        <v>0</v>
      </c>
      <c r="BF553" s="147">
        <f>IF(O553="snížená",K553,0)</f>
        <v>0</v>
      </c>
      <c r="BG553" s="147">
        <f>IF(O553="zákl. přenesená",K553,0)</f>
        <v>0</v>
      </c>
      <c r="BH553" s="147">
        <f>IF(O553="sníž. přenesená",K553,0)</f>
        <v>0</v>
      </c>
      <c r="BI553" s="147">
        <f>IF(O553="nulová",K553,0)</f>
        <v>0</v>
      </c>
      <c r="BJ553" s="16" t="s">
        <v>86</v>
      </c>
      <c r="BK553" s="147">
        <f>ROUND(P553*H553,2)</f>
        <v>0</v>
      </c>
      <c r="BL553" s="16" t="s">
        <v>264</v>
      </c>
      <c r="BM553" s="262" t="s">
        <v>1338</v>
      </c>
    </row>
    <row r="554" s="2" customFormat="1" ht="24.15" customHeight="1">
      <c r="A554" s="41"/>
      <c r="B554" s="42"/>
      <c r="C554" s="249" t="s">
        <v>1339</v>
      </c>
      <c r="D554" s="249" t="s">
        <v>186</v>
      </c>
      <c r="E554" s="250" t="s">
        <v>1340</v>
      </c>
      <c r="F554" s="251" t="s">
        <v>1341</v>
      </c>
      <c r="G554" s="252" t="s">
        <v>333</v>
      </c>
      <c r="H554" s="253">
        <v>4</v>
      </c>
      <c r="I554" s="254"/>
      <c r="J554" s="254"/>
      <c r="K554" s="255">
        <f>ROUND(P554*H554,2)</f>
        <v>0</v>
      </c>
      <c r="L554" s="256"/>
      <c r="M554" s="44"/>
      <c r="N554" s="257" t="s">
        <v>1</v>
      </c>
      <c r="O554" s="258" t="s">
        <v>42</v>
      </c>
      <c r="P554" s="259">
        <f>I554+J554</f>
        <v>0</v>
      </c>
      <c r="Q554" s="259">
        <f>ROUND(I554*H554,2)</f>
        <v>0</v>
      </c>
      <c r="R554" s="259">
        <f>ROUND(J554*H554,2)</f>
        <v>0</v>
      </c>
      <c r="S554" s="94"/>
      <c r="T554" s="260">
        <f>S554*H554</f>
        <v>0</v>
      </c>
      <c r="U554" s="260">
        <v>0.00035</v>
      </c>
      <c r="V554" s="260">
        <f>U554*H554</f>
        <v>0.0014</v>
      </c>
      <c r="W554" s="260">
        <v>0</v>
      </c>
      <c r="X554" s="261">
        <f>W554*H554</f>
        <v>0</v>
      </c>
      <c r="Y554" s="41"/>
      <c r="Z554" s="41"/>
      <c r="AA554" s="41"/>
      <c r="AB554" s="41"/>
      <c r="AC554" s="41"/>
      <c r="AD554" s="41"/>
      <c r="AE554" s="41"/>
      <c r="AR554" s="262" t="s">
        <v>264</v>
      </c>
      <c r="AT554" s="262" t="s">
        <v>186</v>
      </c>
      <c r="AU554" s="262" t="s">
        <v>88</v>
      </c>
      <c r="AY554" s="16" t="s">
        <v>184</v>
      </c>
      <c r="BE554" s="147">
        <f>IF(O554="základní",K554,0)</f>
        <v>0</v>
      </c>
      <c r="BF554" s="147">
        <f>IF(O554="snížená",K554,0)</f>
        <v>0</v>
      </c>
      <c r="BG554" s="147">
        <f>IF(O554="zákl. přenesená",K554,0)</f>
        <v>0</v>
      </c>
      <c r="BH554" s="147">
        <f>IF(O554="sníž. přenesená",K554,0)</f>
        <v>0</v>
      </c>
      <c r="BI554" s="147">
        <f>IF(O554="nulová",K554,0)</f>
        <v>0</v>
      </c>
      <c r="BJ554" s="16" t="s">
        <v>86</v>
      </c>
      <c r="BK554" s="147">
        <f>ROUND(P554*H554,2)</f>
        <v>0</v>
      </c>
      <c r="BL554" s="16" t="s">
        <v>264</v>
      </c>
      <c r="BM554" s="262" t="s">
        <v>1342</v>
      </c>
    </row>
    <row r="555" s="2" customFormat="1" ht="24.15" customHeight="1">
      <c r="A555" s="41"/>
      <c r="B555" s="42"/>
      <c r="C555" s="249" t="s">
        <v>1343</v>
      </c>
      <c r="D555" s="249" t="s">
        <v>186</v>
      </c>
      <c r="E555" s="250" t="s">
        <v>1344</v>
      </c>
      <c r="F555" s="251" t="s">
        <v>1345</v>
      </c>
      <c r="G555" s="252" t="s">
        <v>333</v>
      </c>
      <c r="H555" s="253">
        <v>69</v>
      </c>
      <c r="I555" s="254"/>
      <c r="J555" s="254"/>
      <c r="K555" s="255">
        <f>ROUND(P555*H555,2)</f>
        <v>0</v>
      </c>
      <c r="L555" s="256"/>
      <c r="M555" s="44"/>
      <c r="N555" s="257" t="s">
        <v>1</v>
      </c>
      <c r="O555" s="258" t="s">
        <v>42</v>
      </c>
      <c r="P555" s="259">
        <f>I555+J555</f>
        <v>0</v>
      </c>
      <c r="Q555" s="259">
        <f>ROUND(I555*H555,2)</f>
        <v>0</v>
      </c>
      <c r="R555" s="259">
        <f>ROUND(J555*H555,2)</f>
        <v>0</v>
      </c>
      <c r="S555" s="94"/>
      <c r="T555" s="260">
        <f>S555*H555</f>
        <v>0</v>
      </c>
      <c r="U555" s="260">
        <v>0.00027999999999999998</v>
      </c>
      <c r="V555" s="260">
        <f>U555*H555</f>
        <v>0.019319999999999997</v>
      </c>
      <c r="W555" s="260">
        <v>0</v>
      </c>
      <c r="X555" s="261">
        <f>W555*H555</f>
        <v>0</v>
      </c>
      <c r="Y555" s="41"/>
      <c r="Z555" s="41"/>
      <c r="AA555" s="41"/>
      <c r="AB555" s="41"/>
      <c r="AC555" s="41"/>
      <c r="AD555" s="41"/>
      <c r="AE555" s="41"/>
      <c r="AR555" s="262" t="s">
        <v>264</v>
      </c>
      <c r="AT555" s="262" t="s">
        <v>186</v>
      </c>
      <c r="AU555" s="262" t="s">
        <v>88</v>
      </c>
      <c r="AY555" s="16" t="s">
        <v>184</v>
      </c>
      <c r="BE555" s="147">
        <f>IF(O555="základní",K555,0)</f>
        <v>0</v>
      </c>
      <c r="BF555" s="147">
        <f>IF(O555="snížená",K555,0)</f>
        <v>0</v>
      </c>
      <c r="BG555" s="147">
        <f>IF(O555="zákl. přenesená",K555,0)</f>
        <v>0</v>
      </c>
      <c r="BH555" s="147">
        <f>IF(O555="sníž. přenesená",K555,0)</f>
        <v>0</v>
      </c>
      <c r="BI555" s="147">
        <f>IF(O555="nulová",K555,0)</f>
        <v>0</v>
      </c>
      <c r="BJ555" s="16" t="s">
        <v>86</v>
      </c>
      <c r="BK555" s="147">
        <f>ROUND(P555*H555,2)</f>
        <v>0</v>
      </c>
      <c r="BL555" s="16" t="s">
        <v>264</v>
      </c>
      <c r="BM555" s="262" t="s">
        <v>1346</v>
      </c>
    </row>
    <row r="556" s="13" customFormat="1">
      <c r="A556" s="13"/>
      <c r="B556" s="263"/>
      <c r="C556" s="264"/>
      <c r="D556" s="265" t="s">
        <v>201</v>
      </c>
      <c r="E556" s="266" t="s">
        <v>1</v>
      </c>
      <c r="F556" s="267" t="s">
        <v>1347</v>
      </c>
      <c r="G556" s="264"/>
      <c r="H556" s="268">
        <v>42</v>
      </c>
      <c r="I556" s="269"/>
      <c r="J556" s="269"/>
      <c r="K556" s="264"/>
      <c r="L556" s="264"/>
      <c r="M556" s="270"/>
      <c r="N556" s="271"/>
      <c r="O556" s="272"/>
      <c r="P556" s="272"/>
      <c r="Q556" s="272"/>
      <c r="R556" s="272"/>
      <c r="S556" s="272"/>
      <c r="T556" s="272"/>
      <c r="U556" s="272"/>
      <c r="V556" s="272"/>
      <c r="W556" s="272"/>
      <c r="X556" s="273"/>
      <c r="Y556" s="13"/>
      <c r="Z556" s="13"/>
      <c r="AA556" s="13"/>
      <c r="AB556" s="13"/>
      <c r="AC556" s="13"/>
      <c r="AD556" s="13"/>
      <c r="AE556" s="13"/>
      <c r="AT556" s="274" t="s">
        <v>201</v>
      </c>
      <c r="AU556" s="274" t="s">
        <v>88</v>
      </c>
      <c r="AV556" s="13" t="s">
        <v>88</v>
      </c>
      <c r="AW556" s="13" t="s">
        <v>5</v>
      </c>
      <c r="AX556" s="13" t="s">
        <v>79</v>
      </c>
      <c r="AY556" s="274" t="s">
        <v>184</v>
      </c>
    </row>
    <row r="557" s="13" customFormat="1">
      <c r="A557" s="13"/>
      <c r="B557" s="263"/>
      <c r="C557" s="264"/>
      <c r="D557" s="265" t="s">
        <v>201</v>
      </c>
      <c r="E557" s="266" t="s">
        <v>1</v>
      </c>
      <c r="F557" s="267" t="s">
        <v>1348</v>
      </c>
      <c r="G557" s="264"/>
      <c r="H557" s="268">
        <v>27</v>
      </c>
      <c r="I557" s="269"/>
      <c r="J557" s="269"/>
      <c r="K557" s="264"/>
      <c r="L557" s="264"/>
      <c r="M557" s="270"/>
      <c r="N557" s="271"/>
      <c r="O557" s="272"/>
      <c r="P557" s="272"/>
      <c r="Q557" s="272"/>
      <c r="R557" s="272"/>
      <c r="S557" s="272"/>
      <c r="T557" s="272"/>
      <c r="U557" s="272"/>
      <c r="V557" s="272"/>
      <c r="W557" s="272"/>
      <c r="X557" s="273"/>
      <c r="Y557" s="13"/>
      <c r="Z557" s="13"/>
      <c r="AA557" s="13"/>
      <c r="AB557" s="13"/>
      <c r="AC557" s="13"/>
      <c r="AD557" s="13"/>
      <c r="AE557" s="13"/>
      <c r="AT557" s="274" t="s">
        <v>201</v>
      </c>
      <c r="AU557" s="274" t="s">
        <v>88</v>
      </c>
      <c r="AV557" s="13" t="s">
        <v>88</v>
      </c>
      <c r="AW557" s="13" t="s">
        <v>5</v>
      </c>
      <c r="AX557" s="13" t="s">
        <v>79</v>
      </c>
      <c r="AY557" s="274" t="s">
        <v>184</v>
      </c>
    </row>
    <row r="558" s="14" customFormat="1">
      <c r="A558" s="14"/>
      <c r="B558" s="275"/>
      <c r="C558" s="276"/>
      <c r="D558" s="265" t="s">
        <v>201</v>
      </c>
      <c r="E558" s="277" t="s">
        <v>1</v>
      </c>
      <c r="F558" s="278" t="s">
        <v>227</v>
      </c>
      <c r="G558" s="276"/>
      <c r="H558" s="279">
        <v>69</v>
      </c>
      <c r="I558" s="280"/>
      <c r="J558" s="280"/>
      <c r="K558" s="276"/>
      <c r="L558" s="276"/>
      <c r="M558" s="281"/>
      <c r="N558" s="282"/>
      <c r="O558" s="283"/>
      <c r="P558" s="283"/>
      <c r="Q558" s="283"/>
      <c r="R558" s="283"/>
      <c r="S558" s="283"/>
      <c r="T558" s="283"/>
      <c r="U558" s="283"/>
      <c r="V558" s="283"/>
      <c r="W558" s="283"/>
      <c r="X558" s="284"/>
      <c r="Y558" s="14"/>
      <c r="Z558" s="14"/>
      <c r="AA558" s="14"/>
      <c r="AB558" s="14"/>
      <c r="AC558" s="14"/>
      <c r="AD558" s="14"/>
      <c r="AE558" s="14"/>
      <c r="AT558" s="285" t="s">
        <v>201</v>
      </c>
      <c r="AU558" s="285" t="s">
        <v>88</v>
      </c>
      <c r="AV558" s="14" t="s">
        <v>190</v>
      </c>
      <c r="AW558" s="14" t="s">
        <v>5</v>
      </c>
      <c r="AX558" s="14" t="s">
        <v>86</v>
      </c>
      <c r="AY558" s="285" t="s">
        <v>184</v>
      </c>
    </row>
    <row r="559" s="2" customFormat="1" ht="24.15" customHeight="1">
      <c r="A559" s="41"/>
      <c r="B559" s="42"/>
      <c r="C559" s="249" t="s">
        <v>1349</v>
      </c>
      <c r="D559" s="249" t="s">
        <v>186</v>
      </c>
      <c r="E559" s="250" t="s">
        <v>1350</v>
      </c>
      <c r="F559" s="251" t="s">
        <v>1351</v>
      </c>
      <c r="G559" s="252" t="s">
        <v>333</v>
      </c>
      <c r="H559" s="253">
        <v>2</v>
      </c>
      <c r="I559" s="254"/>
      <c r="J559" s="254"/>
      <c r="K559" s="255">
        <f>ROUND(P559*H559,2)</f>
        <v>0</v>
      </c>
      <c r="L559" s="256"/>
      <c r="M559" s="44"/>
      <c r="N559" s="257" t="s">
        <v>1</v>
      </c>
      <c r="O559" s="258" t="s">
        <v>42</v>
      </c>
      <c r="P559" s="259">
        <f>I559+J559</f>
        <v>0</v>
      </c>
      <c r="Q559" s="259">
        <f>ROUND(I559*H559,2)</f>
        <v>0</v>
      </c>
      <c r="R559" s="259">
        <f>ROUND(J559*H559,2)</f>
        <v>0</v>
      </c>
      <c r="S559" s="94"/>
      <c r="T559" s="260">
        <f>S559*H559</f>
        <v>0</v>
      </c>
      <c r="U559" s="260">
        <v>0.00040999999999999999</v>
      </c>
      <c r="V559" s="260">
        <f>U559*H559</f>
        <v>0.00081999999999999998</v>
      </c>
      <c r="W559" s="260">
        <v>0</v>
      </c>
      <c r="X559" s="261">
        <f>W559*H559</f>
        <v>0</v>
      </c>
      <c r="Y559" s="41"/>
      <c r="Z559" s="41"/>
      <c r="AA559" s="41"/>
      <c r="AB559" s="41"/>
      <c r="AC559" s="41"/>
      <c r="AD559" s="41"/>
      <c r="AE559" s="41"/>
      <c r="AR559" s="262" t="s">
        <v>190</v>
      </c>
      <c r="AT559" s="262" t="s">
        <v>186</v>
      </c>
      <c r="AU559" s="262" t="s">
        <v>88</v>
      </c>
      <c r="AY559" s="16" t="s">
        <v>184</v>
      </c>
      <c r="BE559" s="147">
        <f>IF(O559="základní",K559,0)</f>
        <v>0</v>
      </c>
      <c r="BF559" s="147">
        <f>IF(O559="snížená",K559,0)</f>
        <v>0</v>
      </c>
      <c r="BG559" s="147">
        <f>IF(O559="zákl. přenesená",K559,0)</f>
        <v>0</v>
      </c>
      <c r="BH559" s="147">
        <f>IF(O559="sníž. přenesená",K559,0)</f>
        <v>0</v>
      </c>
      <c r="BI559" s="147">
        <f>IF(O559="nulová",K559,0)</f>
        <v>0</v>
      </c>
      <c r="BJ559" s="16" t="s">
        <v>86</v>
      </c>
      <c r="BK559" s="147">
        <f>ROUND(P559*H559,2)</f>
        <v>0</v>
      </c>
      <c r="BL559" s="16" t="s">
        <v>190</v>
      </c>
      <c r="BM559" s="262" t="s">
        <v>1352</v>
      </c>
    </row>
    <row r="560" s="2" customFormat="1" ht="24.15" customHeight="1">
      <c r="A560" s="41"/>
      <c r="B560" s="42"/>
      <c r="C560" s="249" t="s">
        <v>1353</v>
      </c>
      <c r="D560" s="249" t="s">
        <v>186</v>
      </c>
      <c r="E560" s="250" t="s">
        <v>1354</v>
      </c>
      <c r="F560" s="251" t="s">
        <v>1355</v>
      </c>
      <c r="G560" s="252" t="s">
        <v>393</v>
      </c>
      <c r="H560" s="253">
        <v>3</v>
      </c>
      <c r="I560" s="254"/>
      <c r="J560" s="254"/>
      <c r="K560" s="255">
        <f>ROUND(P560*H560,2)</f>
        <v>0</v>
      </c>
      <c r="L560" s="256"/>
      <c r="M560" s="44"/>
      <c r="N560" s="257" t="s">
        <v>1</v>
      </c>
      <c r="O560" s="258" t="s">
        <v>42</v>
      </c>
      <c r="P560" s="259">
        <f>I560+J560</f>
        <v>0</v>
      </c>
      <c r="Q560" s="259">
        <f>ROUND(I560*H560,2)</f>
        <v>0</v>
      </c>
      <c r="R560" s="259">
        <f>ROUND(J560*H560,2)</f>
        <v>0</v>
      </c>
      <c r="S560" s="94"/>
      <c r="T560" s="260">
        <f>S560*H560</f>
        <v>0</v>
      </c>
      <c r="U560" s="260">
        <v>0.028199999999999999</v>
      </c>
      <c r="V560" s="260">
        <f>U560*H560</f>
        <v>0.084599999999999995</v>
      </c>
      <c r="W560" s="260">
        <v>0</v>
      </c>
      <c r="X560" s="261">
        <f>W560*H560</f>
        <v>0</v>
      </c>
      <c r="Y560" s="41"/>
      <c r="Z560" s="41"/>
      <c r="AA560" s="41"/>
      <c r="AB560" s="41"/>
      <c r="AC560" s="41"/>
      <c r="AD560" s="41"/>
      <c r="AE560" s="41"/>
      <c r="AR560" s="262" t="s">
        <v>264</v>
      </c>
      <c r="AT560" s="262" t="s">
        <v>186</v>
      </c>
      <c r="AU560" s="262" t="s">
        <v>88</v>
      </c>
      <c r="AY560" s="16" t="s">
        <v>184</v>
      </c>
      <c r="BE560" s="147">
        <f>IF(O560="základní",K560,0)</f>
        <v>0</v>
      </c>
      <c r="BF560" s="147">
        <f>IF(O560="snížená",K560,0)</f>
        <v>0</v>
      </c>
      <c r="BG560" s="147">
        <f>IF(O560="zákl. přenesená",K560,0)</f>
        <v>0</v>
      </c>
      <c r="BH560" s="147">
        <f>IF(O560="sníž. přenesená",K560,0)</f>
        <v>0</v>
      </c>
      <c r="BI560" s="147">
        <f>IF(O560="nulová",K560,0)</f>
        <v>0</v>
      </c>
      <c r="BJ560" s="16" t="s">
        <v>86</v>
      </c>
      <c r="BK560" s="147">
        <f>ROUND(P560*H560,2)</f>
        <v>0</v>
      </c>
      <c r="BL560" s="16" t="s">
        <v>264</v>
      </c>
      <c r="BM560" s="262" t="s">
        <v>1356</v>
      </c>
    </row>
    <row r="561" s="2" customFormat="1" ht="16.5" customHeight="1">
      <c r="A561" s="41"/>
      <c r="B561" s="42"/>
      <c r="C561" s="249" t="s">
        <v>1357</v>
      </c>
      <c r="D561" s="249" t="s">
        <v>186</v>
      </c>
      <c r="E561" s="250" t="s">
        <v>1358</v>
      </c>
      <c r="F561" s="251" t="s">
        <v>1359</v>
      </c>
      <c r="G561" s="252" t="s">
        <v>333</v>
      </c>
      <c r="H561" s="253">
        <v>3</v>
      </c>
      <c r="I561" s="254"/>
      <c r="J561" s="254"/>
      <c r="K561" s="255">
        <f>ROUND(P561*H561,2)</f>
        <v>0</v>
      </c>
      <c r="L561" s="256"/>
      <c r="M561" s="44"/>
      <c r="N561" s="257" t="s">
        <v>1</v>
      </c>
      <c r="O561" s="258" t="s">
        <v>42</v>
      </c>
      <c r="P561" s="259">
        <f>I561+J561</f>
        <v>0</v>
      </c>
      <c r="Q561" s="259">
        <f>ROUND(I561*H561,2)</f>
        <v>0</v>
      </c>
      <c r="R561" s="259">
        <f>ROUND(J561*H561,2)</f>
        <v>0</v>
      </c>
      <c r="S561" s="94"/>
      <c r="T561" s="260">
        <f>S561*H561</f>
        <v>0</v>
      </c>
      <c r="U561" s="260">
        <v>0.0011999999999999999</v>
      </c>
      <c r="V561" s="260">
        <f>U561*H561</f>
        <v>0.0035999999999999999</v>
      </c>
      <c r="W561" s="260">
        <v>0</v>
      </c>
      <c r="X561" s="261">
        <f>W561*H561</f>
        <v>0</v>
      </c>
      <c r="Y561" s="41"/>
      <c r="Z561" s="41"/>
      <c r="AA561" s="41"/>
      <c r="AB561" s="41"/>
      <c r="AC561" s="41"/>
      <c r="AD561" s="41"/>
      <c r="AE561" s="41"/>
      <c r="AR561" s="262" t="s">
        <v>264</v>
      </c>
      <c r="AT561" s="262" t="s">
        <v>186</v>
      </c>
      <c r="AU561" s="262" t="s">
        <v>88</v>
      </c>
      <c r="AY561" s="16" t="s">
        <v>184</v>
      </c>
      <c r="BE561" s="147">
        <f>IF(O561="základní",K561,0)</f>
        <v>0</v>
      </c>
      <c r="BF561" s="147">
        <f>IF(O561="snížená",K561,0)</f>
        <v>0</v>
      </c>
      <c r="BG561" s="147">
        <f>IF(O561="zákl. přenesená",K561,0)</f>
        <v>0</v>
      </c>
      <c r="BH561" s="147">
        <f>IF(O561="sníž. přenesená",K561,0)</f>
        <v>0</v>
      </c>
      <c r="BI561" s="147">
        <f>IF(O561="nulová",K561,0)</f>
        <v>0</v>
      </c>
      <c r="BJ561" s="16" t="s">
        <v>86</v>
      </c>
      <c r="BK561" s="147">
        <f>ROUND(P561*H561,2)</f>
        <v>0</v>
      </c>
      <c r="BL561" s="16" t="s">
        <v>264</v>
      </c>
      <c r="BM561" s="262" t="s">
        <v>1360</v>
      </c>
    </row>
    <row r="562" s="2" customFormat="1" ht="16.5" customHeight="1">
      <c r="A562" s="41"/>
      <c r="B562" s="42"/>
      <c r="C562" s="249" t="s">
        <v>1361</v>
      </c>
      <c r="D562" s="249" t="s">
        <v>186</v>
      </c>
      <c r="E562" s="250" t="s">
        <v>1362</v>
      </c>
      <c r="F562" s="251" t="s">
        <v>1363</v>
      </c>
      <c r="G562" s="252" t="s">
        <v>194</v>
      </c>
      <c r="H562" s="253">
        <v>3</v>
      </c>
      <c r="I562" s="254"/>
      <c r="J562" s="254"/>
      <c r="K562" s="255">
        <f>ROUND(P562*H562,2)</f>
        <v>0</v>
      </c>
      <c r="L562" s="256"/>
      <c r="M562" s="44"/>
      <c r="N562" s="257" t="s">
        <v>1</v>
      </c>
      <c r="O562" s="258" t="s">
        <v>42</v>
      </c>
      <c r="P562" s="259">
        <f>I562+J562</f>
        <v>0</v>
      </c>
      <c r="Q562" s="259">
        <f>ROUND(I562*H562,2)</f>
        <v>0</v>
      </c>
      <c r="R562" s="259">
        <f>ROUND(J562*H562,2)</f>
        <v>0</v>
      </c>
      <c r="S562" s="94"/>
      <c r="T562" s="260">
        <f>S562*H562</f>
        <v>0</v>
      </c>
      <c r="U562" s="260">
        <v>0.00017000000000000001</v>
      </c>
      <c r="V562" s="260">
        <f>U562*H562</f>
        <v>0.00051000000000000004</v>
      </c>
      <c r="W562" s="260">
        <v>0</v>
      </c>
      <c r="X562" s="261">
        <f>W562*H562</f>
        <v>0</v>
      </c>
      <c r="Y562" s="41"/>
      <c r="Z562" s="41"/>
      <c r="AA562" s="41"/>
      <c r="AB562" s="41"/>
      <c r="AC562" s="41"/>
      <c r="AD562" s="41"/>
      <c r="AE562" s="41"/>
      <c r="AR562" s="262" t="s">
        <v>264</v>
      </c>
      <c r="AT562" s="262" t="s">
        <v>186</v>
      </c>
      <c r="AU562" s="262" t="s">
        <v>88</v>
      </c>
      <c r="AY562" s="16" t="s">
        <v>184</v>
      </c>
      <c r="BE562" s="147">
        <f>IF(O562="základní",K562,0)</f>
        <v>0</v>
      </c>
      <c r="BF562" s="147">
        <f>IF(O562="snížená",K562,0)</f>
        <v>0</v>
      </c>
      <c r="BG562" s="147">
        <f>IF(O562="zákl. přenesená",K562,0)</f>
        <v>0</v>
      </c>
      <c r="BH562" s="147">
        <f>IF(O562="sníž. přenesená",K562,0)</f>
        <v>0</v>
      </c>
      <c r="BI562" s="147">
        <f>IF(O562="nulová",K562,0)</f>
        <v>0</v>
      </c>
      <c r="BJ562" s="16" t="s">
        <v>86</v>
      </c>
      <c r="BK562" s="147">
        <f>ROUND(P562*H562,2)</f>
        <v>0</v>
      </c>
      <c r="BL562" s="16" t="s">
        <v>264</v>
      </c>
      <c r="BM562" s="262" t="s">
        <v>1364</v>
      </c>
    </row>
    <row r="563" s="2" customFormat="1" ht="16.5" customHeight="1">
      <c r="A563" s="41"/>
      <c r="B563" s="42"/>
      <c r="C563" s="249" t="s">
        <v>1365</v>
      </c>
      <c r="D563" s="249" t="s">
        <v>186</v>
      </c>
      <c r="E563" s="250" t="s">
        <v>1366</v>
      </c>
      <c r="F563" s="251" t="s">
        <v>1367</v>
      </c>
      <c r="G563" s="252" t="s">
        <v>333</v>
      </c>
      <c r="H563" s="253">
        <v>3</v>
      </c>
      <c r="I563" s="254"/>
      <c r="J563" s="254"/>
      <c r="K563" s="255">
        <f>ROUND(P563*H563,2)</f>
        <v>0</v>
      </c>
      <c r="L563" s="256"/>
      <c r="M563" s="44"/>
      <c r="N563" s="257" t="s">
        <v>1</v>
      </c>
      <c r="O563" s="258" t="s">
        <v>42</v>
      </c>
      <c r="P563" s="259">
        <f>I563+J563</f>
        <v>0</v>
      </c>
      <c r="Q563" s="259">
        <f>ROUND(I563*H563,2)</f>
        <v>0</v>
      </c>
      <c r="R563" s="259">
        <f>ROUND(J563*H563,2)</f>
        <v>0</v>
      </c>
      <c r="S563" s="94"/>
      <c r="T563" s="260">
        <f>S563*H563</f>
        <v>0</v>
      </c>
      <c r="U563" s="260">
        <v>0.00019000000000000001</v>
      </c>
      <c r="V563" s="260">
        <f>U563*H563</f>
        <v>0.00056999999999999998</v>
      </c>
      <c r="W563" s="260">
        <v>0</v>
      </c>
      <c r="X563" s="261">
        <f>W563*H563</f>
        <v>0</v>
      </c>
      <c r="Y563" s="41"/>
      <c r="Z563" s="41"/>
      <c r="AA563" s="41"/>
      <c r="AB563" s="41"/>
      <c r="AC563" s="41"/>
      <c r="AD563" s="41"/>
      <c r="AE563" s="41"/>
      <c r="AR563" s="262" t="s">
        <v>264</v>
      </c>
      <c r="AT563" s="262" t="s">
        <v>186</v>
      </c>
      <c r="AU563" s="262" t="s">
        <v>88</v>
      </c>
      <c r="AY563" s="16" t="s">
        <v>184</v>
      </c>
      <c r="BE563" s="147">
        <f>IF(O563="základní",K563,0)</f>
        <v>0</v>
      </c>
      <c r="BF563" s="147">
        <f>IF(O563="snížená",K563,0)</f>
        <v>0</v>
      </c>
      <c r="BG563" s="147">
        <f>IF(O563="zákl. přenesená",K563,0)</f>
        <v>0</v>
      </c>
      <c r="BH563" s="147">
        <f>IF(O563="sníž. přenesená",K563,0)</f>
        <v>0</v>
      </c>
      <c r="BI563" s="147">
        <f>IF(O563="nulová",K563,0)</f>
        <v>0</v>
      </c>
      <c r="BJ563" s="16" t="s">
        <v>86</v>
      </c>
      <c r="BK563" s="147">
        <f>ROUND(P563*H563,2)</f>
        <v>0</v>
      </c>
      <c r="BL563" s="16" t="s">
        <v>264</v>
      </c>
      <c r="BM563" s="262" t="s">
        <v>1368</v>
      </c>
    </row>
    <row r="564" s="2" customFormat="1" ht="16.5" customHeight="1">
      <c r="A564" s="41"/>
      <c r="B564" s="42"/>
      <c r="C564" s="249" t="s">
        <v>1369</v>
      </c>
      <c r="D564" s="249" t="s">
        <v>186</v>
      </c>
      <c r="E564" s="250" t="s">
        <v>1370</v>
      </c>
      <c r="F564" s="251" t="s">
        <v>1371</v>
      </c>
      <c r="G564" s="252" t="s">
        <v>393</v>
      </c>
      <c r="H564" s="253">
        <v>3</v>
      </c>
      <c r="I564" s="254"/>
      <c r="J564" s="254"/>
      <c r="K564" s="255">
        <f>ROUND(P564*H564,2)</f>
        <v>0</v>
      </c>
      <c r="L564" s="256"/>
      <c r="M564" s="44"/>
      <c r="N564" s="257" t="s">
        <v>1</v>
      </c>
      <c r="O564" s="258" t="s">
        <v>42</v>
      </c>
      <c r="P564" s="259">
        <f>I564+J564</f>
        <v>0</v>
      </c>
      <c r="Q564" s="259">
        <f>ROUND(I564*H564,2)</f>
        <v>0</v>
      </c>
      <c r="R564" s="259">
        <f>ROUND(J564*H564,2)</f>
        <v>0</v>
      </c>
      <c r="S564" s="94"/>
      <c r="T564" s="260">
        <f>S564*H564</f>
        <v>0</v>
      </c>
      <c r="U564" s="260">
        <v>0.002</v>
      </c>
      <c r="V564" s="260">
        <f>U564*H564</f>
        <v>0.0060000000000000001</v>
      </c>
      <c r="W564" s="260">
        <v>0</v>
      </c>
      <c r="X564" s="261">
        <f>W564*H564</f>
        <v>0</v>
      </c>
      <c r="Y564" s="41"/>
      <c r="Z564" s="41"/>
      <c r="AA564" s="41"/>
      <c r="AB564" s="41"/>
      <c r="AC564" s="41"/>
      <c r="AD564" s="41"/>
      <c r="AE564" s="41"/>
      <c r="AR564" s="262" t="s">
        <v>264</v>
      </c>
      <c r="AT564" s="262" t="s">
        <v>186</v>
      </c>
      <c r="AU564" s="262" t="s">
        <v>88</v>
      </c>
      <c r="AY564" s="16" t="s">
        <v>184</v>
      </c>
      <c r="BE564" s="147">
        <f>IF(O564="základní",K564,0)</f>
        <v>0</v>
      </c>
      <c r="BF564" s="147">
        <f>IF(O564="snížená",K564,0)</f>
        <v>0</v>
      </c>
      <c r="BG564" s="147">
        <f>IF(O564="zákl. přenesená",K564,0)</f>
        <v>0</v>
      </c>
      <c r="BH564" s="147">
        <f>IF(O564="sníž. přenesená",K564,0)</f>
        <v>0</v>
      </c>
      <c r="BI564" s="147">
        <f>IF(O564="nulová",K564,0)</f>
        <v>0</v>
      </c>
      <c r="BJ564" s="16" t="s">
        <v>86</v>
      </c>
      <c r="BK564" s="147">
        <f>ROUND(P564*H564,2)</f>
        <v>0</v>
      </c>
      <c r="BL564" s="16" t="s">
        <v>264</v>
      </c>
      <c r="BM564" s="262" t="s">
        <v>1372</v>
      </c>
    </row>
    <row r="565" s="2" customFormat="1" ht="24.15" customHeight="1">
      <c r="A565" s="41"/>
      <c r="B565" s="42"/>
      <c r="C565" s="249" t="s">
        <v>1373</v>
      </c>
      <c r="D565" s="249" t="s">
        <v>186</v>
      </c>
      <c r="E565" s="250" t="s">
        <v>1374</v>
      </c>
      <c r="F565" s="251" t="s">
        <v>1375</v>
      </c>
      <c r="G565" s="252" t="s">
        <v>194</v>
      </c>
      <c r="H565" s="253">
        <v>290</v>
      </c>
      <c r="I565" s="254"/>
      <c r="J565" s="254"/>
      <c r="K565" s="255">
        <f>ROUND(P565*H565,2)</f>
        <v>0</v>
      </c>
      <c r="L565" s="256"/>
      <c r="M565" s="44"/>
      <c r="N565" s="257" t="s">
        <v>1</v>
      </c>
      <c r="O565" s="258" t="s">
        <v>42</v>
      </c>
      <c r="P565" s="259">
        <f>I565+J565</f>
        <v>0</v>
      </c>
      <c r="Q565" s="259">
        <f>ROUND(I565*H565,2)</f>
        <v>0</v>
      </c>
      <c r="R565" s="259">
        <f>ROUND(J565*H565,2)</f>
        <v>0</v>
      </c>
      <c r="S565" s="94"/>
      <c r="T565" s="260">
        <f>S565*H565</f>
        <v>0</v>
      </c>
      <c r="U565" s="260">
        <v>0.00040000000000000002</v>
      </c>
      <c r="V565" s="260">
        <f>U565*H565</f>
        <v>0.11600000000000001</v>
      </c>
      <c r="W565" s="260">
        <v>0</v>
      </c>
      <c r="X565" s="261">
        <f>W565*H565</f>
        <v>0</v>
      </c>
      <c r="Y565" s="41"/>
      <c r="Z565" s="41"/>
      <c r="AA565" s="41"/>
      <c r="AB565" s="41"/>
      <c r="AC565" s="41"/>
      <c r="AD565" s="41"/>
      <c r="AE565" s="41"/>
      <c r="AR565" s="262" t="s">
        <v>264</v>
      </c>
      <c r="AT565" s="262" t="s">
        <v>186</v>
      </c>
      <c r="AU565" s="262" t="s">
        <v>88</v>
      </c>
      <c r="AY565" s="16" t="s">
        <v>184</v>
      </c>
      <c r="BE565" s="147">
        <f>IF(O565="základní",K565,0)</f>
        <v>0</v>
      </c>
      <c r="BF565" s="147">
        <f>IF(O565="snížená",K565,0)</f>
        <v>0</v>
      </c>
      <c r="BG565" s="147">
        <f>IF(O565="zákl. přenesená",K565,0)</f>
        <v>0</v>
      </c>
      <c r="BH565" s="147">
        <f>IF(O565="sníž. přenesená",K565,0)</f>
        <v>0</v>
      </c>
      <c r="BI565" s="147">
        <f>IF(O565="nulová",K565,0)</f>
        <v>0</v>
      </c>
      <c r="BJ565" s="16" t="s">
        <v>86</v>
      </c>
      <c r="BK565" s="147">
        <f>ROUND(P565*H565,2)</f>
        <v>0</v>
      </c>
      <c r="BL565" s="16" t="s">
        <v>264</v>
      </c>
      <c r="BM565" s="262" t="s">
        <v>1376</v>
      </c>
    </row>
    <row r="566" s="2" customFormat="1" ht="21.75" customHeight="1">
      <c r="A566" s="41"/>
      <c r="B566" s="42"/>
      <c r="C566" s="249" t="s">
        <v>1377</v>
      </c>
      <c r="D566" s="249" t="s">
        <v>186</v>
      </c>
      <c r="E566" s="250" t="s">
        <v>1378</v>
      </c>
      <c r="F566" s="251" t="s">
        <v>1379</v>
      </c>
      <c r="G566" s="252" t="s">
        <v>194</v>
      </c>
      <c r="H566" s="253">
        <v>290</v>
      </c>
      <c r="I566" s="254"/>
      <c r="J566" s="254"/>
      <c r="K566" s="255">
        <f>ROUND(P566*H566,2)</f>
        <v>0</v>
      </c>
      <c r="L566" s="256"/>
      <c r="M566" s="44"/>
      <c r="N566" s="257" t="s">
        <v>1</v>
      </c>
      <c r="O566" s="258" t="s">
        <v>42</v>
      </c>
      <c r="P566" s="259">
        <f>I566+J566</f>
        <v>0</v>
      </c>
      <c r="Q566" s="259">
        <f>ROUND(I566*H566,2)</f>
        <v>0</v>
      </c>
      <c r="R566" s="259">
        <f>ROUND(J566*H566,2)</f>
        <v>0</v>
      </c>
      <c r="S566" s="94"/>
      <c r="T566" s="260">
        <f>S566*H566</f>
        <v>0</v>
      </c>
      <c r="U566" s="260">
        <v>1.0000000000000001E-05</v>
      </c>
      <c r="V566" s="260">
        <f>U566*H566</f>
        <v>0.0029000000000000002</v>
      </c>
      <c r="W566" s="260">
        <v>0</v>
      </c>
      <c r="X566" s="261">
        <f>W566*H566</f>
        <v>0</v>
      </c>
      <c r="Y566" s="41"/>
      <c r="Z566" s="41"/>
      <c r="AA566" s="41"/>
      <c r="AB566" s="41"/>
      <c r="AC566" s="41"/>
      <c r="AD566" s="41"/>
      <c r="AE566" s="41"/>
      <c r="AR566" s="262" t="s">
        <v>264</v>
      </c>
      <c r="AT566" s="262" t="s">
        <v>186</v>
      </c>
      <c r="AU566" s="262" t="s">
        <v>88</v>
      </c>
      <c r="AY566" s="16" t="s">
        <v>184</v>
      </c>
      <c r="BE566" s="147">
        <f>IF(O566="základní",K566,0)</f>
        <v>0</v>
      </c>
      <c r="BF566" s="147">
        <f>IF(O566="snížená",K566,0)</f>
        <v>0</v>
      </c>
      <c r="BG566" s="147">
        <f>IF(O566="zákl. přenesená",K566,0)</f>
        <v>0</v>
      </c>
      <c r="BH566" s="147">
        <f>IF(O566="sníž. přenesená",K566,0)</f>
        <v>0</v>
      </c>
      <c r="BI566" s="147">
        <f>IF(O566="nulová",K566,0)</f>
        <v>0</v>
      </c>
      <c r="BJ566" s="16" t="s">
        <v>86</v>
      </c>
      <c r="BK566" s="147">
        <f>ROUND(P566*H566,2)</f>
        <v>0</v>
      </c>
      <c r="BL566" s="16" t="s">
        <v>264</v>
      </c>
      <c r="BM566" s="262" t="s">
        <v>1380</v>
      </c>
    </row>
    <row r="567" s="2" customFormat="1" ht="24.15" customHeight="1">
      <c r="A567" s="41"/>
      <c r="B567" s="42"/>
      <c r="C567" s="249" t="s">
        <v>1381</v>
      </c>
      <c r="D567" s="249" t="s">
        <v>186</v>
      </c>
      <c r="E567" s="250" t="s">
        <v>1382</v>
      </c>
      <c r="F567" s="251" t="s">
        <v>1383</v>
      </c>
      <c r="G567" s="252" t="s">
        <v>241</v>
      </c>
      <c r="H567" s="253">
        <v>0.61399999999999999</v>
      </c>
      <c r="I567" s="254"/>
      <c r="J567" s="254"/>
      <c r="K567" s="255">
        <f>ROUND(P567*H567,2)</f>
        <v>0</v>
      </c>
      <c r="L567" s="256"/>
      <c r="M567" s="44"/>
      <c r="N567" s="257" t="s">
        <v>1</v>
      </c>
      <c r="O567" s="258" t="s">
        <v>42</v>
      </c>
      <c r="P567" s="259">
        <f>I567+J567</f>
        <v>0</v>
      </c>
      <c r="Q567" s="259">
        <f>ROUND(I567*H567,2)</f>
        <v>0</v>
      </c>
      <c r="R567" s="259">
        <f>ROUND(J567*H567,2)</f>
        <v>0</v>
      </c>
      <c r="S567" s="94"/>
      <c r="T567" s="260">
        <f>S567*H567</f>
        <v>0</v>
      </c>
      <c r="U567" s="260">
        <v>0</v>
      </c>
      <c r="V567" s="260">
        <f>U567*H567</f>
        <v>0</v>
      </c>
      <c r="W567" s="260">
        <v>0</v>
      </c>
      <c r="X567" s="261">
        <f>W567*H567</f>
        <v>0</v>
      </c>
      <c r="Y567" s="41"/>
      <c r="Z567" s="41"/>
      <c r="AA567" s="41"/>
      <c r="AB567" s="41"/>
      <c r="AC567" s="41"/>
      <c r="AD567" s="41"/>
      <c r="AE567" s="41"/>
      <c r="AR567" s="262" t="s">
        <v>264</v>
      </c>
      <c r="AT567" s="262" t="s">
        <v>186</v>
      </c>
      <c r="AU567" s="262" t="s">
        <v>88</v>
      </c>
      <c r="AY567" s="16" t="s">
        <v>184</v>
      </c>
      <c r="BE567" s="147">
        <f>IF(O567="základní",K567,0)</f>
        <v>0</v>
      </c>
      <c r="BF567" s="147">
        <f>IF(O567="snížená",K567,0)</f>
        <v>0</v>
      </c>
      <c r="BG567" s="147">
        <f>IF(O567="zákl. přenesená",K567,0)</f>
        <v>0</v>
      </c>
      <c r="BH567" s="147">
        <f>IF(O567="sníž. přenesená",K567,0)</f>
        <v>0</v>
      </c>
      <c r="BI567" s="147">
        <f>IF(O567="nulová",K567,0)</f>
        <v>0</v>
      </c>
      <c r="BJ567" s="16" t="s">
        <v>86</v>
      </c>
      <c r="BK567" s="147">
        <f>ROUND(P567*H567,2)</f>
        <v>0</v>
      </c>
      <c r="BL567" s="16" t="s">
        <v>264</v>
      </c>
      <c r="BM567" s="262" t="s">
        <v>1384</v>
      </c>
    </row>
    <row r="568" s="2" customFormat="1" ht="24.15" customHeight="1">
      <c r="A568" s="41"/>
      <c r="B568" s="42"/>
      <c r="C568" s="249" t="s">
        <v>1385</v>
      </c>
      <c r="D568" s="249" t="s">
        <v>186</v>
      </c>
      <c r="E568" s="250" t="s">
        <v>1386</v>
      </c>
      <c r="F568" s="251" t="s">
        <v>1387</v>
      </c>
      <c r="G568" s="252" t="s">
        <v>241</v>
      </c>
      <c r="H568" s="253">
        <v>0.61399999999999999</v>
      </c>
      <c r="I568" s="254"/>
      <c r="J568" s="254"/>
      <c r="K568" s="255">
        <f>ROUND(P568*H568,2)</f>
        <v>0</v>
      </c>
      <c r="L568" s="256"/>
      <c r="M568" s="44"/>
      <c r="N568" s="257" t="s">
        <v>1</v>
      </c>
      <c r="O568" s="258" t="s">
        <v>42</v>
      </c>
      <c r="P568" s="259">
        <f>I568+J568</f>
        <v>0</v>
      </c>
      <c r="Q568" s="259">
        <f>ROUND(I568*H568,2)</f>
        <v>0</v>
      </c>
      <c r="R568" s="259">
        <f>ROUND(J568*H568,2)</f>
        <v>0</v>
      </c>
      <c r="S568" s="94"/>
      <c r="T568" s="260">
        <f>S568*H568</f>
        <v>0</v>
      </c>
      <c r="U568" s="260">
        <v>0</v>
      </c>
      <c r="V568" s="260">
        <f>U568*H568</f>
        <v>0</v>
      </c>
      <c r="W568" s="260">
        <v>0</v>
      </c>
      <c r="X568" s="261">
        <f>W568*H568</f>
        <v>0</v>
      </c>
      <c r="Y568" s="41"/>
      <c r="Z568" s="41"/>
      <c r="AA568" s="41"/>
      <c r="AB568" s="41"/>
      <c r="AC568" s="41"/>
      <c r="AD568" s="41"/>
      <c r="AE568" s="41"/>
      <c r="AR568" s="262" t="s">
        <v>264</v>
      </c>
      <c r="AT568" s="262" t="s">
        <v>186</v>
      </c>
      <c r="AU568" s="262" t="s">
        <v>88</v>
      </c>
      <c r="AY568" s="16" t="s">
        <v>184</v>
      </c>
      <c r="BE568" s="147">
        <f>IF(O568="základní",K568,0)</f>
        <v>0</v>
      </c>
      <c r="BF568" s="147">
        <f>IF(O568="snížená",K568,0)</f>
        <v>0</v>
      </c>
      <c r="BG568" s="147">
        <f>IF(O568="zákl. přenesená",K568,0)</f>
        <v>0</v>
      </c>
      <c r="BH568" s="147">
        <f>IF(O568="sníž. přenesená",K568,0)</f>
        <v>0</v>
      </c>
      <c r="BI568" s="147">
        <f>IF(O568="nulová",K568,0)</f>
        <v>0</v>
      </c>
      <c r="BJ568" s="16" t="s">
        <v>86</v>
      </c>
      <c r="BK568" s="147">
        <f>ROUND(P568*H568,2)</f>
        <v>0</v>
      </c>
      <c r="BL568" s="16" t="s">
        <v>264</v>
      </c>
      <c r="BM568" s="262" t="s">
        <v>1388</v>
      </c>
    </row>
    <row r="569" s="12" customFormat="1" ht="22.8" customHeight="1">
      <c r="A569" s="12"/>
      <c r="B569" s="232"/>
      <c r="C569" s="233"/>
      <c r="D569" s="234" t="s">
        <v>78</v>
      </c>
      <c r="E569" s="247" t="s">
        <v>1389</v>
      </c>
      <c r="F569" s="247" t="s">
        <v>1390</v>
      </c>
      <c r="G569" s="233"/>
      <c r="H569" s="233"/>
      <c r="I569" s="236"/>
      <c r="J569" s="236"/>
      <c r="K569" s="248">
        <f>BK569</f>
        <v>0</v>
      </c>
      <c r="L569" s="233"/>
      <c r="M569" s="238"/>
      <c r="N569" s="239"/>
      <c r="O569" s="240"/>
      <c r="P569" s="240"/>
      <c r="Q569" s="241">
        <f>SUM(Q570:Q580)</f>
        <v>0</v>
      </c>
      <c r="R569" s="241">
        <f>SUM(R570:R580)</f>
        <v>0</v>
      </c>
      <c r="S569" s="240"/>
      <c r="T569" s="242">
        <f>SUM(T570:T580)</f>
        <v>0</v>
      </c>
      <c r="U569" s="240"/>
      <c r="V569" s="242">
        <f>SUM(V570:V580)</f>
        <v>0.10458000000000001</v>
      </c>
      <c r="W569" s="240"/>
      <c r="X569" s="243">
        <f>SUM(X570:X580)</f>
        <v>0.068400000000000002</v>
      </c>
      <c r="Y569" s="12"/>
      <c r="Z569" s="12"/>
      <c r="AA569" s="12"/>
      <c r="AB569" s="12"/>
      <c r="AC569" s="12"/>
      <c r="AD569" s="12"/>
      <c r="AE569" s="12"/>
      <c r="AR569" s="244" t="s">
        <v>88</v>
      </c>
      <c r="AT569" s="245" t="s">
        <v>78</v>
      </c>
      <c r="AU569" s="245" t="s">
        <v>86</v>
      </c>
      <c r="AY569" s="244" t="s">
        <v>184</v>
      </c>
      <c r="BK569" s="246">
        <f>SUM(BK570:BK580)</f>
        <v>0</v>
      </c>
    </row>
    <row r="570" s="2" customFormat="1" ht="24.15" customHeight="1">
      <c r="A570" s="41"/>
      <c r="B570" s="42"/>
      <c r="C570" s="249" t="s">
        <v>1391</v>
      </c>
      <c r="D570" s="249" t="s">
        <v>186</v>
      </c>
      <c r="E570" s="250" t="s">
        <v>1392</v>
      </c>
      <c r="F570" s="251" t="s">
        <v>1393</v>
      </c>
      <c r="G570" s="252" t="s">
        <v>194</v>
      </c>
      <c r="H570" s="253">
        <v>30</v>
      </c>
      <c r="I570" s="254"/>
      <c r="J570" s="254"/>
      <c r="K570" s="255">
        <f>ROUND(P570*H570,2)</f>
        <v>0</v>
      </c>
      <c r="L570" s="256"/>
      <c r="M570" s="44"/>
      <c r="N570" s="257" t="s">
        <v>1</v>
      </c>
      <c r="O570" s="258" t="s">
        <v>42</v>
      </c>
      <c r="P570" s="259">
        <f>I570+J570</f>
        <v>0</v>
      </c>
      <c r="Q570" s="259">
        <f>ROUND(I570*H570,2)</f>
        <v>0</v>
      </c>
      <c r="R570" s="259">
        <f>ROUND(J570*H570,2)</f>
        <v>0</v>
      </c>
      <c r="S570" s="94"/>
      <c r="T570" s="260">
        <f>S570*H570</f>
        <v>0</v>
      </c>
      <c r="U570" s="260">
        <v>0.0027000000000000001</v>
      </c>
      <c r="V570" s="260">
        <f>U570*H570</f>
        <v>0.081000000000000003</v>
      </c>
      <c r="W570" s="260">
        <v>0</v>
      </c>
      <c r="X570" s="261">
        <f>W570*H570</f>
        <v>0</v>
      </c>
      <c r="Y570" s="41"/>
      <c r="Z570" s="41"/>
      <c r="AA570" s="41"/>
      <c r="AB570" s="41"/>
      <c r="AC570" s="41"/>
      <c r="AD570" s="41"/>
      <c r="AE570" s="41"/>
      <c r="AR570" s="262" t="s">
        <v>264</v>
      </c>
      <c r="AT570" s="262" t="s">
        <v>186</v>
      </c>
      <c r="AU570" s="262" t="s">
        <v>88</v>
      </c>
      <c r="AY570" s="16" t="s">
        <v>184</v>
      </c>
      <c r="BE570" s="147">
        <f>IF(O570="základní",K570,0)</f>
        <v>0</v>
      </c>
      <c r="BF570" s="147">
        <f>IF(O570="snížená",K570,0)</f>
        <v>0</v>
      </c>
      <c r="BG570" s="147">
        <f>IF(O570="zákl. přenesená",K570,0)</f>
        <v>0</v>
      </c>
      <c r="BH570" s="147">
        <f>IF(O570="sníž. přenesená",K570,0)</f>
        <v>0</v>
      </c>
      <c r="BI570" s="147">
        <f>IF(O570="nulová",K570,0)</f>
        <v>0</v>
      </c>
      <c r="BJ570" s="16" t="s">
        <v>86</v>
      </c>
      <c r="BK570" s="147">
        <f>ROUND(P570*H570,2)</f>
        <v>0</v>
      </c>
      <c r="BL570" s="16" t="s">
        <v>264</v>
      </c>
      <c r="BM570" s="262" t="s">
        <v>1394</v>
      </c>
    </row>
    <row r="571" s="2" customFormat="1" ht="24.15" customHeight="1">
      <c r="A571" s="41"/>
      <c r="B571" s="42"/>
      <c r="C571" s="249" t="s">
        <v>1395</v>
      </c>
      <c r="D571" s="249" t="s">
        <v>186</v>
      </c>
      <c r="E571" s="250" t="s">
        <v>1396</v>
      </c>
      <c r="F571" s="251" t="s">
        <v>1397</v>
      </c>
      <c r="G571" s="252" t="s">
        <v>194</v>
      </c>
      <c r="H571" s="253">
        <v>20</v>
      </c>
      <c r="I571" s="254"/>
      <c r="J571" s="254"/>
      <c r="K571" s="255">
        <f>ROUND(P571*H571,2)</f>
        <v>0</v>
      </c>
      <c r="L571" s="256"/>
      <c r="M571" s="44"/>
      <c r="N571" s="257" t="s">
        <v>1</v>
      </c>
      <c r="O571" s="258" t="s">
        <v>42</v>
      </c>
      <c r="P571" s="259">
        <f>I571+J571</f>
        <v>0</v>
      </c>
      <c r="Q571" s="259">
        <f>ROUND(I571*H571,2)</f>
        <v>0</v>
      </c>
      <c r="R571" s="259">
        <f>ROUND(J571*H571,2)</f>
        <v>0</v>
      </c>
      <c r="S571" s="94"/>
      <c r="T571" s="260">
        <f>S571*H571</f>
        <v>0</v>
      </c>
      <c r="U571" s="260">
        <v>0.00038999999999999999</v>
      </c>
      <c r="V571" s="260">
        <f>U571*H571</f>
        <v>0.0077999999999999996</v>
      </c>
      <c r="W571" s="260">
        <v>0.0034199999999999999</v>
      </c>
      <c r="X571" s="261">
        <f>W571*H571</f>
        <v>0.068400000000000002</v>
      </c>
      <c r="Y571" s="41"/>
      <c r="Z571" s="41"/>
      <c r="AA571" s="41"/>
      <c r="AB571" s="41"/>
      <c r="AC571" s="41"/>
      <c r="AD571" s="41"/>
      <c r="AE571" s="41"/>
      <c r="AR571" s="262" t="s">
        <v>264</v>
      </c>
      <c r="AT571" s="262" t="s">
        <v>186</v>
      </c>
      <c r="AU571" s="262" t="s">
        <v>88</v>
      </c>
      <c r="AY571" s="16" t="s">
        <v>184</v>
      </c>
      <c r="BE571" s="147">
        <f>IF(O571="základní",K571,0)</f>
        <v>0</v>
      </c>
      <c r="BF571" s="147">
        <f>IF(O571="snížená",K571,0)</f>
        <v>0</v>
      </c>
      <c r="BG571" s="147">
        <f>IF(O571="zákl. přenesená",K571,0)</f>
        <v>0</v>
      </c>
      <c r="BH571" s="147">
        <f>IF(O571="sníž. přenesená",K571,0)</f>
        <v>0</v>
      </c>
      <c r="BI571" s="147">
        <f>IF(O571="nulová",K571,0)</f>
        <v>0</v>
      </c>
      <c r="BJ571" s="16" t="s">
        <v>86</v>
      </c>
      <c r="BK571" s="147">
        <f>ROUND(P571*H571,2)</f>
        <v>0</v>
      </c>
      <c r="BL571" s="16" t="s">
        <v>264</v>
      </c>
      <c r="BM571" s="262" t="s">
        <v>1398</v>
      </c>
    </row>
    <row r="572" s="2" customFormat="1" ht="21.75" customHeight="1">
      <c r="A572" s="41"/>
      <c r="B572" s="42"/>
      <c r="C572" s="249" t="s">
        <v>1399</v>
      </c>
      <c r="D572" s="249" t="s">
        <v>186</v>
      </c>
      <c r="E572" s="250" t="s">
        <v>1400</v>
      </c>
      <c r="F572" s="251" t="s">
        <v>1401</v>
      </c>
      <c r="G572" s="252" t="s">
        <v>333</v>
      </c>
      <c r="H572" s="253">
        <v>2</v>
      </c>
      <c r="I572" s="254"/>
      <c r="J572" s="254"/>
      <c r="K572" s="255">
        <f>ROUND(P572*H572,2)</f>
        <v>0</v>
      </c>
      <c r="L572" s="256"/>
      <c r="M572" s="44"/>
      <c r="N572" s="257" t="s">
        <v>1</v>
      </c>
      <c r="O572" s="258" t="s">
        <v>42</v>
      </c>
      <c r="P572" s="259">
        <f>I572+J572</f>
        <v>0</v>
      </c>
      <c r="Q572" s="259">
        <f>ROUND(I572*H572,2)</f>
        <v>0</v>
      </c>
      <c r="R572" s="259">
        <f>ROUND(J572*H572,2)</f>
        <v>0</v>
      </c>
      <c r="S572" s="94"/>
      <c r="T572" s="260">
        <f>S572*H572</f>
        <v>0</v>
      </c>
      <c r="U572" s="260">
        <v>0.0010100000000000001</v>
      </c>
      <c r="V572" s="260">
        <f>U572*H572</f>
        <v>0.0020200000000000001</v>
      </c>
      <c r="W572" s="260">
        <v>0</v>
      </c>
      <c r="X572" s="261">
        <f>W572*H572</f>
        <v>0</v>
      </c>
      <c r="Y572" s="41"/>
      <c r="Z572" s="41"/>
      <c r="AA572" s="41"/>
      <c r="AB572" s="41"/>
      <c r="AC572" s="41"/>
      <c r="AD572" s="41"/>
      <c r="AE572" s="41"/>
      <c r="AR572" s="262" t="s">
        <v>264</v>
      </c>
      <c r="AT572" s="262" t="s">
        <v>186</v>
      </c>
      <c r="AU572" s="262" t="s">
        <v>88</v>
      </c>
      <c r="AY572" s="16" t="s">
        <v>184</v>
      </c>
      <c r="BE572" s="147">
        <f>IF(O572="základní",K572,0)</f>
        <v>0</v>
      </c>
      <c r="BF572" s="147">
        <f>IF(O572="snížená",K572,0)</f>
        <v>0</v>
      </c>
      <c r="BG572" s="147">
        <f>IF(O572="zákl. přenesená",K572,0)</f>
        <v>0</v>
      </c>
      <c r="BH572" s="147">
        <f>IF(O572="sníž. přenesená",K572,0)</f>
        <v>0</v>
      </c>
      <c r="BI572" s="147">
        <f>IF(O572="nulová",K572,0)</f>
        <v>0</v>
      </c>
      <c r="BJ572" s="16" t="s">
        <v>86</v>
      </c>
      <c r="BK572" s="147">
        <f>ROUND(P572*H572,2)</f>
        <v>0</v>
      </c>
      <c r="BL572" s="16" t="s">
        <v>264</v>
      </c>
      <c r="BM572" s="262" t="s">
        <v>1402</v>
      </c>
    </row>
    <row r="573" s="2" customFormat="1" ht="16.5" customHeight="1">
      <c r="A573" s="41"/>
      <c r="B573" s="42"/>
      <c r="C573" s="249" t="s">
        <v>1403</v>
      </c>
      <c r="D573" s="249" t="s">
        <v>186</v>
      </c>
      <c r="E573" s="250" t="s">
        <v>1404</v>
      </c>
      <c r="F573" s="251" t="s">
        <v>1405</v>
      </c>
      <c r="G573" s="252" t="s">
        <v>194</v>
      </c>
      <c r="H573" s="253">
        <v>3</v>
      </c>
      <c r="I573" s="254"/>
      <c r="J573" s="254"/>
      <c r="K573" s="255">
        <f>ROUND(P573*H573,2)</f>
        <v>0</v>
      </c>
      <c r="L573" s="256"/>
      <c r="M573" s="44"/>
      <c r="N573" s="257" t="s">
        <v>1</v>
      </c>
      <c r="O573" s="258" t="s">
        <v>42</v>
      </c>
      <c r="P573" s="259">
        <f>I573+J573</f>
        <v>0</v>
      </c>
      <c r="Q573" s="259">
        <f>ROUND(I573*H573,2)</f>
        <v>0</v>
      </c>
      <c r="R573" s="259">
        <f>ROUND(J573*H573,2)</f>
        <v>0</v>
      </c>
      <c r="S573" s="94"/>
      <c r="T573" s="260">
        <f>S573*H573</f>
        <v>0</v>
      </c>
      <c r="U573" s="260">
        <v>0.0025600000000000002</v>
      </c>
      <c r="V573" s="260">
        <f>U573*H573</f>
        <v>0.0076800000000000011</v>
      </c>
      <c r="W573" s="260">
        <v>0</v>
      </c>
      <c r="X573" s="261">
        <f>W573*H573</f>
        <v>0</v>
      </c>
      <c r="Y573" s="41"/>
      <c r="Z573" s="41"/>
      <c r="AA573" s="41"/>
      <c r="AB573" s="41"/>
      <c r="AC573" s="41"/>
      <c r="AD573" s="41"/>
      <c r="AE573" s="41"/>
      <c r="AR573" s="262" t="s">
        <v>264</v>
      </c>
      <c r="AT573" s="262" t="s">
        <v>186</v>
      </c>
      <c r="AU573" s="262" t="s">
        <v>88</v>
      </c>
      <c r="AY573" s="16" t="s">
        <v>184</v>
      </c>
      <c r="BE573" s="147">
        <f>IF(O573="základní",K573,0)</f>
        <v>0</v>
      </c>
      <c r="BF573" s="147">
        <f>IF(O573="snížená",K573,0)</f>
        <v>0</v>
      </c>
      <c r="BG573" s="147">
        <f>IF(O573="zákl. přenesená",K573,0)</f>
        <v>0</v>
      </c>
      <c r="BH573" s="147">
        <f>IF(O573="sníž. přenesená",K573,0)</f>
        <v>0</v>
      </c>
      <c r="BI573" s="147">
        <f>IF(O573="nulová",K573,0)</f>
        <v>0</v>
      </c>
      <c r="BJ573" s="16" t="s">
        <v>86</v>
      </c>
      <c r="BK573" s="147">
        <f>ROUND(P573*H573,2)</f>
        <v>0</v>
      </c>
      <c r="BL573" s="16" t="s">
        <v>264</v>
      </c>
      <c r="BM573" s="262" t="s">
        <v>1406</v>
      </c>
    </row>
    <row r="574" s="2" customFormat="1" ht="24.15" customHeight="1">
      <c r="A574" s="41"/>
      <c r="B574" s="42"/>
      <c r="C574" s="249" t="s">
        <v>1407</v>
      </c>
      <c r="D574" s="249" t="s">
        <v>186</v>
      </c>
      <c r="E574" s="250" t="s">
        <v>1408</v>
      </c>
      <c r="F574" s="251" t="s">
        <v>1409</v>
      </c>
      <c r="G574" s="252" t="s">
        <v>194</v>
      </c>
      <c r="H574" s="253">
        <v>10</v>
      </c>
      <c r="I574" s="254"/>
      <c r="J574" s="254"/>
      <c r="K574" s="255">
        <f>ROUND(P574*H574,2)</f>
        <v>0</v>
      </c>
      <c r="L574" s="256"/>
      <c r="M574" s="44"/>
      <c r="N574" s="257" t="s">
        <v>1</v>
      </c>
      <c r="O574" s="258" t="s">
        <v>42</v>
      </c>
      <c r="P574" s="259">
        <f>I574+J574</f>
        <v>0</v>
      </c>
      <c r="Q574" s="259">
        <f>ROUND(I574*H574,2)</f>
        <v>0</v>
      </c>
      <c r="R574" s="259">
        <f>ROUND(J574*H574,2)</f>
        <v>0</v>
      </c>
      <c r="S574" s="94"/>
      <c r="T574" s="260">
        <f>S574*H574</f>
        <v>0</v>
      </c>
      <c r="U574" s="260">
        <v>0.00011</v>
      </c>
      <c r="V574" s="260">
        <f>U574*H574</f>
        <v>0.0011000000000000001</v>
      </c>
      <c r="W574" s="260">
        <v>0</v>
      </c>
      <c r="X574" s="261">
        <f>W574*H574</f>
        <v>0</v>
      </c>
      <c r="Y574" s="41"/>
      <c r="Z574" s="41"/>
      <c r="AA574" s="41"/>
      <c r="AB574" s="41"/>
      <c r="AC574" s="41"/>
      <c r="AD574" s="41"/>
      <c r="AE574" s="41"/>
      <c r="AR574" s="262" t="s">
        <v>264</v>
      </c>
      <c r="AT574" s="262" t="s">
        <v>186</v>
      </c>
      <c r="AU574" s="262" t="s">
        <v>88</v>
      </c>
      <c r="AY574" s="16" t="s">
        <v>184</v>
      </c>
      <c r="BE574" s="147">
        <f>IF(O574="základní",K574,0)</f>
        <v>0</v>
      </c>
      <c r="BF574" s="147">
        <f>IF(O574="snížená",K574,0)</f>
        <v>0</v>
      </c>
      <c r="BG574" s="147">
        <f>IF(O574="zákl. přenesená",K574,0)</f>
        <v>0</v>
      </c>
      <c r="BH574" s="147">
        <f>IF(O574="sníž. přenesená",K574,0)</f>
        <v>0</v>
      </c>
      <c r="BI574" s="147">
        <f>IF(O574="nulová",K574,0)</f>
        <v>0</v>
      </c>
      <c r="BJ574" s="16" t="s">
        <v>86</v>
      </c>
      <c r="BK574" s="147">
        <f>ROUND(P574*H574,2)</f>
        <v>0</v>
      </c>
      <c r="BL574" s="16" t="s">
        <v>264</v>
      </c>
      <c r="BM574" s="262" t="s">
        <v>1410</v>
      </c>
    </row>
    <row r="575" s="2" customFormat="1" ht="24.15" customHeight="1">
      <c r="A575" s="41"/>
      <c r="B575" s="42"/>
      <c r="C575" s="249" t="s">
        <v>1411</v>
      </c>
      <c r="D575" s="249" t="s">
        <v>186</v>
      </c>
      <c r="E575" s="250" t="s">
        <v>1412</v>
      </c>
      <c r="F575" s="251" t="s">
        <v>1413</v>
      </c>
      <c r="G575" s="252" t="s">
        <v>393</v>
      </c>
      <c r="H575" s="253">
        <v>1</v>
      </c>
      <c r="I575" s="254"/>
      <c r="J575" s="254"/>
      <c r="K575" s="255">
        <f>ROUND(P575*H575,2)</f>
        <v>0</v>
      </c>
      <c r="L575" s="256"/>
      <c r="M575" s="44"/>
      <c r="N575" s="257" t="s">
        <v>1</v>
      </c>
      <c r="O575" s="258" t="s">
        <v>42</v>
      </c>
      <c r="P575" s="259">
        <f>I575+J575</f>
        <v>0</v>
      </c>
      <c r="Q575" s="259">
        <f>ROUND(I575*H575,2)</f>
        <v>0</v>
      </c>
      <c r="R575" s="259">
        <f>ROUND(J575*H575,2)</f>
        <v>0</v>
      </c>
      <c r="S575" s="94"/>
      <c r="T575" s="260">
        <f>S575*H575</f>
        <v>0</v>
      </c>
      <c r="U575" s="260">
        <v>0.00428</v>
      </c>
      <c r="V575" s="260">
        <f>U575*H575</f>
        <v>0.00428</v>
      </c>
      <c r="W575" s="260">
        <v>0</v>
      </c>
      <c r="X575" s="261">
        <f>W575*H575</f>
        <v>0</v>
      </c>
      <c r="Y575" s="41"/>
      <c r="Z575" s="41"/>
      <c r="AA575" s="41"/>
      <c r="AB575" s="41"/>
      <c r="AC575" s="41"/>
      <c r="AD575" s="41"/>
      <c r="AE575" s="41"/>
      <c r="AR575" s="262" t="s">
        <v>264</v>
      </c>
      <c r="AT575" s="262" t="s">
        <v>186</v>
      </c>
      <c r="AU575" s="262" t="s">
        <v>88</v>
      </c>
      <c r="AY575" s="16" t="s">
        <v>184</v>
      </c>
      <c r="BE575" s="147">
        <f>IF(O575="základní",K575,0)</f>
        <v>0</v>
      </c>
      <c r="BF575" s="147">
        <f>IF(O575="snížená",K575,0)</f>
        <v>0</v>
      </c>
      <c r="BG575" s="147">
        <f>IF(O575="zákl. přenesená",K575,0)</f>
        <v>0</v>
      </c>
      <c r="BH575" s="147">
        <f>IF(O575="sníž. přenesená",K575,0)</f>
        <v>0</v>
      </c>
      <c r="BI575" s="147">
        <f>IF(O575="nulová",K575,0)</f>
        <v>0</v>
      </c>
      <c r="BJ575" s="16" t="s">
        <v>86</v>
      </c>
      <c r="BK575" s="147">
        <f>ROUND(P575*H575,2)</f>
        <v>0</v>
      </c>
      <c r="BL575" s="16" t="s">
        <v>264</v>
      </c>
      <c r="BM575" s="262" t="s">
        <v>1414</v>
      </c>
    </row>
    <row r="576" s="2" customFormat="1" ht="16.5" customHeight="1">
      <c r="A576" s="41"/>
      <c r="B576" s="42"/>
      <c r="C576" s="249" t="s">
        <v>1415</v>
      </c>
      <c r="D576" s="249" t="s">
        <v>186</v>
      </c>
      <c r="E576" s="250" t="s">
        <v>1416</v>
      </c>
      <c r="F576" s="251" t="s">
        <v>1417</v>
      </c>
      <c r="G576" s="252" t="s">
        <v>333</v>
      </c>
      <c r="H576" s="253">
        <v>1</v>
      </c>
      <c r="I576" s="254"/>
      <c r="J576" s="254"/>
      <c r="K576" s="255">
        <f>ROUND(P576*H576,2)</f>
        <v>0</v>
      </c>
      <c r="L576" s="256"/>
      <c r="M576" s="44"/>
      <c r="N576" s="257" t="s">
        <v>1</v>
      </c>
      <c r="O576" s="258" t="s">
        <v>42</v>
      </c>
      <c r="P576" s="259">
        <f>I576+J576</f>
        <v>0</v>
      </c>
      <c r="Q576" s="259">
        <f>ROUND(I576*H576,2)</f>
        <v>0</v>
      </c>
      <c r="R576" s="259">
        <f>ROUND(J576*H576,2)</f>
        <v>0</v>
      </c>
      <c r="S576" s="94"/>
      <c r="T576" s="260">
        <f>S576*H576</f>
        <v>0</v>
      </c>
      <c r="U576" s="260">
        <v>0.00023000000000000001</v>
      </c>
      <c r="V576" s="260">
        <f>U576*H576</f>
        <v>0.00023000000000000001</v>
      </c>
      <c r="W576" s="260">
        <v>0</v>
      </c>
      <c r="X576" s="261">
        <f>W576*H576</f>
        <v>0</v>
      </c>
      <c r="Y576" s="41"/>
      <c r="Z576" s="41"/>
      <c r="AA576" s="41"/>
      <c r="AB576" s="41"/>
      <c r="AC576" s="41"/>
      <c r="AD576" s="41"/>
      <c r="AE576" s="41"/>
      <c r="AR576" s="262" t="s">
        <v>264</v>
      </c>
      <c r="AT576" s="262" t="s">
        <v>186</v>
      </c>
      <c r="AU576" s="262" t="s">
        <v>88</v>
      </c>
      <c r="AY576" s="16" t="s">
        <v>184</v>
      </c>
      <c r="BE576" s="147">
        <f>IF(O576="základní",K576,0)</f>
        <v>0</v>
      </c>
      <c r="BF576" s="147">
        <f>IF(O576="snížená",K576,0)</f>
        <v>0</v>
      </c>
      <c r="BG576" s="147">
        <f>IF(O576="zákl. přenesená",K576,0)</f>
        <v>0</v>
      </c>
      <c r="BH576" s="147">
        <f>IF(O576="sníž. přenesená",K576,0)</f>
        <v>0</v>
      </c>
      <c r="BI576" s="147">
        <f>IF(O576="nulová",K576,0)</f>
        <v>0</v>
      </c>
      <c r="BJ576" s="16" t="s">
        <v>86</v>
      </c>
      <c r="BK576" s="147">
        <f>ROUND(P576*H576,2)</f>
        <v>0</v>
      </c>
      <c r="BL576" s="16" t="s">
        <v>264</v>
      </c>
      <c r="BM576" s="262" t="s">
        <v>1418</v>
      </c>
    </row>
    <row r="577" s="2" customFormat="1" ht="16.5" customHeight="1">
      <c r="A577" s="41"/>
      <c r="B577" s="42"/>
      <c r="C577" s="249" t="s">
        <v>1419</v>
      </c>
      <c r="D577" s="249" t="s">
        <v>186</v>
      </c>
      <c r="E577" s="250" t="s">
        <v>1420</v>
      </c>
      <c r="F577" s="251" t="s">
        <v>1421</v>
      </c>
      <c r="G577" s="252" t="s">
        <v>333</v>
      </c>
      <c r="H577" s="253">
        <v>1</v>
      </c>
      <c r="I577" s="254"/>
      <c r="J577" s="254"/>
      <c r="K577" s="255">
        <f>ROUND(P577*H577,2)</f>
        <v>0</v>
      </c>
      <c r="L577" s="256"/>
      <c r="M577" s="44"/>
      <c r="N577" s="257" t="s">
        <v>1</v>
      </c>
      <c r="O577" s="258" t="s">
        <v>42</v>
      </c>
      <c r="P577" s="259">
        <f>I577+J577</f>
        <v>0</v>
      </c>
      <c r="Q577" s="259">
        <f>ROUND(I577*H577,2)</f>
        <v>0</v>
      </c>
      <c r="R577" s="259">
        <f>ROUND(J577*H577,2)</f>
        <v>0</v>
      </c>
      <c r="S577" s="94"/>
      <c r="T577" s="260">
        <f>S577*H577</f>
        <v>0</v>
      </c>
      <c r="U577" s="260">
        <v>0.00036000000000000002</v>
      </c>
      <c r="V577" s="260">
        <f>U577*H577</f>
        <v>0.00036000000000000002</v>
      </c>
      <c r="W577" s="260">
        <v>0</v>
      </c>
      <c r="X577" s="261">
        <f>W577*H577</f>
        <v>0</v>
      </c>
      <c r="Y577" s="41"/>
      <c r="Z577" s="41"/>
      <c r="AA577" s="41"/>
      <c r="AB577" s="41"/>
      <c r="AC577" s="41"/>
      <c r="AD577" s="41"/>
      <c r="AE577" s="41"/>
      <c r="AR577" s="262" t="s">
        <v>264</v>
      </c>
      <c r="AT577" s="262" t="s">
        <v>186</v>
      </c>
      <c r="AU577" s="262" t="s">
        <v>88</v>
      </c>
      <c r="AY577" s="16" t="s">
        <v>184</v>
      </c>
      <c r="BE577" s="147">
        <f>IF(O577="základní",K577,0)</f>
        <v>0</v>
      </c>
      <c r="BF577" s="147">
        <f>IF(O577="snížená",K577,0)</f>
        <v>0</v>
      </c>
      <c r="BG577" s="147">
        <f>IF(O577="zákl. přenesená",K577,0)</f>
        <v>0</v>
      </c>
      <c r="BH577" s="147">
        <f>IF(O577="sníž. přenesená",K577,0)</f>
        <v>0</v>
      </c>
      <c r="BI577" s="147">
        <f>IF(O577="nulová",K577,0)</f>
        <v>0</v>
      </c>
      <c r="BJ577" s="16" t="s">
        <v>86</v>
      </c>
      <c r="BK577" s="147">
        <f>ROUND(P577*H577,2)</f>
        <v>0</v>
      </c>
      <c r="BL577" s="16" t="s">
        <v>264</v>
      </c>
      <c r="BM577" s="262" t="s">
        <v>1422</v>
      </c>
    </row>
    <row r="578" s="2" customFormat="1" ht="21.75" customHeight="1">
      <c r="A578" s="41"/>
      <c r="B578" s="42"/>
      <c r="C578" s="249" t="s">
        <v>1423</v>
      </c>
      <c r="D578" s="249" t="s">
        <v>186</v>
      </c>
      <c r="E578" s="250" t="s">
        <v>1424</v>
      </c>
      <c r="F578" s="251" t="s">
        <v>1425</v>
      </c>
      <c r="G578" s="252" t="s">
        <v>333</v>
      </c>
      <c r="H578" s="253">
        <v>1</v>
      </c>
      <c r="I578" s="254"/>
      <c r="J578" s="254"/>
      <c r="K578" s="255">
        <f>ROUND(P578*H578,2)</f>
        <v>0</v>
      </c>
      <c r="L578" s="256"/>
      <c r="M578" s="44"/>
      <c r="N578" s="257" t="s">
        <v>1</v>
      </c>
      <c r="O578" s="258" t="s">
        <v>42</v>
      </c>
      <c r="P578" s="259">
        <f>I578+J578</f>
        <v>0</v>
      </c>
      <c r="Q578" s="259">
        <f>ROUND(I578*H578,2)</f>
        <v>0</v>
      </c>
      <c r="R578" s="259">
        <f>ROUND(J578*H578,2)</f>
        <v>0</v>
      </c>
      <c r="S578" s="94"/>
      <c r="T578" s="260">
        <f>S578*H578</f>
        <v>0</v>
      </c>
      <c r="U578" s="260">
        <v>0.00011</v>
      </c>
      <c r="V578" s="260">
        <f>U578*H578</f>
        <v>0.00011</v>
      </c>
      <c r="W578" s="260">
        <v>0</v>
      </c>
      <c r="X578" s="261">
        <f>W578*H578</f>
        <v>0</v>
      </c>
      <c r="Y578" s="41"/>
      <c r="Z578" s="41"/>
      <c r="AA578" s="41"/>
      <c r="AB578" s="41"/>
      <c r="AC578" s="41"/>
      <c r="AD578" s="41"/>
      <c r="AE578" s="41"/>
      <c r="AR578" s="262" t="s">
        <v>264</v>
      </c>
      <c r="AT578" s="262" t="s">
        <v>186</v>
      </c>
      <c r="AU578" s="262" t="s">
        <v>88</v>
      </c>
      <c r="AY578" s="16" t="s">
        <v>184</v>
      </c>
      <c r="BE578" s="147">
        <f>IF(O578="základní",K578,0)</f>
        <v>0</v>
      </c>
      <c r="BF578" s="147">
        <f>IF(O578="snížená",K578,0)</f>
        <v>0</v>
      </c>
      <c r="BG578" s="147">
        <f>IF(O578="zákl. přenesená",K578,0)</f>
        <v>0</v>
      </c>
      <c r="BH578" s="147">
        <f>IF(O578="sníž. přenesená",K578,0)</f>
        <v>0</v>
      </c>
      <c r="BI578" s="147">
        <f>IF(O578="nulová",K578,0)</f>
        <v>0</v>
      </c>
      <c r="BJ578" s="16" t="s">
        <v>86</v>
      </c>
      <c r="BK578" s="147">
        <f>ROUND(P578*H578,2)</f>
        <v>0</v>
      </c>
      <c r="BL578" s="16" t="s">
        <v>264</v>
      </c>
      <c r="BM578" s="262" t="s">
        <v>1426</v>
      </c>
    </row>
    <row r="579" s="2" customFormat="1" ht="24.15" customHeight="1">
      <c r="A579" s="41"/>
      <c r="B579" s="42"/>
      <c r="C579" s="249" t="s">
        <v>1427</v>
      </c>
      <c r="D579" s="249" t="s">
        <v>186</v>
      </c>
      <c r="E579" s="250" t="s">
        <v>1428</v>
      </c>
      <c r="F579" s="251" t="s">
        <v>1429</v>
      </c>
      <c r="G579" s="252" t="s">
        <v>241</v>
      </c>
      <c r="H579" s="253">
        <v>0.105</v>
      </c>
      <c r="I579" s="254"/>
      <c r="J579" s="254"/>
      <c r="K579" s="255">
        <f>ROUND(P579*H579,2)</f>
        <v>0</v>
      </c>
      <c r="L579" s="256"/>
      <c r="M579" s="44"/>
      <c r="N579" s="257" t="s">
        <v>1</v>
      </c>
      <c r="O579" s="258" t="s">
        <v>42</v>
      </c>
      <c r="P579" s="259">
        <f>I579+J579</f>
        <v>0</v>
      </c>
      <c r="Q579" s="259">
        <f>ROUND(I579*H579,2)</f>
        <v>0</v>
      </c>
      <c r="R579" s="259">
        <f>ROUND(J579*H579,2)</f>
        <v>0</v>
      </c>
      <c r="S579" s="94"/>
      <c r="T579" s="260">
        <f>S579*H579</f>
        <v>0</v>
      </c>
      <c r="U579" s="260">
        <v>0</v>
      </c>
      <c r="V579" s="260">
        <f>U579*H579</f>
        <v>0</v>
      </c>
      <c r="W579" s="260">
        <v>0</v>
      </c>
      <c r="X579" s="261">
        <f>W579*H579</f>
        <v>0</v>
      </c>
      <c r="Y579" s="41"/>
      <c r="Z579" s="41"/>
      <c r="AA579" s="41"/>
      <c r="AB579" s="41"/>
      <c r="AC579" s="41"/>
      <c r="AD579" s="41"/>
      <c r="AE579" s="41"/>
      <c r="AR579" s="262" t="s">
        <v>264</v>
      </c>
      <c r="AT579" s="262" t="s">
        <v>186</v>
      </c>
      <c r="AU579" s="262" t="s">
        <v>88</v>
      </c>
      <c r="AY579" s="16" t="s">
        <v>184</v>
      </c>
      <c r="BE579" s="147">
        <f>IF(O579="základní",K579,0)</f>
        <v>0</v>
      </c>
      <c r="BF579" s="147">
        <f>IF(O579="snížená",K579,0)</f>
        <v>0</v>
      </c>
      <c r="BG579" s="147">
        <f>IF(O579="zákl. přenesená",K579,0)</f>
        <v>0</v>
      </c>
      <c r="BH579" s="147">
        <f>IF(O579="sníž. přenesená",K579,0)</f>
        <v>0</v>
      </c>
      <c r="BI579" s="147">
        <f>IF(O579="nulová",K579,0)</f>
        <v>0</v>
      </c>
      <c r="BJ579" s="16" t="s">
        <v>86</v>
      </c>
      <c r="BK579" s="147">
        <f>ROUND(P579*H579,2)</f>
        <v>0</v>
      </c>
      <c r="BL579" s="16" t="s">
        <v>264</v>
      </c>
      <c r="BM579" s="262" t="s">
        <v>1430</v>
      </c>
    </row>
    <row r="580" s="2" customFormat="1" ht="24.15" customHeight="1">
      <c r="A580" s="41"/>
      <c r="B580" s="42"/>
      <c r="C580" s="249" t="s">
        <v>1431</v>
      </c>
      <c r="D580" s="249" t="s">
        <v>186</v>
      </c>
      <c r="E580" s="250" t="s">
        <v>1432</v>
      </c>
      <c r="F580" s="251" t="s">
        <v>1433</v>
      </c>
      <c r="G580" s="252" t="s">
        <v>241</v>
      </c>
      <c r="H580" s="253">
        <v>0.105</v>
      </c>
      <c r="I580" s="254"/>
      <c r="J580" s="254"/>
      <c r="K580" s="255">
        <f>ROUND(P580*H580,2)</f>
        <v>0</v>
      </c>
      <c r="L580" s="256"/>
      <c r="M580" s="44"/>
      <c r="N580" s="257" t="s">
        <v>1</v>
      </c>
      <c r="O580" s="258" t="s">
        <v>42</v>
      </c>
      <c r="P580" s="259">
        <f>I580+J580</f>
        <v>0</v>
      </c>
      <c r="Q580" s="259">
        <f>ROUND(I580*H580,2)</f>
        <v>0</v>
      </c>
      <c r="R580" s="259">
        <f>ROUND(J580*H580,2)</f>
        <v>0</v>
      </c>
      <c r="S580" s="94"/>
      <c r="T580" s="260">
        <f>S580*H580</f>
        <v>0</v>
      </c>
      <c r="U580" s="260">
        <v>0</v>
      </c>
      <c r="V580" s="260">
        <f>U580*H580</f>
        <v>0</v>
      </c>
      <c r="W580" s="260">
        <v>0</v>
      </c>
      <c r="X580" s="261">
        <f>W580*H580</f>
        <v>0</v>
      </c>
      <c r="Y580" s="41"/>
      <c r="Z580" s="41"/>
      <c r="AA580" s="41"/>
      <c r="AB580" s="41"/>
      <c r="AC580" s="41"/>
      <c r="AD580" s="41"/>
      <c r="AE580" s="41"/>
      <c r="AR580" s="262" t="s">
        <v>264</v>
      </c>
      <c r="AT580" s="262" t="s">
        <v>186</v>
      </c>
      <c r="AU580" s="262" t="s">
        <v>88</v>
      </c>
      <c r="AY580" s="16" t="s">
        <v>184</v>
      </c>
      <c r="BE580" s="147">
        <f>IF(O580="základní",K580,0)</f>
        <v>0</v>
      </c>
      <c r="BF580" s="147">
        <f>IF(O580="snížená",K580,0)</f>
        <v>0</v>
      </c>
      <c r="BG580" s="147">
        <f>IF(O580="zákl. přenesená",K580,0)</f>
        <v>0</v>
      </c>
      <c r="BH580" s="147">
        <f>IF(O580="sníž. přenesená",K580,0)</f>
        <v>0</v>
      </c>
      <c r="BI580" s="147">
        <f>IF(O580="nulová",K580,0)</f>
        <v>0</v>
      </c>
      <c r="BJ580" s="16" t="s">
        <v>86</v>
      </c>
      <c r="BK580" s="147">
        <f>ROUND(P580*H580,2)</f>
        <v>0</v>
      </c>
      <c r="BL580" s="16" t="s">
        <v>264</v>
      </c>
      <c r="BM580" s="262" t="s">
        <v>1434</v>
      </c>
    </row>
    <row r="581" s="12" customFormat="1" ht="22.8" customHeight="1">
      <c r="A581" s="12"/>
      <c r="B581" s="232"/>
      <c r="C581" s="233"/>
      <c r="D581" s="234" t="s">
        <v>78</v>
      </c>
      <c r="E581" s="247" t="s">
        <v>1435</v>
      </c>
      <c r="F581" s="247" t="s">
        <v>1436</v>
      </c>
      <c r="G581" s="233"/>
      <c r="H581" s="233"/>
      <c r="I581" s="236"/>
      <c r="J581" s="236"/>
      <c r="K581" s="248">
        <f>BK581</f>
        <v>0</v>
      </c>
      <c r="L581" s="233"/>
      <c r="M581" s="238"/>
      <c r="N581" s="239"/>
      <c r="O581" s="240"/>
      <c r="P581" s="240"/>
      <c r="Q581" s="241">
        <f>SUM(Q582:Q617)</f>
        <v>0</v>
      </c>
      <c r="R581" s="241">
        <f>SUM(R582:R617)</f>
        <v>0</v>
      </c>
      <c r="S581" s="240"/>
      <c r="T581" s="242">
        <f>SUM(T582:T617)</f>
        <v>0</v>
      </c>
      <c r="U581" s="240"/>
      <c r="V581" s="242">
        <f>SUM(V582:V617)</f>
        <v>0.69006000000000001</v>
      </c>
      <c r="W581" s="240"/>
      <c r="X581" s="243">
        <f>SUM(X582:X617)</f>
        <v>1.1818200000000001</v>
      </c>
      <c r="Y581" s="12"/>
      <c r="Z581" s="12"/>
      <c r="AA581" s="12"/>
      <c r="AB581" s="12"/>
      <c r="AC581" s="12"/>
      <c r="AD581" s="12"/>
      <c r="AE581" s="12"/>
      <c r="AR581" s="244" t="s">
        <v>88</v>
      </c>
      <c r="AT581" s="245" t="s">
        <v>78</v>
      </c>
      <c r="AU581" s="245" t="s">
        <v>86</v>
      </c>
      <c r="AY581" s="244" t="s">
        <v>184</v>
      </c>
      <c r="BK581" s="246">
        <f>SUM(BK582:BK617)</f>
        <v>0</v>
      </c>
    </row>
    <row r="582" s="2" customFormat="1" ht="16.5" customHeight="1">
      <c r="A582" s="41"/>
      <c r="B582" s="42"/>
      <c r="C582" s="249" t="s">
        <v>1437</v>
      </c>
      <c r="D582" s="249" t="s">
        <v>186</v>
      </c>
      <c r="E582" s="250" t="s">
        <v>1438</v>
      </c>
      <c r="F582" s="251" t="s">
        <v>1439</v>
      </c>
      <c r="G582" s="252" t="s">
        <v>393</v>
      </c>
      <c r="H582" s="253">
        <v>6</v>
      </c>
      <c r="I582" s="254"/>
      <c r="J582" s="254"/>
      <c r="K582" s="255">
        <f>ROUND(P582*H582,2)</f>
        <v>0</v>
      </c>
      <c r="L582" s="256"/>
      <c r="M582" s="44"/>
      <c r="N582" s="257" t="s">
        <v>1</v>
      </c>
      <c r="O582" s="258" t="s">
        <v>42</v>
      </c>
      <c r="P582" s="259">
        <f>I582+J582</f>
        <v>0</v>
      </c>
      <c r="Q582" s="259">
        <f>ROUND(I582*H582,2)</f>
        <v>0</v>
      </c>
      <c r="R582" s="259">
        <f>ROUND(J582*H582,2)</f>
        <v>0</v>
      </c>
      <c r="S582" s="94"/>
      <c r="T582" s="260">
        <f>S582*H582</f>
        <v>0</v>
      </c>
      <c r="U582" s="260">
        <v>0</v>
      </c>
      <c r="V582" s="260">
        <f>U582*H582</f>
        <v>0</v>
      </c>
      <c r="W582" s="260">
        <v>0.01933</v>
      </c>
      <c r="X582" s="261">
        <f>W582*H582</f>
        <v>0.11598</v>
      </c>
      <c r="Y582" s="41"/>
      <c r="Z582" s="41"/>
      <c r="AA582" s="41"/>
      <c r="AB582" s="41"/>
      <c r="AC582" s="41"/>
      <c r="AD582" s="41"/>
      <c r="AE582" s="41"/>
      <c r="AR582" s="262" t="s">
        <v>264</v>
      </c>
      <c r="AT582" s="262" t="s">
        <v>186</v>
      </c>
      <c r="AU582" s="262" t="s">
        <v>88</v>
      </c>
      <c r="AY582" s="16" t="s">
        <v>184</v>
      </c>
      <c r="BE582" s="147">
        <f>IF(O582="základní",K582,0)</f>
        <v>0</v>
      </c>
      <c r="BF582" s="147">
        <f>IF(O582="snížená",K582,0)</f>
        <v>0</v>
      </c>
      <c r="BG582" s="147">
        <f>IF(O582="zákl. přenesená",K582,0)</f>
        <v>0</v>
      </c>
      <c r="BH582" s="147">
        <f>IF(O582="sníž. přenesená",K582,0)</f>
        <v>0</v>
      </c>
      <c r="BI582" s="147">
        <f>IF(O582="nulová",K582,0)</f>
        <v>0</v>
      </c>
      <c r="BJ582" s="16" t="s">
        <v>86</v>
      </c>
      <c r="BK582" s="147">
        <f>ROUND(P582*H582,2)</f>
        <v>0</v>
      </c>
      <c r="BL582" s="16" t="s">
        <v>264</v>
      </c>
      <c r="BM582" s="262" t="s">
        <v>1440</v>
      </c>
    </row>
    <row r="583" s="2" customFormat="1" ht="16.5" customHeight="1">
      <c r="A583" s="41"/>
      <c r="B583" s="42"/>
      <c r="C583" s="249" t="s">
        <v>1441</v>
      </c>
      <c r="D583" s="249" t="s">
        <v>186</v>
      </c>
      <c r="E583" s="250" t="s">
        <v>1442</v>
      </c>
      <c r="F583" s="251" t="s">
        <v>1443</v>
      </c>
      <c r="G583" s="252" t="s">
        <v>393</v>
      </c>
      <c r="H583" s="253">
        <v>1</v>
      </c>
      <c r="I583" s="254"/>
      <c r="J583" s="254"/>
      <c r="K583" s="255">
        <f>ROUND(P583*H583,2)</f>
        <v>0</v>
      </c>
      <c r="L583" s="256"/>
      <c r="M583" s="44"/>
      <c r="N583" s="257" t="s">
        <v>1</v>
      </c>
      <c r="O583" s="258" t="s">
        <v>42</v>
      </c>
      <c r="P583" s="259">
        <f>I583+J583</f>
        <v>0</v>
      </c>
      <c r="Q583" s="259">
        <f>ROUND(I583*H583,2)</f>
        <v>0</v>
      </c>
      <c r="R583" s="259">
        <f>ROUND(J583*H583,2)</f>
        <v>0</v>
      </c>
      <c r="S583" s="94"/>
      <c r="T583" s="260">
        <f>S583*H583</f>
        <v>0</v>
      </c>
      <c r="U583" s="260">
        <v>0.0020300000000000001</v>
      </c>
      <c r="V583" s="260">
        <f>U583*H583</f>
        <v>0.0020300000000000001</v>
      </c>
      <c r="W583" s="260">
        <v>0</v>
      </c>
      <c r="X583" s="261">
        <f>W583*H583</f>
        <v>0</v>
      </c>
      <c r="Y583" s="41"/>
      <c r="Z583" s="41"/>
      <c r="AA583" s="41"/>
      <c r="AB583" s="41"/>
      <c r="AC583" s="41"/>
      <c r="AD583" s="41"/>
      <c r="AE583" s="41"/>
      <c r="AR583" s="262" t="s">
        <v>264</v>
      </c>
      <c r="AT583" s="262" t="s">
        <v>186</v>
      </c>
      <c r="AU583" s="262" t="s">
        <v>88</v>
      </c>
      <c r="AY583" s="16" t="s">
        <v>184</v>
      </c>
      <c r="BE583" s="147">
        <f>IF(O583="základní",K583,0)</f>
        <v>0</v>
      </c>
      <c r="BF583" s="147">
        <f>IF(O583="snížená",K583,0)</f>
        <v>0</v>
      </c>
      <c r="BG583" s="147">
        <f>IF(O583="zákl. přenesená",K583,0)</f>
        <v>0</v>
      </c>
      <c r="BH583" s="147">
        <f>IF(O583="sníž. přenesená",K583,0)</f>
        <v>0</v>
      </c>
      <c r="BI583" s="147">
        <f>IF(O583="nulová",K583,0)</f>
        <v>0</v>
      </c>
      <c r="BJ583" s="16" t="s">
        <v>86</v>
      </c>
      <c r="BK583" s="147">
        <f>ROUND(P583*H583,2)</f>
        <v>0</v>
      </c>
      <c r="BL583" s="16" t="s">
        <v>264</v>
      </c>
      <c r="BM583" s="262" t="s">
        <v>1444</v>
      </c>
    </row>
    <row r="584" s="2" customFormat="1" ht="16.5" customHeight="1">
      <c r="A584" s="41"/>
      <c r="B584" s="42"/>
      <c r="C584" s="249" t="s">
        <v>1445</v>
      </c>
      <c r="D584" s="249" t="s">
        <v>186</v>
      </c>
      <c r="E584" s="250" t="s">
        <v>1446</v>
      </c>
      <c r="F584" s="251" t="s">
        <v>1447</v>
      </c>
      <c r="G584" s="252" t="s">
        <v>333</v>
      </c>
      <c r="H584" s="253">
        <v>1</v>
      </c>
      <c r="I584" s="254"/>
      <c r="J584" s="254"/>
      <c r="K584" s="255">
        <f>ROUND(P584*H584,2)</f>
        <v>0</v>
      </c>
      <c r="L584" s="256"/>
      <c r="M584" s="44"/>
      <c r="N584" s="257" t="s">
        <v>1</v>
      </c>
      <c r="O584" s="258" t="s">
        <v>42</v>
      </c>
      <c r="P584" s="259">
        <f>I584+J584</f>
        <v>0</v>
      </c>
      <c r="Q584" s="259">
        <f>ROUND(I584*H584,2)</f>
        <v>0</v>
      </c>
      <c r="R584" s="259">
        <f>ROUND(J584*H584,2)</f>
        <v>0</v>
      </c>
      <c r="S584" s="94"/>
      <c r="T584" s="260">
        <f>S584*H584</f>
        <v>0</v>
      </c>
      <c r="U584" s="260">
        <v>0.00183</v>
      </c>
      <c r="V584" s="260">
        <f>U584*H584</f>
        <v>0.00183</v>
      </c>
      <c r="W584" s="260">
        <v>0</v>
      </c>
      <c r="X584" s="261">
        <f>W584*H584</f>
        <v>0</v>
      </c>
      <c r="Y584" s="41"/>
      <c r="Z584" s="41"/>
      <c r="AA584" s="41"/>
      <c r="AB584" s="41"/>
      <c r="AC584" s="41"/>
      <c r="AD584" s="41"/>
      <c r="AE584" s="41"/>
      <c r="AR584" s="262" t="s">
        <v>264</v>
      </c>
      <c r="AT584" s="262" t="s">
        <v>186</v>
      </c>
      <c r="AU584" s="262" t="s">
        <v>88</v>
      </c>
      <c r="AY584" s="16" t="s">
        <v>184</v>
      </c>
      <c r="BE584" s="147">
        <f>IF(O584="základní",K584,0)</f>
        <v>0</v>
      </c>
      <c r="BF584" s="147">
        <f>IF(O584="snížená",K584,0)</f>
        <v>0</v>
      </c>
      <c r="BG584" s="147">
        <f>IF(O584="zákl. přenesená",K584,0)</f>
        <v>0</v>
      </c>
      <c r="BH584" s="147">
        <f>IF(O584="sníž. přenesená",K584,0)</f>
        <v>0</v>
      </c>
      <c r="BI584" s="147">
        <f>IF(O584="nulová",K584,0)</f>
        <v>0</v>
      </c>
      <c r="BJ584" s="16" t="s">
        <v>86</v>
      </c>
      <c r="BK584" s="147">
        <f>ROUND(P584*H584,2)</f>
        <v>0</v>
      </c>
      <c r="BL584" s="16" t="s">
        <v>264</v>
      </c>
      <c r="BM584" s="262" t="s">
        <v>1448</v>
      </c>
    </row>
    <row r="585" s="2" customFormat="1" ht="24.15" customHeight="1">
      <c r="A585" s="41"/>
      <c r="B585" s="42"/>
      <c r="C585" s="286" t="s">
        <v>1449</v>
      </c>
      <c r="D585" s="286" t="s">
        <v>254</v>
      </c>
      <c r="E585" s="287" t="s">
        <v>1450</v>
      </c>
      <c r="F585" s="288" t="s">
        <v>1451</v>
      </c>
      <c r="G585" s="289" t="s">
        <v>333</v>
      </c>
      <c r="H585" s="290">
        <v>1</v>
      </c>
      <c r="I585" s="291"/>
      <c r="J585" s="292"/>
      <c r="K585" s="293">
        <f>ROUND(P585*H585,2)</f>
        <v>0</v>
      </c>
      <c r="L585" s="292"/>
      <c r="M585" s="294"/>
      <c r="N585" s="295" t="s">
        <v>1</v>
      </c>
      <c r="O585" s="258" t="s">
        <v>42</v>
      </c>
      <c r="P585" s="259">
        <f>I585+J585</f>
        <v>0</v>
      </c>
      <c r="Q585" s="259">
        <f>ROUND(I585*H585,2)</f>
        <v>0</v>
      </c>
      <c r="R585" s="259">
        <f>ROUND(J585*H585,2)</f>
        <v>0</v>
      </c>
      <c r="S585" s="94"/>
      <c r="T585" s="260">
        <f>S585*H585</f>
        <v>0</v>
      </c>
      <c r="U585" s="260">
        <v>0.021000000000000001</v>
      </c>
      <c r="V585" s="260">
        <f>U585*H585</f>
        <v>0.021000000000000001</v>
      </c>
      <c r="W585" s="260">
        <v>0</v>
      </c>
      <c r="X585" s="261">
        <f>W585*H585</f>
        <v>0</v>
      </c>
      <c r="Y585" s="41"/>
      <c r="Z585" s="41"/>
      <c r="AA585" s="41"/>
      <c r="AB585" s="41"/>
      <c r="AC585" s="41"/>
      <c r="AD585" s="41"/>
      <c r="AE585" s="41"/>
      <c r="AR585" s="262" t="s">
        <v>342</v>
      </c>
      <c r="AT585" s="262" t="s">
        <v>254</v>
      </c>
      <c r="AU585" s="262" t="s">
        <v>88</v>
      </c>
      <c r="AY585" s="16" t="s">
        <v>184</v>
      </c>
      <c r="BE585" s="147">
        <f>IF(O585="základní",K585,0)</f>
        <v>0</v>
      </c>
      <c r="BF585" s="147">
        <f>IF(O585="snížená",K585,0)</f>
        <v>0</v>
      </c>
      <c r="BG585" s="147">
        <f>IF(O585="zákl. přenesená",K585,0)</f>
        <v>0</v>
      </c>
      <c r="BH585" s="147">
        <f>IF(O585="sníž. přenesená",K585,0)</f>
        <v>0</v>
      </c>
      <c r="BI585" s="147">
        <f>IF(O585="nulová",K585,0)</f>
        <v>0</v>
      </c>
      <c r="BJ585" s="16" t="s">
        <v>86</v>
      </c>
      <c r="BK585" s="147">
        <f>ROUND(P585*H585,2)</f>
        <v>0</v>
      </c>
      <c r="BL585" s="16" t="s">
        <v>264</v>
      </c>
      <c r="BM585" s="262" t="s">
        <v>1452</v>
      </c>
    </row>
    <row r="586" s="2" customFormat="1" ht="24.15" customHeight="1">
      <c r="A586" s="41"/>
      <c r="B586" s="42"/>
      <c r="C586" s="286" t="s">
        <v>1453</v>
      </c>
      <c r="D586" s="286" t="s">
        <v>254</v>
      </c>
      <c r="E586" s="287" t="s">
        <v>1454</v>
      </c>
      <c r="F586" s="288" t="s">
        <v>1455</v>
      </c>
      <c r="G586" s="289" t="s">
        <v>333</v>
      </c>
      <c r="H586" s="290">
        <v>12</v>
      </c>
      <c r="I586" s="291"/>
      <c r="J586" s="292"/>
      <c r="K586" s="293">
        <f>ROUND(P586*H586,2)</f>
        <v>0</v>
      </c>
      <c r="L586" s="292"/>
      <c r="M586" s="294"/>
      <c r="N586" s="295" t="s">
        <v>1</v>
      </c>
      <c r="O586" s="258" t="s">
        <v>42</v>
      </c>
      <c r="P586" s="259">
        <f>I586+J586</f>
        <v>0</v>
      </c>
      <c r="Q586" s="259">
        <f>ROUND(I586*H586,2)</f>
        <v>0</v>
      </c>
      <c r="R586" s="259">
        <f>ROUND(J586*H586,2)</f>
        <v>0</v>
      </c>
      <c r="S586" s="94"/>
      <c r="T586" s="260">
        <f>S586*H586</f>
        <v>0</v>
      </c>
      <c r="U586" s="260">
        <v>0.014999999999999999</v>
      </c>
      <c r="V586" s="260">
        <f>U586*H586</f>
        <v>0.17999999999999999</v>
      </c>
      <c r="W586" s="260">
        <v>0</v>
      </c>
      <c r="X586" s="261">
        <f>W586*H586</f>
        <v>0</v>
      </c>
      <c r="Y586" s="41"/>
      <c r="Z586" s="41"/>
      <c r="AA586" s="41"/>
      <c r="AB586" s="41"/>
      <c r="AC586" s="41"/>
      <c r="AD586" s="41"/>
      <c r="AE586" s="41"/>
      <c r="AR586" s="262" t="s">
        <v>342</v>
      </c>
      <c r="AT586" s="262" t="s">
        <v>254</v>
      </c>
      <c r="AU586" s="262" t="s">
        <v>88</v>
      </c>
      <c r="AY586" s="16" t="s">
        <v>184</v>
      </c>
      <c r="BE586" s="147">
        <f>IF(O586="základní",K586,0)</f>
        <v>0</v>
      </c>
      <c r="BF586" s="147">
        <f>IF(O586="snížená",K586,0)</f>
        <v>0</v>
      </c>
      <c r="BG586" s="147">
        <f>IF(O586="zákl. přenesená",K586,0)</f>
        <v>0</v>
      </c>
      <c r="BH586" s="147">
        <f>IF(O586="sníž. přenesená",K586,0)</f>
        <v>0</v>
      </c>
      <c r="BI586" s="147">
        <f>IF(O586="nulová",K586,0)</f>
        <v>0</v>
      </c>
      <c r="BJ586" s="16" t="s">
        <v>86</v>
      </c>
      <c r="BK586" s="147">
        <f>ROUND(P586*H586,2)</f>
        <v>0</v>
      </c>
      <c r="BL586" s="16" t="s">
        <v>264</v>
      </c>
      <c r="BM586" s="262" t="s">
        <v>1456</v>
      </c>
    </row>
    <row r="587" s="2" customFormat="1" ht="16.5" customHeight="1">
      <c r="A587" s="41"/>
      <c r="B587" s="42"/>
      <c r="C587" s="286" t="s">
        <v>1457</v>
      </c>
      <c r="D587" s="286" t="s">
        <v>254</v>
      </c>
      <c r="E587" s="287" t="s">
        <v>1458</v>
      </c>
      <c r="F587" s="288" t="s">
        <v>1459</v>
      </c>
      <c r="G587" s="289" t="s">
        <v>333</v>
      </c>
      <c r="H587" s="290">
        <v>13</v>
      </c>
      <c r="I587" s="291"/>
      <c r="J587" s="292"/>
      <c r="K587" s="293">
        <f>ROUND(P587*H587,2)</f>
        <v>0</v>
      </c>
      <c r="L587" s="292"/>
      <c r="M587" s="294"/>
      <c r="N587" s="295" t="s">
        <v>1</v>
      </c>
      <c r="O587" s="258" t="s">
        <v>42</v>
      </c>
      <c r="P587" s="259">
        <f>I587+J587</f>
        <v>0</v>
      </c>
      <c r="Q587" s="259">
        <f>ROUND(I587*H587,2)</f>
        <v>0</v>
      </c>
      <c r="R587" s="259">
        <f>ROUND(J587*H587,2)</f>
        <v>0</v>
      </c>
      <c r="S587" s="94"/>
      <c r="T587" s="260">
        <f>S587*H587</f>
        <v>0</v>
      </c>
      <c r="U587" s="260">
        <v>0.0020999999999999999</v>
      </c>
      <c r="V587" s="260">
        <f>U587*H587</f>
        <v>0.027299999999999998</v>
      </c>
      <c r="W587" s="260">
        <v>0</v>
      </c>
      <c r="X587" s="261">
        <f>W587*H587</f>
        <v>0</v>
      </c>
      <c r="Y587" s="41"/>
      <c r="Z587" s="41"/>
      <c r="AA587" s="41"/>
      <c r="AB587" s="41"/>
      <c r="AC587" s="41"/>
      <c r="AD587" s="41"/>
      <c r="AE587" s="41"/>
      <c r="AR587" s="262" t="s">
        <v>342</v>
      </c>
      <c r="AT587" s="262" t="s">
        <v>254</v>
      </c>
      <c r="AU587" s="262" t="s">
        <v>88</v>
      </c>
      <c r="AY587" s="16" t="s">
        <v>184</v>
      </c>
      <c r="BE587" s="147">
        <f>IF(O587="základní",K587,0)</f>
        <v>0</v>
      </c>
      <c r="BF587" s="147">
        <f>IF(O587="snížená",K587,0)</f>
        <v>0</v>
      </c>
      <c r="BG587" s="147">
        <f>IF(O587="zákl. přenesená",K587,0)</f>
        <v>0</v>
      </c>
      <c r="BH587" s="147">
        <f>IF(O587="sníž. přenesená",K587,0)</f>
        <v>0</v>
      </c>
      <c r="BI587" s="147">
        <f>IF(O587="nulová",K587,0)</f>
        <v>0</v>
      </c>
      <c r="BJ587" s="16" t="s">
        <v>86</v>
      </c>
      <c r="BK587" s="147">
        <f>ROUND(P587*H587,2)</f>
        <v>0</v>
      </c>
      <c r="BL587" s="16" t="s">
        <v>264</v>
      </c>
      <c r="BM587" s="262" t="s">
        <v>1460</v>
      </c>
    </row>
    <row r="588" s="2" customFormat="1" ht="21.75" customHeight="1">
      <c r="A588" s="41"/>
      <c r="B588" s="42"/>
      <c r="C588" s="249" t="s">
        <v>1461</v>
      </c>
      <c r="D588" s="249" t="s">
        <v>186</v>
      </c>
      <c r="E588" s="250" t="s">
        <v>1462</v>
      </c>
      <c r="F588" s="251" t="s">
        <v>1463</v>
      </c>
      <c r="G588" s="252" t="s">
        <v>333</v>
      </c>
      <c r="H588" s="253">
        <v>12</v>
      </c>
      <c r="I588" s="254"/>
      <c r="J588" s="254"/>
      <c r="K588" s="255">
        <f>ROUND(P588*H588,2)</f>
        <v>0</v>
      </c>
      <c r="L588" s="256"/>
      <c r="M588" s="44"/>
      <c r="N588" s="257" t="s">
        <v>1</v>
      </c>
      <c r="O588" s="258" t="s">
        <v>42</v>
      </c>
      <c r="P588" s="259">
        <f>I588+J588</f>
        <v>0</v>
      </c>
      <c r="Q588" s="259">
        <f>ROUND(I588*H588,2)</f>
        <v>0</v>
      </c>
      <c r="R588" s="259">
        <f>ROUND(J588*H588,2)</f>
        <v>0</v>
      </c>
      <c r="S588" s="94"/>
      <c r="T588" s="260">
        <f>S588*H588</f>
        <v>0</v>
      </c>
      <c r="U588" s="260">
        <v>0.00247</v>
      </c>
      <c r="V588" s="260">
        <f>U588*H588</f>
        <v>0.02964</v>
      </c>
      <c r="W588" s="260">
        <v>0</v>
      </c>
      <c r="X588" s="261">
        <f>W588*H588</f>
        <v>0</v>
      </c>
      <c r="Y588" s="41"/>
      <c r="Z588" s="41"/>
      <c r="AA588" s="41"/>
      <c r="AB588" s="41"/>
      <c r="AC588" s="41"/>
      <c r="AD588" s="41"/>
      <c r="AE588" s="41"/>
      <c r="AR588" s="262" t="s">
        <v>264</v>
      </c>
      <c r="AT588" s="262" t="s">
        <v>186</v>
      </c>
      <c r="AU588" s="262" t="s">
        <v>88</v>
      </c>
      <c r="AY588" s="16" t="s">
        <v>184</v>
      </c>
      <c r="BE588" s="147">
        <f>IF(O588="základní",K588,0)</f>
        <v>0</v>
      </c>
      <c r="BF588" s="147">
        <f>IF(O588="snížená",K588,0)</f>
        <v>0</v>
      </c>
      <c r="BG588" s="147">
        <f>IF(O588="zákl. přenesená",K588,0)</f>
        <v>0</v>
      </c>
      <c r="BH588" s="147">
        <f>IF(O588="sníž. přenesená",K588,0)</f>
        <v>0</v>
      </c>
      <c r="BI588" s="147">
        <f>IF(O588="nulová",K588,0)</f>
        <v>0</v>
      </c>
      <c r="BJ588" s="16" t="s">
        <v>86</v>
      </c>
      <c r="BK588" s="147">
        <f>ROUND(P588*H588,2)</f>
        <v>0</v>
      </c>
      <c r="BL588" s="16" t="s">
        <v>264</v>
      </c>
      <c r="BM588" s="262" t="s">
        <v>1464</v>
      </c>
    </row>
    <row r="589" s="2" customFormat="1" ht="16.5" customHeight="1">
      <c r="A589" s="41"/>
      <c r="B589" s="42"/>
      <c r="C589" s="249" t="s">
        <v>1465</v>
      </c>
      <c r="D589" s="249" t="s">
        <v>186</v>
      </c>
      <c r="E589" s="250" t="s">
        <v>1466</v>
      </c>
      <c r="F589" s="251" t="s">
        <v>1467</v>
      </c>
      <c r="G589" s="252" t="s">
        <v>333</v>
      </c>
      <c r="H589" s="253">
        <v>6</v>
      </c>
      <c r="I589" s="254"/>
      <c r="J589" s="254"/>
      <c r="K589" s="255">
        <f>ROUND(P589*H589,2)</f>
        <v>0</v>
      </c>
      <c r="L589" s="256"/>
      <c r="M589" s="44"/>
      <c r="N589" s="257" t="s">
        <v>1</v>
      </c>
      <c r="O589" s="258" t="s">
        <v>42</v>
      </c>
      <c r="P589" s="259">
        <f>I589+J589</f>
        <v>0</v>
      </c>
      <c r="Q589" s="259">
        <f>ROUND(I589*H589,2)</f>
        <v>0</v>
      </c>
      <c r="R589" s="259">
        <f>ROUND(J589*H589,2)</f>
        <v>0</v>
      </c>
      <c r="S589" s="94"/>
      <c r="T589" s="260">
        <f>S589*H589</f>
        <v>0</v>
      </c>
      <c r="U589" s="260">
        <v>0.00064000000000000005</v>
      </c>
      <c r="V589" s="260">
        <f>U589*H589</f>
        <v>0.0038400000000000005</v>
      </c>
      <c r="W589" s="260">
        <v>0</v>
      </c>
      <c r="X589" s="261">
        <f>W589*H589</f>
        <v>0</v>
      </c>
      <c r="Y589" s="41"/>
      <c r="Z589" s="41"/>
      <c r="AA589" s="41"/>
      <c r="AB589" s="41"/>
      <c r="AC589" s="41"/>
      <c r="AD589" s="41"/>
      <c r="AE589" s="41"/>
      <c r="AR589" s="262" t="s">
        <v>264</v>
      </c>
      <c r="AT589" s="262" t="s">
        <v>186</v>
      </c>
      <c r="AU589" s="262" t="s">
        <v>88</v>
      </c>
      <c r="AY589" s="16" t="s">
        <v>184</v>
      </c>
      <c r="BE589" s="147">
        <f>IF(O589="základní",K589,0)</f>
        <v>0</v>
      </c>
      <c r="BF589" s="147">
        <f>IF(O589="snížená",K589,0)</f>
        <v>0</v>
      </c>
      <c r="BG589" s="147">
        <f>IF(O589="zákl. přenesená",K589,0)</f>
        <v>0</v>
      </c>
      <c r="BH589" s="147">
        <f>IF(O589="sníž. přenesená",K589,0)</f>
        <v>0</v>
      </c>
      <c r="BI589" s="147">
        <f>IF(O589="nulová",K589,0)</f>
        <v>0</v>
      </c>
      <c r="BJ589" s="16" t="s">
        <v>86</v>
      </c>
      <c r="BK589" s="147">
        <f>ROUND(P589*H589,2)</f>
        <v>0</v>
      </c>
      <c r="BL589" s="16" t="s">
        <v>264</v>
      </c>
      <c r="BM589" s="262" t="s">
        <v>1468</v>
      </c>
    </row>
    <row r="590" s="2" customFormat="1" ht="21.75" customHeight="1">
      <c r="A590" s="41"/>
      <c r="B590" s="42"/>
      <c r="C590" s="286" t="s">
        <v>1469</v>
      </c>
      <c r="D590" s="286" t="s">
        <v>254</v>
      </c>
      <c r="E590" s="287" t="s">
        <v>1470</v>
      </c>
      <c r="F590" s="288" t="s">
        <v>1471</v>
      </c>
      <c r="G590" s="289" t="s">
        <v>333</v>
      </c>
      <c r="H590" s="290">
        <v>6</v>
      </c>
      <c r="I590" s="291"/>
      <c r="J590" s="292"/>
      <c r="K590" s="293">
        <f>ROUND(P590*H590,2)</f>
        <v>0</v>
      </c>
      <c r="L590" s="292"/>
      <c r="M590" s="294"/>
      <c r="N590" s="295" t="s">
        <v>1</v>
      </c>
      <c r="O590" s="258" t="s">
        <v>42</v>
      </c>
      <c r="P590" s="259">
        <f>I590+J590</f>
        <v>0</v>
      </c>
      <c r="Q590" s="259">
        <f>ROUND(I590*H590,2)</f>
        <v>0</v>
      </c>
      <c r="R590" s="259">
        <f>ROUND(J590*H590,2)</f>
        <v>0</v>
      </c>
      <c r="S590" s="94"/>
      <c r="T590" s="260">
        <f>S590*H590</f>
        <v>0</v>
      </c>
      <c r="U590" s="260">
        <v>0.017000000000000001</v>
      </c>
      <c r="V590" s="260">
        <f>U590*H590</f>
        <v>0.10200000000000001</v>
      </c>
      <c r="W590" s="260">
        <v>0</v>
      </c>
      <c r="X590" s="261">
        <f>W590*H590</f>
        <v>0</v>
      </c>
      <c r="Y590" s="41"/>
      <c r="Z590" s="41"/>
      <c r="AA590" s="41"/>
      <c r="AB590" s="41"/>
      <c r="AC590" s="41"/>
      <c r="AD590" s="41"/>
      <c r="AE590" s="41"/>
      <c r="AR590" s="262" t="s">
        <v>342</v>
      </c>
      <c r="AT590" s="262" t="s">
        <v>254</v>
      </c>
      <c r="AU590" s="262" t="s">
        <v>88</v>
      </c>
      <c r="AY590" s="16" t="s">
        <v>184</v>
      </c>
      <c r="BE590" s="147">
        <f>IF(O590="základní",K590,0)</f>
        <v>0</v>
      </c>
      <c r="BF590" s="147">
        <f>IF(O590="snížená",K590,0)</f>
        <v>0</v>
      </c>
      <c r="BG590" s="147">
        <f>IF(O590="zákl. přenesená",K590,0)</f>
        <v>0</v>
      </c>
      <c r="BH590" s="147">
        <f>IF(O590="sníž. přenesená",K590,0)</f>
        <v>0</v>
      </c>
      <c r="BI590" s="147">
        <f>IF(O590="nulová",K590,0)</f>
        <v>0</v>
      </c>
      <c r="BJ590" s="16" t="s">
        <v>86</v>
      </c>
      <c r="BK590" s="147">
        <f>ROUND(P590*H590,2)</f>
        <v>0</v>
      </c>
      <c r="BL590" s="16" t="s">
        <v>264</v>
      </c>
      <c r="BM590" s="262" t="s">
        <v>1472</v>
      </c>
    </row>
    <row r="591" s="2" customFormat="1" ht="16.5" customHeight="1">
      <c r="A591" s="41"/>
      <c r="B591" s="42"/>
      <c r="C591" s="249" t="s">
        <v>1473</v>
      </c>
      <c r="D591" s="249" t="s">
        <v>186</v>
      </c>
      <c r="E591" s="250" t="s">
        <v>1474</v>
      </c>
      <c r="F591" s="251" t="s">
        <v>1475</v>
      </c>
      <c r="G591" s="252" t="s">
        <v>393</v>
      </c>
      <c r="H591" s="253">
        <v>6</v>
      </c>
      <c r="I591" s="254"/>
      <c r="J591" s="254"/>
      <c r="K591" s="255">
        <f>ROUND(P591*H591,2)</f>
        <v>0</v>
      </c>
      <c r="L591" s="256"/>
      <c r="M591" s="44"/>
      <c r="N591" s="257" t="s">
        <v>1</v>
      </c>
      <c r="O591" s="258" t="s">
        <v>42</v>
      </c>
      <c r="P591" s="259">
        <f>I591+J591</f>
        <v>0</v>
      </c>
      <c r="Q591" s="259">
        <f>ROUND(I591*H591,2)</f>
        <v>0</v>
      </c>
      <c r="R591" s="259">
        <f>ROUND(J591*H591,2)</f>
        <v>0</v>
      </c>
      <c r="S591" s="94"/>
      <c r="T591" s="260">
        <f>S591*H591</f>
        <v>0</v>
      </c>
      <c r="U591" s="260">
        <v>0</v>
      </c>
      <c r="V591" s="260">
        <f>U591*H591</f>
        <v>0</v>
      </c>
      <c r="W591" s="260">
        <v>0.03968</v>
      </c>
      <c r="X591" s="261">
        <f>W591*H591</f>
        <v>0.23808000000000001</v>
      </c>
      <c r="Y591" s="41"/>
      <c r="Z591" s="41"/>
      <c r="AA591" s="41"/>
      <c r="AB591" s="41"/>
      <c r="AC591" s="41"/>
      <c r="AD591" s="41"/>
      <c r="AE591" s="41"/>
      <c r="AR591" s="262" t="s">
        <v>264</v>
      </c>
      <c r="AT591" s="262" t="s">
        <v>186</v>
      </c>
      <c r="AU591" s="262" t="s">
        <v>88</v>
      </c>
      <c r="AY591" s="16" t="s">
        <v>184</v>
      </c>
      <c r="BE591" s="147">
        <f>IF(O591="základní",K591,0)</f>
        <v>0</v>
      </c>
      <c r="BF591" s="147">
        <f>IF(O591="snížená",K591,0)</f>
        <v>0</v>
      </c>
      <c r="BG591" s="147">
        <f>IF(O591="zákl. přenesená",K591,0)</f>
        <v>0</v>
      </c>
      <c r="BH591" s="147">
        <f>IF(O591="sníž. přenesená",K591,0)</f>
        <v>0</v>
      </c>
      <c r="BI591" s="147">
        <f>IF(O591="nulová",K591,0)</f>
        <v>0</v>
      </c>
      <c r="BJ591" s="16" t="s">
        <v>86</v>
      </c>
      <c r="BK591" s="147">
        <f>ROUND(P591*H591,2)</f>
        <v>0</v>
      </c>
      <c r="BL591" s="16" t="s">
        <v>264</v>
      </c>
      <c r="BM591" s="262" t="s">
        <v>1476</v>
      </c>
    </row>
    <row r="592" s="2" customFormat="1" ht="16.5" customHeight="1">
      <c r="A592" s="41"/>
      <c r="B592" s="42"/>
      <c r="C592" s="249" t="s">
        <v>1477</v>
      </c>
      <c r="D592" s="249" t="s">
        <v>186</v>
      </c>
      <c r="E592" s="250" t="s">
        <v>1478</v>
      </c>
      <c r="F592" s="251" t="s">
        <v>1479</v>
      </c>
      <c r="G592" s="252" t="s">
        <v>393</v>
      </c>
      <c r="H592" s="253">
        <v>15</v>
      </c>
      <c r="I592" s="254"/>
      <c r="J592" s="254"/>
      <c r="K592" s="255">
        <f>ROUND(P592*H592,2)</f>
        <v>0</v>
      </c>
      <c r="L592" s="256"/>
      <c r="M592" s="44"/>
      <c r="N592" s="257" t="s">
        <v>1</v>
      </c>
      <c r="O592" s="258" t="s">
        <v>42</v>
      </c>
      <c r="P592" s="259">
        <f>I592+J592</f>
        <v>0</v>
      </c>
      <c r="Q592" s="259">
        <f>ROUND(I592*H592,2)</f>
        <v>0</v>
      </c>
      <c r="R592" s="259">
        <f>ROUND(J592*H592,2)</f>
        <v>0</v>
      </c>
      <c r="S592" s="94"/>
      <c r="T592" s="260">
        <f>S592*H592</f>
        <v>0</v>
      </c>
      <c r="U592" s="260">
        <v>0</v>
      </c>
      <c r="V592" s="260">
        <f>U592*H592</f>
        <v>0</v>
      </c>
      <c r="W592" s="260">
        <v>0.019460000000000002</v>
      </c>
      <c r="X592" s="261">
        <f>W592*H592</f>
        <v>0.29190000000000005</v>
      </c>
      <c r="Y592" s="41"/>
      <c r="Z592" s="41"/>
      <c r="AA592" s="41"/>
      <c r="AB592" s="41"/>
      <c r="AC592" s="41"/>
      <c r="AD592" s="41"/>
      <c r="AE592" s="41"/>
      <c r="AR592" s="262" t="s">
        <v>264</v>
      </c>
      <c r="AT592" s="262" t="s">
        <v>186</v>
      </c>
      <c r="AU592" s="262" t="s">
        <v>88</v>
      </c>
      <c r="AY592" s="16" t="s">
        <v>184</v>
      </c>
      <c r="BE592" s="147">
        <f>IF(O592="základní",K592,0)</f>
        <v>0</v>
      </c>
      <c r="BF592" s="147">
        <f>IF(O592="snížená",K592,0)</f>
        <v>0</v>
      </c>
      <c r="BG592" s="147">
        <f>IF(O592="zákl. přenesená",K592,0)</f>
        <v>0</v>
      </c>
      <c r="BH592" s="147">
        <f>IF(O592="sníž. přenesená",K592,0)</f>
        <v>0</v>
      </c>
      <c r="BI592" s="147">
        <f>IF(O592="nulová",K592,0)</f>
        <v>0</v>
      </c>
      <c r="BJ592" s="16" t="s">
        <v>86</v>
      </c>
      <c r="BK592" s="147">
        <f>ROUND(P592*H592,2)</f>
        <v>0</v>
      </c>
      <c r="BL592" s="16" t="s">
        <v>264</v>
      </c>
      <c r="BM592" s="262" t="s">
        <v>1480</v>
      </c>
    </row>
    <row r="593" s="2" customFormat="1" ht="21.75" customHeight="1">
      <c r="A593" s="41"/>
      <c r="B593" s="42"/>
      <c r="C593" s="249" t="s">
        <v>1481</v>
      </c>
      <c r="D593" s="249" t="s">
        <v>186</v>
      </c>
      <c r="E593" s="250" t="s">
        <v>1482</v>
      </c>
      <c r="F593" s="251" t="s">
        <v>1483</v>
      </c>
      <c r="G593" s="252" t="s">
        <v>393</v>
      </c>
      <c r="H593" s="253">
        <v>16</v>
      </c>
      <c r="I593" s="254"/>
      <c r="J593" s="254"/>
      <c r="K593" s="255">
        <f>ROUND(P593*H593,2)</f>
        <v>0</v>
      </c>
      <c r="L593" s="256"/>
      <c r="M593" s="44"/>
      <c r="N593" s="257" t="s">
        <v>1</v>
      </c>
      <c r="O593" s="258" t="s">
        <v>42</v>
      </c>
      <c r="P593" s="259">
        <f>I593+J593</f>
        <v>0</v>
      </c>
      <c r="Q593" s="259">
        <f>ROUND(I593*H593,2)</f>
        <v>0</v>
      </c>
      <c r="R593" s="259">
        <f>ROUND(J593*H593,2)</f>
        <v>0</v>
      </c>
      <c r="S593" s="94"/>
      <c r="T593" s="260">
        <f>S593*H593</f>
        <v>0</v>
      </c>
      <c r="U593" s="260">
        <v>0.00173</v>
      </c>
      <c r="V593" s="260">
        <f>U593*H593</f>
        <v>0.02768</v>
      </c>
      <c r="W593" s="260">
        <v>0</v>
      </c>
      <c r="X593" s="261">
        <f>W593*H593</f>
        <v>0</v>
      </c>
      <c r="Y593" s="41"/>
      <c r="Z593" s="41"/>
      <c r="AA593" s="41"/>
      <c r="AB593" s="41"/>
      <c r="AC593" s="41"/>
      <c r="AD593" s="41"/>
      <c r="AE593" s="41"/>
      <c r="AR593" s="262" t="s">
        <v>264</v>
      </c>
      <c r="AT593" s="262" t="s">
        <v>186</v>
      </c>
      <c r="AU593" s="262" t="s">
        <v>88</v>
      </c>
      <c r="AY593" s="16" t="s">
        <v>184</v>
      </c>
      <c r="BE593" s="147">
        <f>IF(O593="základní",K593,0)</f>
        <v>0</v>
      </c>
      <c r="BF593" s="147">
        <f>IF(O593="snížená",K593,0)</f>
        <v>0</v>
      </c>
      <c r="BG593" s="147">
        <f>IF(O593="zákl. přenesená",K593,0)</f>
        <v>0</v>
      </c>
      <c r="BH593" s="147">
        <f>IF(O593="sníž. přenesená",K593,0)</f>
        <v>0</v>
      </c>
      <c r="BI593" s="147">
        <f>IF(O593="nulová",K593,0)</f>
        <v>0</v>
      </c>
      <c r="BJ593" s="16" t="s">
        <v>86</v>
      </c>
      <c r="BK593" s="147">
        <f>ROUND(P593*H593,2)</f>
        <v>0</v>
      </c>
      <c r="BL593" s="16" t="s">
        <v>264</v>
      </c>
      <c r="BM593" s="262" t="s">
        <v>1484</v>
      </c>
    </row>
    <row r="594" s="2" customFormat="1" ht="16.5" customHeight="1">
      <c r="A594" s="41"/>
      <c r="B594" s="42"/>
      <c r="C594" s="286" t="s">
        <v>1485</v>
      </c>
      <c r="D594" s="286" t="s">
        <v>254</v>
      </c>
      <c r="E594" s="287" t="s">
        <v>1486</v>
      </c>
      <c r="F594" s="288" t="s">
        <v>1487</v>
      </c>
      <c r="G594" s="289" t="s">
        <v>333</v>
      </c>
      <c r="H594" s="290">
        <v>15</v>
      </c>
      <c r="I594" s="291"/>
      <c r="J594" s="292"/>
      <c r="K594" s="293">
        <f>ROUND(P594*H594,2)</f>
        <v>0</v>
      </c>
      <c r="L594" s="292"/>
      <c r="M594" s="294"/>
      <c r="N594" s="295" t="s">
        <v>1</v>
      </c>
      <c r="O594" s="258" t="s">
        <v>42</v>
      </c>
      <c r="P594" s="259">
        <f>I594+J594</f>
        <v>0</v>
      </c>
      <c r="Q594" s="259">
        <f>ROUND(I594*H594,2)</f>
        <v>0</v>
      </c>
      <c r="R594" s="259">
        <f>ROUND(J594*H594,2)</f>
        <v>0</v>
      </c>
      <c r="S594" s="94"/>
      <c r="T594" s="260">
        <f>S594*H594</f>
        <v>0</v>
      </c>
      <c r="U594" s="260">
        <v>0.0089999999999999993</v>
      </c>
      <c r="V594" s="260">
        <f>U594*H594</f>
        <v>0.13499999999999998</v>
      </c>
      <c r="W594" s="260">
        <v>0</v>
      </c>
      <c r="X594" s="261">
        <f>W594*H594</f>
        <v>0</v>
      </c>
      <c r="Y594" s="41"/>
      <c r="Z594" s="41"/>
      <c r="AA594" s="41"/>
      <c r="AB594" s="41"/>
      <c r="AC594" s="41"/>
      <c r="AD594" s="41"/>
      <c r="AE594" s="41"/>
      <c r="AR594" s="262" t="s">
        <v>342</v>
      </c>
      <c r="AT594" s="262" t="s">
        <v>254</v>
      </c>
      <c r="AU594" s="262" t="s">
        <v>88</v>
      </c>
      <c r="AY594" s="16" t="s">
        <v>184</v>
      </c>
      <c r="BE594" s="147">
        <f>IF(O594="základní",K594,0)</f>
        <v>0</v>
      </c>
      <c r="BF594" s="147">
        <f>IF(O594="snížená",K594,0)</f>
        <v>0</v>
      </c>
      <c r="BG594" s="147">
        <f>IF(O594="zákl. přenesená",K594,0)</f>
        <v>0</v>
      </c>
      <c r="BH594" s="147">
        <f>IF(O594="sníž. přenesená",K594,0)</f>
        <v>0</v>
      </c>
      <c r="BI594" s="147">
        <f>IF(O594="nulová",K594,0)</f>
        <v>0</v>
      </c>
      <c r="BJ594" s="16" t="s">
        <v>86</v>
      </c>
      <c r="BK594" s="147">
        <f>ROUND(P594*H594,2)</f>
        <v>0</v>
      </c>
      <c r="BL594" s="16" t="s">
        <v>264</v>
      </c>
      <c r="BM594" s="262" t="s">
        <v>1488</v>
      </c>
    </row>
    <row r="595" s="2" customFormat="1" ht="16.5" customHeight="1">
      <c r="A595" s="41"/>
      <c r="B595" s="42"/>
      <c r="C595" s="286" t="s">
        <v>1489</v>
      </c>
      <c r="D595" s="286" t="s">
        <v>254</v>
      </c>
      <c r="E595" s="287" t="s">
        <v>1490</v>
      </c>
      <c r="F595" s="288" t="s">
        <v>1491</v>
      </c>
      <c r="G595" s="289" t="s">
        <v>333</v>
      </c>
      <c r="H595" s="290">
        <v>1</v>
      </c>
      <c r="I595" s="291"/>
      <c r="J595" s="292"/>
      <c r="K595" s="293">
        <f>ROUND(P595*H595,2)</f>
        <v>0</v>
      </c>
      <c r="L595" s="292"/>
      <c r="M595" s="294"/>
      <c r="N595" s="295" t="s">
        <v>1</v>
      </c>
      <c r="O595" s="258" t="s">
        <v>42</v>
      </c>
      <c r="P595" s="259">
        <f>I595+J595</f>
        <v>0</v>
      </c>
      <c r="Q595" s="259">
        <f>ROUND(I595*H595,2)</f>
        <v>0</v>
      </c>
      <c r="R595" s="259">
        <f>ROUND(J595*H595,2)</f>
        <v>0</v>
      </c>
      <c r="S595" s="94"/>
      <c r="T595" s="260">
        <f>S595*H595</f>
        <v>0</v>
      </c>
      <c r="U595" s="260">
        <v>0.0135</v>
      </c>
      <c r="V595" s="260">
        <f>U595*H595</f>
        <v>0.0135</v>
      </c>
      <c r="W595" s="260">
        <v>0</v>
      </c>
      <c r="X595" s="261">
        <f>W595*H595</f>
        <v>0</v>
      </c>
      <c r="Y595" s="41"/>
      <c r="Z595" s="41"/>
      <c r="AA595" s="41"/>
      <c r="AB595" s="41"/>
      <c r="AC595" s="41"/>
      <c r="AD595" s="41"/>
      <c r="AE595" s="41"/>
      <c r="AR595" s="262" t="s">
        <v>342</v>
      </c>
      <c r="AT595" s="262" t="s">
        <v>254</v>
      </c>
      <c r="AU595" s="262" t="s">
        <v>88</v>
      </c>
      <c r="AY595" s="16" t="s">
        <v>184</v>
      </c>
      <c r="BE595" s="147">
        <f>IF(O595="základní",K595,0)</f>
        <v>0</v>
      </c>
      <c r="BF595" s="147">
        <f>IF(O595="snížená",K595,0)</f>
        <v>0</v>
      </c>
      <c r="BG595" s="147">
        <f>IF(O595="zákl. přenesená",K595,0)</f>
        <v>0</v>
      </c>
      <c r="BH595" s="147">
        <f>IF(O595="sníž. přenesená",K595,0)</f>
        <v>0</v>
      </c>
      <c r="BI595" s="147">
        <f>IF(O595="nulová",K595,0)</f>
        <v>0</v>
      </c>
      <c r="BJ595" s="16" t="s">
        <v>86</v>
      </c>
      <c r="BK595" s="147">
        <f>ROUND(P595*H595,2)</f>
        <v>0</v>
      </c>
      <c r="BL595" s="16" t="s">
        <v>264</v>
      </c>
      <c r="BM595" s="262" t="s">
        <v>1492</v>
      </c>
    </row>
    <row r="596" s="2" customFormat="1" ht="24.15" customHeight="1">
      <c r="A596" s="41"/>
      <c r="B596" s="42"/>
      <c r="C596" s="249" t="s">
        <v>1493</v>
      </c>
      <c r="D596" s="249" t="s">
        <v>186</v>
      </c>
      <c r="E596" s="250" t="s">
        <v>1494</v>
      </c>
      <c r="F596" s="251" t="s">
        <v>1495</v>
      </c>
      <c r="G596" s="252" t="s">
        <v>393</v>
      </c>
      <c r="H596" s="253">
        <v>1</v>
      </c>
      <c r="I596" s="254"/>
      <c r="J596" s="254"/>
      <c r="K596" s="255">
        <f>ROUND(P596*H596,2)</f>
        <v>0</v>
      </c>
      <c r="L596" s="256"/>
      <c r="M596" s="44"/>
      <c r="N596" s="257" t="s">
        <v>1</v>
      </c>
      <c r="O596" s="258" t="s">
        <v>42</v>
      </c>
      <c r="P596" s="259">
        <f>I596+J596</f>
        <v>0</v>
      </c>
      <c r="Q596" s="259">
        <f>ROUND(I596*H596,2)</f>
        <v>0</v>
      </c>
      <c r="R596" s="259">
        <f>ROUND(J596*H596,2)</f>
        <v>0</v>
      </c>
      <c r="S596" s="94"/>
      <c r="T596" s="260">
        <f>S596*H596</f>
        <v>0</v>
      </c>
      <c r="U596" s="260">
        <v>0.0012999999999999999</v>
      </c>
      <c r="V596" s="260">
        <f>U596*H596</f>
        <v>0.0012999999999999999</v>
      </c>
      <c r="W596" s="260">
        <v>0</v>
      </c>
      <c r="X596" s="261">
        <f>W596*H596</f>
        <v>0</v>
      </c>
      <c r="Y596" s="41"/>
      <c r="Z596" s="41"/>
      <c r="AA596" s="41"/>
      <c r="AB596" s="41"/>
      <c r="AC596" s="41"/>
      <c r="AD596" s="41"/>
      <c r="AE596" s="41"/>
      <c r="AR596" s="262" t="s">
        <v>264</v>
      </c>
      <c r="AT596" s="262" t="s">
        <v>186</v>
      </c>
      <c r="AU596" s="262" t="s">
        <v>88</v>
      </c>
      <c r="AY596" s="16" t="s">
        <v>184</v>
      </c>
      <c r="BE596" s="147">
        <f>IF(O596="základní",K596,0)</f>
        <v>0</v>
      </c>
      <c r="BF596" s="147">
        <f>IF(O596="snížená",K596,0)</f>
        <v>0</v>
      </c>
      <c r="BG596" s="147">
        <f>IF(O596="zákl. přenesená",K596,0)</f>
        <v>0</v>
      </c>
      <c r="BH596" s="147">
        <f>IF(O596="sníž. přenesená",K596,0)</f>
        <v>0</v>
      </c>
      <c r="BI596" s="147">
        <f>IF(O596="nulová",K596,0)</f>
        <v>0</v>
      </c>
      <c r="BJ596" s="16" t="s">
        <v>86</v>
      </c>
      <c r="BK596" s="147">
        <f>ROUND(P596*H596,2)</f>
        <v>0</v>
      </c>
      <c r="BL596" s="16" t="s">
        <v>264</v>
      </c>
      <c r="BM596" s="262" t="s">
        <v>1496</v>
      </c>
    </row>
    <row r="597" s="2" customFormat="1" ht="24.15" customHeight="1">
      <c r="A597" s="41"/>
      <c r="B597" s="42"/>
      <c r="C597" s="249" t="s">
        <v>1497</v>
      </c>
      <c r="D597" s="249" t="s">
        <v>186</v>
      </c>
      <c r="E597" s="250" t="s">
        <v>1498</v>
      </c>
      <c r="F597" s="251" t="s">
        <v>1499</v>
      </c>
      <c r="G597" s="252" t="s">
        <v>393</v>
      </c>
      <c r="H597" s="253">
        <v>1</v>
      </c>
      <c r="I597" s="254"/>
      <c r="J597" s="254"/>
      <c r="K597" s="255">
        <f>ROUND(P597*H597,2)</f>
        <v>0</v>
      </c>
      <c r="L597" s="256"/>
      <c r="M597" s="44"/>
      <c r="N597" s="257" t="s">
        <v>1</v>
      </c>
      <c r="O597" s="258" t="s">
        <v>42</v>
      </c>
      <c r="P597" s="259">
        <f>I597+J597</f>
        <v>0</v>
      </c>
      <c r="Q597" s="259">
        <f>ROUND(I597*H597,2)</f>
        <v>0</v>
      </c>
      <c r="R597" s="259">
        <f>ROUND(J597*H597,2)</f>
        <v>0</v>
      </c>
      <c r="S597" s="94"/>
      <c r="T597" s="260">
        <f>S597*H597</f>
        <v>0</v>
      </c>
      <c r="U597" s="260">
        <v>0.00084999999999999995</v>
      </c>
      <c r="V597" s="260">
        <f>U597*H597</f>
        <v>0.00084999999999999995</v>
      </c>
      <c r="W597" s="260">
        <v>0</v>
      </c>
      <c r="X597" s="261">
        <f>W597*H597</f>
        <v>0</v>
      </c>
      <c r="Y597" s="41"/>
      <c r="Z597" s="41"/>
      <c r="AA597" s="41"/>
      <c r="AB597" s="41"/>
      <c r="AC597" s="41"/>
      <c r="AD597" s="41"/>
      <c r="AE597" s="41"/>
      <c r="AR597" s="262" t="s">
        <v>264</v>
      </c>
      <c r="AT597" s="262" t="s">
        <v>186</v>
      </c>
      <c r="AU597" s="262" t="s">
        <v>88</v>
      </c>
      <c r="AY597" s="16" t="s">
        <v>184</v>
      </c>
      <c r="BE597" s="147">
        <f>IF(O597="základní",K597,0)</f>
        <v>0</v>
      </c>
      <c r="BF597" s="147">
        <f>IF(O597="snížená",K597,0)</f>
        <v>0</v>
      </c>
      <c r="BG597" s="147">
        <f>IF(O597="zákl. přenesená",K597,0)</f>
        <v>0</v>
      </c>
      <c r="BH597" s="147">
        <f>IF(O597="sníž. přenesená",K597,0)</f>
        <v>0</v>
      </c>
      <c r="BI597" s="147">
        <f>IF(O597="nulová",K597,0)</f>
        <v>0</v>
      </c>
      <c r="BJ597" s="16" t="s">
        <v>86</v>
      </c>
      <c r="BK597" s="147">
        <f>ROUND(P597*H597,2)</f>
        <v>0</v>
      </c>
      <c r="BL597" s="16" t="s">
        <v>264</v>
      </c>
      <c r="BM597" s="262" t="s">
        <v>1500</v>
      </c>
    </row>
    <row r="598" s="2" customFormat="1" ht="16.5" customHeight="1">
      <c r="A598" s="41"/>
      <c r="B598" s="42"/>
      <c r="C598" s="249" t="s">
        <v>1501</v>
      </c>
      <c r="D598" s="249" t="s">
        <v>186</v>
      </c>
      <c r="E598" s="250" t="s">
        <v>1502</v>
      </c>
      <c r="F598" s="251" t="s">
        <v>1503</v>
      </c>
      <c r="G598" s="252" t="s">
        <v>393</v>
      </c>
      <c r="H598" s="253">
        <v>3</v>
      </c>
      <c r="I598" s="254"/>
      <c r="J598" s="254"/>
      <c r="K598" s="255">
        <f>ROUND(P598*H598,2)</f>
        <v>0</v>
      </c>
      <c r="L598" s="256"/>
      <c r="M598" s="44"/>
      <c r="N598" s="257" t="s">
        <v>1</v>
      </c>
      <c r="O598" s="258" t="s">
        <v>42</v>
      </c>
      <c r="P598" s="259">
        <f>I598+J598</f>
        <v>0</v>
      </c>
      <c r="Q598" s="259">
        <f>ROUND(I598*H598,2)</f>
        <v>0</v>
      </c>
      <c r="R598" s="259">
        <f>ROUND(J598*H598,2)</f>
        <v>0</v>
      </c>
      <c r="S598" s="94"/>
      <c r="T598" s="260">
        <f>S598*H598</f>
        <v>0</v>
      </c>
      <c r="U598" s="260">
        <v>0.00064000000000000005</v>
      </c>
      <c r="V598" s="260">
        <f>U598*H598</f>
        <v>0.0019200000000000003</v>
      </c>
      <c r="W598" s="260">
        <v>0</v>
      </c>
      <c r="X598" s="261">
        <f>W598*H598</f>
        <v>0</v>
      </c>
      <c r="Y598" s="41"/>
      <c r="Z598" s="41"/>
      <c r="AA598" s="41"/>
      <c r="AB598" s="41"/>
      <c r="AC598" s="41"/>
      <c r="AD598" s="41"/>
      <c r="AE598" s="41"/>
      <c r="AR598" s="262" t="s">
        <v>264</v>
      </c>
      <c r="AT598" s="262" t="s">
        <v>186</v>
      </c>
      <c r="AU598" s="262" t="s">
        <v>88</v>
      </c>
      <c r="AY598" s="16" t="s">
        <v>184</v>
      </c>
      <c r="BE598" s="147">
        <f>IF(O598="základní",K598,0)</f>
        <v>0</v>
      </c>
      <c r="BF598" s="147">
        <f>IF(O598="snížená",K598,0)</f>
        <v>0</v>
      </c>
      <c r="BG598" s="147">
        <f>IF(O598="zákl. přenesená",K598,0)</f>
        <v>0</v>
      </c>
      <c r="BH598" s="147">
        <f>IF(O598="sníž. přenesená",K598,0)</f>
        <v>0</v>
      </c>
      <c r="BI598" s="147">
        <f>IF(O598="nulová",K598,0)</f>
        <v>0</v>
      </c>
      <c r="BJ598" s="16" t="s">
        <v>86</v>
      </c>
      <c r="BK598" s="147">
        <f>ROUND(P598*H598,2)</f>
        <v>0</v>
      </c>
      <c r="BL598" s="16" t="s">
        <v>264</v>
      </c>
      <c r="BM598" s="262" t="s">
        <v>1504</v>
      </c>
    </row>
    <row r="599" s="2" customFormat="1" ht="16.5" customHeight="1">
      <c r="A599" s="41"/>
      <c r="B599" s="42"/>
      <c r="C599" s="286" t="s">
        <v>1505</v>
      </c>
      <c r="D599" s="286" t="s">
        <v>254</v>
      </c>
      <c r="E599" s="287" t="s">
        <v>1506</v>
      </c>
      <c r="F599" s="288" t="s">
        <v>1507</v>
      </c>
      <c r="G599" s="289" t="s">
        <v>333</v>
      </c>
      <c r="H599" s="290">
        <v>3</v>
      </c>
      <c r="I599" s="291"/>
      <c r="J599" s="292"/>
      <c r="K599" s="293">
        <f>ROUND(P599*H599,2)</f>
        <v>0</v>
      </c>
      <c r="L599" s="292"/>
      <c r="M599" s="294"/>
      <c r="N599" s="295" t="s">
        <v>1</v>
      </c>
      <c r="O599" s="258" t="s">
        <v>42</v>
      </c>
      <c r="P599" s="259">
        <f>I599+J599</f>
        <v>0</v>
      </c>
      <c r="Q599" s="259">
        <f>ROUND(I599*H599,2)</f>
        <v>0</v>
      </c>
      <c r="R599" s="259">
        <f>ROUND(J599*H599,2)</f>
        <v>0</v>
      </c>
      <c r="S599" s="94"/>
      <c r="T599" s="260">
        <f>S599*H599</f>
        <v>0</v>
      </c>
      <c r="U599" s="260">
        <v>0.014</v>
      </c>
      <c r="V599" s="260">
        <f>U599*H599</f>
        <v>0.042000000000000003</v>
      </c>
      <c r="W599" s="260">
        <v>0</v>
      </c>
      <c r="X599" s="261">
        <f>W599*H599</f>
        <v>0</v>
      </c>
      <c r="Y599" s="41"/>
      <c r="Z599" s="41"/>
      <c r="AA599" s="41"/>
      <c r="AB599" s="41"/>
      <c r="AC599" s="41"/>
      <c r="AD599" s="41"/>
      <c r="AE599" s="41"/>
      <c r="AR599" s="262" t="s">
        <v>342</v>
      </c>
      <c r="AT599" s="262" t="s">
        <v>254</v>
      </c>
      <c r="AU599" s="262" t="s">
        <v>88</v>
      </c>
      <c r="AY599" s="16" t="s">
        <v>184</v>
      </c>
      <c r="BE599" s="147">
        <f>IF(O599="základní",K599,0)</f>
        <v>0</v>
      </c>
      <c r="BF599" s="147">
        <f>IF(O599="snížená",K599,0)</f>
        <v>0</v>
      </c>
      <c r="BG599" s="147">
        <f>IF(O599="zákl. přenesená",K599,0)</f>
        <v>0</v>
      </c>
      <c r="BH599" s="147">
        <f>IF(O599="sníž. přenesená",K599,0)</f>
        <v>0</v>
      </c>
      <c r="BI599" s="147">
        <f>IF(O599="nulová",K599,0)</f>
        <v>0</v>
      </c>
      <c r="BJ599" s="16" t="s">
        <v>86</v>
      </c>
      <c r="BK599" s="147">
        <f>ROUND(P599*H599,2)</f>
        <v>0</v>
      </c>
      <c r="BL599" s="16" t="s">
        <v>264</v>
      </c>
      <c r="BM599" s="262" t="s">
        <v>1508</v>
      </c>
    </row>
    <row r="600" s="2" customFormat="1" ht="16.5" customHeight="1">
      <c r="A600" s="41"/>
      <c r="B600" s="42"/>
      <c r="C600" s="249" t="s">
        <v>1509</v>
      </c>
      <c r="D600" s="249" t="s">
        <v>186</v>
      </c>
      <c r="E600" s="250" t="s">
        <v>1510</v>
      </c>
      <c r="F600" s="251" t="s">
        <v>1511</v>
      </c>
      <c r="G600" s="252" t="s">
        <v>393</v>
      </c>
      <c r="H600" s="253">
        <v>2</v>
      </c>
      <c r="I600" s="254"/>
      <c r="J600" s="254"/>
      <c r="K600" s="255">
        <f>ROUND(P600*H600,2)</f>
        <v>0</v>
      </c>
      <c r="L600" s="256"/>
      <c r="M600" s="44"/>
      <c r="N600" s="257" t="s">
        <v>1</v>
      </c>
      <c r="O600" s="258" t="s">
        <v>42</v>
      </c>
      <c r="P600" s="259">
        <f>I600+J600</f>
        <v>0</v>
      </c>
      <c r="Q600" s="259">
        <f>ROUND(I600*H600,2)</f>
        <v>0</v>
      </c>
      <c r="R600" s="259">
        <f>ROUND(J600*H600,2)</f>
        <v>0</v>
      </c>
      <c r="S600" s="94"/>
      <c r="T600" s="260">
        <f>S600*H600</f>
        <v>0</v>
      </c>
      <c r="U600" s="260">
        <v>0</v>
      </c>
      <c r="V600" s="260">
        <f>U600*H600</f>
        <v>0</v>
      </c>
      <c r="W600" s="260">
        <v>0.155</v>
      </c>
      <c r="X600" s="261">
        <f>W600*H600</f>
        <v>0.31</v>
      </c>
      <c r="Y600" s="41"/>
      <c r="Z600" s="41"/>
      <c r="AA600" s="41"/>
      <c r="AB600" s="41"/>
      <c r="AC600" s="41"/>
      <c r="AD600" s="41"/>
      <c r="AE600" s="41"/>
      <c r="AR600" s="262" t="s">
        <v>264</v>
      </c>
      <c r="AT600" s="262" t="s">
        <v>186</v>
      </c>
      <c r="AU600" s="262" t="s">
        <v>88</v>
      </c>
      <c r="AY600" s="16" t="s">
        <v>184</v>
      </c>
      <c r="BE600" s="147">
        <f>IF(O600="základní",K600,0)</f>
        <v>0</v>
      </c>
      <c r="BF600" s="147">
        <f>IF(O600="snížená",K600,0)</f>
        <v>0</v>
      </c>
      <c r="BG600" s="147">
        <f>IF(O600="zákl. přenesená",K600,0)</f>
        <v>0</v>
      </c>
      <c r="BH600" s="147">
        <f>IF(O600="sníž. přenesená",K600,0)</f>
        <v>0</v>
      </c>
      <c r="BI600" s="147">
        <f>IF(O600="nulová",K600,0)</f>
        <v>0</v>
      </c>
      <c r="BJ600" s="16" t="s">
        <v>86</v>
      </c>
      <c r="BK600" s="147">
        <f>ROUND(P600*H600,2)</f>
        <v>0</v>
      </c>
      <c r="BL600" s="16" t="s">
        <v>264</v>
      </c>
      <c r="BM600" s="262" t="s">
        <v>1512</v>
      </c>
    </row>
    <row r="601" s="2" customFormat="1" ht="24.15" customHeight="1">
      <c r="A601" s="41"/>
      <c r="B601" s="42"/>
      <c r="C601" s="249" t="s">
        <v>1513</v>
      </c>
      <c r="D601" s="249" t="s">
        <v>186</v>
      </c>
      <c r="E601" s="250" t="s">
        <v>1514</v>
      </c>
      <c r="F601" s="251" t="s">
        <v>1515</v>
      </c>
      <c r="G601" s="252" t="s">
        <v>393</v>
      </c>
      <c r="H601" s="253">
        <v>1</v>
      </c>
      <c r="I601" s="254"/>
      <c r="J601" s="254"/>
      <c r="K601" s="255">
        <f>ROUND(P601*H601,2)</f>
        <v>0</v>
      </c>
      <c r="L601" s="256"/>
      <c r="M601" s="44"/>
      <c r="N601" s="257" t="s">
        <v>1</v>
      </c>
      <c r="O601" s="258" t="s">
        <v>42</v>
      </c>
      <c r="P601" s="259">
        <f>I601+J601</f>
        <v>0</v>
      </c>
      <c r="Q601" s="259">
        <f>ROUND(I601*H601,2)</f>
        <v>0</v>
      </c>
      <c r="R601" s="259">
        <f>ROUND(J601*H601,2)</f>
        <v>0</v>
      </c>
      <c r="S601" s="94"/>
      <c r="T601" s="260">
        <f>S601*H601</f>
        <v>0</v>
      </c>
      <c r="U601" s="260">
        <v>0.00066</v>
      </c>
      <c r="V601" s="260">
        <f>U601*H601</f>
        <v>0.00066</v>
      </c>
      <c r="W601" s="260">
        <v>0</v>
      </c>
      <c r="X601" s="261">
        <f>W601*H601</f>
        <v>0</v>
      </c>
      <c r="Y601" s="41"/>
      <c r="Z601" s="41"/>
      <c r="AA601" s="41"/>
      <c r="AB601" s="41"/>
      <c r="AC601" s="41"/>
      <c r="AD601" s="41"/>
      <c r="AE601" s="41"/>
      <c r="AR601" s="262" t="s">
        <v>190</v>
      </c>
      <c r="AT601" s="262" t="s">
        <v>186</v>
      </c>
      <c r="AU601" s="262" t="s">
        <v>88</v>
      </c>
      <c r="AY601" s="16" t="s">
        <v>184</v>
      </c>
      <c r="BE601" s="147">
        <f>IF(O601="základní",K601,0)</f>
        <v>0</v>
      </c>
      <c r="BF601" s="147">
        <f>IF(O601="snížená",K601,0)</f>
        <v>0</v>
      </c>
      <c r="BG601" s="147">
        <f>IF(O601="zákl. přenesená",K601,0)</f>
        <v>0</v>
      </c>
      <c r="BH601" s="147">
        <f>IF(O601="sníž. přenesená",K601,0)</f>
        <v>0</v>
      </c>
      <c r="BI601" s="147">
        <f>IF(O601="nulová",K601,0)</f>
        <v>0</v>
      </c>
      <c r="BJ601" s="16" t="s">
        <v>86</v>
      </c>
      <c r="BK601" s="147">
        <f>ROUND(P601*H601,2)</f>
        <v>0</v>
      </c>
      <c r="BL601" s="16" t="s">
        <v>190</v>
      </c>
      <c r="BM601" s="262" t="s">
        <v>1516</v>
      </c>
    </row>
    <row r="602" s="2" customFormat="1" ht="21.75" customHeight="1">
      <c r="A602" s="41"/>
      <c r="B602" s="42"/>
      <c r="C602" s="286" t="s">
        <v>1517</v>
      </c>
      <c r="D602" s="286" t="s">
        <v>254</v>
      </c>
      <c r="E602" s="287" t="s">
        <v>1518</v>
      </c>
      <c r="F602" s="288" t="s">
        <v>1519</v>
      </c>
      <c r="G602" s="289" t="s">
        <v>333</v>
      </c>
      <c r="H602" s="290">
        <v>1</v>
      </c>
      <c r="I602" s="291"/>
      <c r="J602" s="292"/>
      <c r="K602" s="293">
        <f>ROUND(P602*H602,2)</f>
        <v>0</v>
      </c>
      <c r="L602" s="292"/>
      <c r="M602" s="294"/>
      <c r="N602" s="295" t="s">
        <v>1</v>
      </c>
      <c r="O602" s="258" t="s">
        <v>42</v>
      </c>
      <c r="P602" s="259">
        <f>I602+J602</f>
        <v>0</v>
      </c>
      <c r="Q602" s="259">
        <f>ROUND(I602*H602,2)</f>
        <v>0</v>
      </c>
      <c r="R602" s="259">
        <f>ROUND(J602*H602,2)</f>
        <v>0</v>
      </c>
      <c r="S602" s="94"/>
      <c r="T602" s="260">
        <f>S602*H602</f>
        <v>0</v>
      </c>
      <c r="U602" s="260">
        <v>0.01</v>
      </c>
      <c r="V602" s="260">
        <f>U602*H602</f>
        <v>0.01</v>
      </c>
      <c r="W602" s="260">
        <v>0</v>
      </c>
      <c r="X602" s="261">
        <f>W602*H602</f>
        <v>0</v>
      </c>
      <c r="Y602" s="41"/>
      <c r="Z602" s="41"/>
      <c r="AA602" s="41"/>
      <c r="AB602" s="41"/>
      <c r="AC602" s="41"/>
      <c r="AD602" s="41"/>
      <c r="AE602" s="41"/>
      <c r="AR602" s="262" t="s">
        <v>221</v>
      </c>
      <c r="AT602" s="262" t="s">
        <v>254</v>
      </c>
      <c r="AU602" s="262" t="s">
        <v>88</v>
      </c>
      <c r="AY602" s="16" t="s">
        <v>184</v>
      </c>
      <c r="BE602" s="147">
        <f>IF(O602="základní",K602,0)</f>
        <v>0</v>
      </c>
      <c r="BF602" s="147">
        <f>IF(O602="snížená",K602,0)</f>
        <v>0</v>
      </c>
      <c r="BG602" s="147">
        <f>IF(O602="zákl. přenesená",K602,0)</f>
        <v>0</v>
      </c>
      <c r="BH602" s="147">
        <f>IF(O602="sníž. přenesená",K602,0)</f>
        <v>0</v>
      </c>
      <c r="BI602" s="147">
        <f>IF(O602="nulová",K602,0)</f>
        <v>0</v>
      </c>
      <c r="BJ602" s="16" t="s">
        <v>86</v>
      </c>
      <c r="BK602" s="147">
        <f>ROUND(P602*H602,2)</f>
        <v>0</v>
      </c>
      <c r="BL602" s="16" t="s">
        <v>190</v>
      </c>
      <c r="BM602" s="262" t="s">
        <v>1520</v>
      </c>
    </row>
    <row r="603" s="2" customFormat="1" ht="24.15" customHeight="1">
      <c r="A603" s="41"/>
      <c r="B603" s="42"/>
      <c r="C603" s="249" t="s">
        <v>1521</v>
      </c>
      <c r="D603" s="249" t="s">
        <v>186</v>
      </c>
      <c r="E603" s="250" t="s">
        <v>1522</v>
      </c>
      <c r="F603" s="251" t="s">
        <v>1523</v>
      </c>
      <c r="G603" s="252" t="s">
        <v>393</v>
      </c>
      <c r="H603" s="253">
        <v>1</v>
      </c>
      <c r="I603" s="254"/>
      <c r="J603" s="254"/>
      <c r="K603" s="255">
        <f>ROUND(P603*H603,2)</f>
        <v>0</v>
      </c>
      <c r="L603" s="256"/>
      <c r="M603" s="44"/>
      <c r="N603" s="257" t="s">
        <v>1</v>
      </c>
      <c r="O603" s="258" t="s">
        <v>42</v>
      </c>
      <c r="P603" s="259">
        <f>I603+J603</f>
        <v>0</v>
      </c>
      <c r="Q603" s="259">
        <f>ROUND(I603*H603,2)</f>
        <v>0</v>
      </c>
      <c r="R603" s="259">
        <f>ROUND(J603*H603,2)</f>
        <v>0</v>
      </c>
      <c r="S603" s="94"/>
      <c r="T603" s="260">
        <f>S603*H603</f>
        <v>0</v>
      </c>
      <c r="U603" s="260">
        <v>0.0054599999999999996</v>
      </c>
      <c r="V603" s="260">
        <f>U603*H603</f>
        <v>0.0054599999999999996</v>
      </c>
      <c r="W603" s="260">
        <v>0</v>
      </c>
      <c r="X603" s="261">
        <f>W603*H603</f>
        <v>0</v>
      </c>
      <c r="Y603" s="41"/>
      <c r="Z603" s="41"/>
      <c r="AA603" s="41"/>
      <c r="AB603" s="41"/>
      <c r="AC603" s="41"/>
      <c r="AD603" s="41"/>
      <c r="AE603" s="41"/>
      <c r="AR603" s="262" t="s">
        <v>264</v>
      </c>
      <c r="AT603" s="262" t="s">
        <v>186</v>
      </c>
      <c r="AU603" s="262" t="s">
        <v>88</v>
      </c>
      <c r="AY603" s="16" t="s">
        <v>184</v>
      </c>
      <c r="BE603" s="147">
        <f>IF(O603="základní",K603,0)</f>
        <v>0</v>
      </c>
      <c r="BF603" s="147">
        <f>IF(O603="snížená",K603,0)</f>
        <v>0</v>
      </c>
      <c r="BG603" s="147">
        <f>IF(O603="zákl. přenesená",K603,0)</f>
        <v>0</v>
      </c>
      <c r="BH603" s="147">
        <f>IF(O603="sníž. přenesená",K603,0)</f>
        <v>0</v>
      </c>
      <c r="BI603" s="147">
        <f>IF(O603="nulová",K603,0)</f>
        <v>0</v>
      </c>
      <c r="BJ603" s="16" t="s">
        <v>86</v>
      </c>
      <c r="BK603" s="147">
        <f>ROUND(P603*H603,2)</f>
        <v>0</v>
      </c>
      <c r="BL603" s="16" t="s">
        <v>264</v>
      </c>
      <c r="BM603" s="262" t="s">
        <v>1524</v>
      </c>
    </row>
    <row r="604" s="2" customFormat="1" ht="24.15" customHeight="1">
      <c r="A604" s="41"/>
      <c r="B604" s="42"/>
      <c r="C604" s="286" t="s">
        <v>1525</v>
      </c>
      <c r="D604" s="286" t="s">
        <v>254</v>
      </c>
      <c r="E604" s="287" t="s">
        <v>1526</v>
      </c>
      <c r="F604" s="288" t="s">
        <v>1527</v>
      </c>
      <c r="G604" s="289" t="s">
        <v>333</v>
      </c>
      <c r="H604" s="290">
        <v>1</v>
      </c>
      <c r="I604" s="291"/>
      <c r="J604" s="292"/>
      <c r="K604" s="293">
        <f>ROUND(P604*H604,2)</f>
        <v>0</v>
      </c>
      <c r="L604" s="292"/>
      <c r="M604" s="294"/>
      <c r="N604" s="295" t="s">
        <v>1</v>
      </c>
      <c r="O604" s="258" t="s">
        <v>42</v>
      </c>
      <c r="P604" s="259">
        <f>I604+J604</f>
        <v>0</v>
      </c>
      <c r="Q604" s="259">
        <f>ROUND(I604*H604,2)</f>
        <v>0</v>
      </c>
      <c r="R604" s="259">
        <f>ROUND(J604*H604,2)</f>
        <v>0</v>
      </c>
      <c r="S604" s="94"/>
      <c r="T604" s="260">
        <f>S604*H604</f>
        <v>0</v>
      </c>
      <c r="U604" s="260">
        <v>0.041000000000000002</v>
      </c>
      <c r="V604" s="260">
        <f>U604*H604</f>
        <v>0.041000000000000002</v>
      </c>
      <c r="W604" s="260">
        <v>0</v>
      </c>
      <c r="X604" s="261">
        <f>W604*H604</f>
        <v>0</v>
      </c>
      <c r="Y604" s="41"/>
      <c r="Z604" s="41"/>
      <c r="AA604" s="41"/>
      <c r="AB604" s="41"/>
      <c r="AC604" s="41"/>
      <c r="AD604" s="41"/>
      <c r="AE604" s="41"/>
      <c r="AR604" s="262" t="s">
        <v>342</v>
      </c>
      <c r="AT604" s="262" t="s">
        <v>254</v>
      </c>
      <c r="AU604" s="262" t="s">
        <v>88</v>
      </c>
      <c r="AY604" s="16" t="s">
        <v>184</v>
      </c>
      <c r="BE604" s="147">
        <f>IF(O604="základní",K604,0)</f>
        <v>0</v>
      </c>
      <c r="BF604" s="147">
        <f>IF(O604="snížená",K604,0)</f>
        <v>0</v>
      </c>
      <c r="BG604" s="147">
        <f>IF(O604="zákl. přenesená",K604,0)</f>
        <v>0</v>
      </c>
      <c r="BH604" s="147">
        <f>IF(O604="sníž. přenesená",K604,0)</f>
        <v>0</v>
      </c>
      <c r="BI604" s="147">
        <f>IF(O604="nulová",K604,0)</f>
        <v>0</v>
      </c>
      <c r="BJ604" s="16" t="s">
        <v>86</v>
      </c>
      <c r="BK604" s="147">
        <f>ROUND(P604*H604,2)</f>
        <v>0</v>
      </c>
      <c r="BL604" s="16" t="s">
        <v>264</v>
      </c>
      <c r="BM604" s="262" t="s">
        <v>1528</v>
      </c>
    </row>
    <row r="605" s="2" customFormat="1" ht="24.15" customHeight="1">
      <c r="A605" s="41"/>
      <c r="B605" s="42"/>
      <c r="C605" s="249" t="s">
        <v>1529</v>
      </c>
      <c r="D605" s="249" t="s">
        <v>186</v>
      </c>
      <c r="E605" s="250" t="s">
        <v>1530</v>
      </c>
      <c r="F605" s="251" t="s">
        <v>1531</v>
      </c>
      <c r="G605" s="252" t="s">
        <v>393</v>
      </c>
      <c r="H605" s="253">
        <v>2</v>
      </c>
      <c r="I605" s="254"/>
      <c r="J605" s="254"/>
      <c r="K605" s="255">
        <f>ROUND(P605*H605,2)</f>
        <v>0</v>
      </c>
      <c r="L605" s="256"/>
      <c r="M605" s="44"/>
      <c r="N605" s="257" t="s">
        <v>1</v>
      </c>
      <c r="O605" s="258" t="s">
        <v>42</v>
      </c>
      <c r="P605" s="259">
        <f>I605+J605</f>
        <v>0</v>
      </c>
      <c r="Q605" s="259">
        <f>ROUND(I605*H605,2)</f>
        <v>0</v>
      </c>
      <c r="R605" s="259">
        <f>ROUND(J605*H605,2)</f>
        <v>0</v>
      </c>
      <c r="S605" s="94"/>
      <c r="T605" s="260">
        <f>S605*H605</f>
        <v>0</v>
      </c>
      <c r="U605" s="260">
        <v>0</v>
      </c>
      <c r="V605" s="260">
        <f>U605*H605</f>
        <v>0</v>
      </c>
      <c r="W605" s="260">
        <v>0.043929999999999997</v>
      </c>
      <c r="X605" s="261">
        <f>W605*H605</f>
        <v>0.087859999999999994</v>
      </c>
      <c r="Y605" s="41"/>
      <c r="Z605" s="41"/>
      <c r="AA605" s="41"/>
      <c r="AB605" s="41"/>
      <c r="AC605" s="41"/>
      <c r="AD605" s="41"/>
      <c r="AE605" s="41"/>
      <c r="AR605" s="262" t="s">
        <v>264</v>
      </c>
      <c r="AT605" s="262" t="s">
        <v>186</v>
      </c>
      <c r="AU605" s="262" t="s">
        <v>88</v>
      </c>
      <c r="AY605" s="16" t="s">
        <v>184</v>
      </c>
      <c r="BE605" s="147">
        <f>IF(O605="základní",K605,0)</f>
        <v>0</v>
      </c>
      <c r="BF605" s="147">
        <f>IF(O605="snížená",K605,0)</f>
        <v>0</v>
      </c>
      <c r="BG605" s="147">
        <f>IF(O605="zákl. přenesená",K605,0)</f>
        <v>0</v>
      </c>
      <c r="BH605" s="147">
        <f>IF(O605="sníž. přenesená",K605,0)</f>
        <v>0</v>
      </c>
      <c r="BI605" s="147">
        <f>IF(O605="nulová",K605,0)</f>
        <v>0</v>
      </c>
      <c r="BJ605" s="16" t="s">
        <v>86</v>
      </c>
      <c r="BK605" s="147">
        <f>ROUND(P605*H605,2)</f>
        <v>0</v>
      </c>
      <c r="BL605" s="16" t="s">
        <v>264</v>
      </c>
      <c r="BM605" s="262" t="s">
        <v>1532</v>
      </c>
    </row>
    <row r="606" s="2" customFormat="1" ht="24.15" customHeight="1">
      <c r="A606" s="41"/>
      <c r="B606" s="42"/>
      <c r="C606" s="249" t="s">
        <v>1533</v>
      </c>
      <c r="D606" s="249" t="s">
        <v>186</v>
      </c>
      <c r="E606" s="250" t="s">
        <v>1534</v>
      </c>
      <c r="F606" s="251" t="s">
        <v>1535</v>
      </c>
      <c r="G606" s="252" t="s">
        <v>393</v>
      </c>
      <c r="H606" s="253">
        <v>1</v>
      </c>
      <c r="I606" s="254"/>
      <c r="J606" s="254"/>
      <c r="K606" s="255">
        <f>ROUND(P606*H606,2)</f>
        <v>0</v>
      </c>
      <c r="L606" s="256"/>
      <c r="M606" s="44"/>
      <c r="N606" s="257" t="s">
        <v>1</v>
      </c>
      <c r="O606" s="258" t="s">
        <v>42</v>
      </c>
      <c r="P606" s="259">
        <f>I606+J606</f>
        <v>0</v>
      </c>
      <c r="Q606" s="259">
        <f>ROUND(I606*H606,2)</f>
        <v>0</v>
      </c>
      <c r="R606" s="259">
        <f>ROUND(J606*H606,2)</f>
        <v>0</v>
      </c>
      <c r="S606" s="94"/>
      <c r="T606" s="260">
        <f>S606*H606</f>
        <v>0</v>
      </c>
      <c r="U606" s="260">
        <v>0</v>
      </c>
      <c r="V606" s="260">
        <f>U606*H606</f>
        <v>0</v>
      </c>
      <c r="W606" s="260">
        <v>0.13800000000000001</v>
      </c>
      <c r="X606" s="261">
        <f>W606*H606</f>
        <v>0.13800000000000001</v>
      </c>
      <c r="Y606" s="41"/>
      <c r="Z606" s="41"/>
      <c r="AA606" s="41"/>
      <c r="AB606" s="41"/>
      <c r="AC606" s="41"/>
      <c r="AD606" s="41"/>
      <c r="AE606" s="41"/>
      <c r="AR606" s="262" t="s">
        <v>264</v>
      </c>
      <c r="AT606" s="262" t="s">
        <v>186</v>
      </c>
      <c r="AU606" s="262" t="s">
        <v>88</v>
      </c>
      <c r="AY606" s="16" t="s">
        <v>184</v>
      </c>
      <c r="BE606" s="147">
        <f>IF(O606="základní",K606,0)</f>
        <v>0</v>
      </c>
      <c r="BF606" s="147">
        <f>IF(O606="snížená",K606,0)</f>
        <v>0</v>
      </c>
      <c r="BG606" s="147">
        <f>IF(O606="zákl. přenesená",K606,0)</f>
        <v>0</v>
      </c>
      <c r="BH606" s="147">
        <f>IF(O606="sníž. přenesená",K606,0)</f>
        <v>0</v>
      </c>
      <c r="BI606" s="147">
        <f>IF(O606="nulová",K606,0)</f>
        <v>0</v>
      </c>
      <c r="BJ606" s="16" t="s">
        <v>86</v>
      </c>
      <c r="BK606" s="147">
        <f>ROUND(P606*H606,2)</f>
        <v>0</v>
      </c>
      <c r="BL606" s="16" t="s">
        <v>264</v>
      </c>
      <c r="BM606" s="262" t="s">
        <v>1536</v>
      </c>
    </row>
    <row r="607" s="2" customFormat="1" ht="21.75" customHeight="1">
      <c r="A607" s="41"/>
      <c r="B607" s="42"/>
      <c r="C607" s="249" t="s">
        <v>1537</v>
      </c>
      <c r="D607" s="249" t="s">
        <v>186</v>
      </c>
      <c r="E607" s="250" t="s">
        <v>1538</v>
      </c>
      <c r="F607" s="251" t="s">
        <v>1539</v>
      </c>
      <c r="G607" s="252" t="s">
        <v>333</v>
      </c>
      <c r="H607" s="253">
        <v>3</v>
      </c>
      <c r="I607" s="254"/>
      <c r="J607" s="254"/>
      <c r="K607" s="255">
        <f>ROUND(P607*H607,2)</f>
        <v>0</v>
      </c>
      <c r="L607" s="256"/>
      <c r="M607" s="44"/>
      <c r="N607" s="257" t="s">
        <v>1</v>
      </c>
      <c r="O607" s="258" t="s">
        <v>42</v>
      </c>
      <c r="P607" s="259">
        <f>I607+J607</f>
        <v>0</v>
      </c>
      <c r="Q607" s="259">
        <f>ROUND(I607*H607,2)</f>
        <v>0</v>
      </c>
      <c r="R607" s="259">
        <f>ROUND(J607*H607,2)</f>
        <v>0</v>
      </c>
      <c r="S607" s="94"/>
      <c r="T607" s="260">
        <f>S607*H607</f>
        <v>0</v>
      </c>
      <c r="U607" s="260">
        <v>0.00016000000000000001</v>
      </c>
      <c r="V607" s="260">
        <f>U607*H607</f>
        <v>0.00048000000000000007</v>
      </c>
      <c r="W607" s="260">
        <v>0</v>
      </c>
      <c r="X607" s="261">
        <f>W607*H607</f>
        <v>0</v>
      </c>
      <c r="Y607" s="41"/>
      <c r="Z607" s="41"/>
      <c r="AA607" s="41"/>
      <c r="AB607" s="41"/>
      <c r="AC607" s="41"/>
      <c r="AD607" s="41"/>
      <c r="AE607" s="41"/>
      <c r="AR607" s="262" t="s">
        <v>264</v>
      </c>
      <c r="AT607" s="262" t="s">
        <v>186</v>
      </c>
      <c r="AU607" s="262" t="s">
        <v>88</v>
      </c>
      <c r="AY607" s="16" t="s">
        <v>184</v>
      </c>
      <c r="BE607" s="147">
        <f>IF(O607="základní",K607,0)</f>
        <v>0</v>
      </c>
      <c r="BF607" s="147">
        <f>IF(O607="snížená",K607,0)</f>
        <v>0</v>
      </c>
      <c r="BG607" s="147">
        <f>IF(O607="zákl. přenesená",K607,0)</f>
        <v>0</v>
      </c>
      <c r="BH607" s="147">
        <f>IF(O607="sníž. přenesená",K607,0)</f>
        <v>0</v>
      </c>
      <c r="BI607" s="147">
        <f>IF(O607="nulová",K607,0)</f>
        <v>0</v>
      </c>
      <c r="BJ607" s="16" t="s">
        <v>86</v>
      </c>
      <c r="BK607" s="147">
        <f>ROUND(P607*H607,2)</f>
        <v>0</v>
      </c>
      <c r="BL607" s="16" t="s">
        <v>264</v>
      </c>
      <c r="BM607" s="262" t="s">
        <v>1540</v>
      </c>
    </row>
    <row r="608" s="2" customFormat="1" ht="24.15" customHeight="1">
      <c r="A608" s="41"/>
      <c r="B608" s="42"/>
      <c r="C608" s="286" t="s">
        <v>1541</v>
      </c>
      <c r="D608" s="286" t="s">
        <v>254</v>
      </c>
      <c r="E608" s="287" t="s">
        <v>1542</v>
      </c>
      <c r="F608" s="288" t="s">
        <v>1543</v>
      </c>
      <c r="G608" s="289" t="s">
        <v>333</v>
      </c>
      <c r="H608" s="290">
        <v>3</v>
      </c>
      <c r="I608" s="291"/>
      <c r="J608" s="292"/>
      <c r="K608" s="293">
        <f>ROUND(P608*H608,2)</f>
        <v>0</v>
      </c>
      <c r="L608" s="292"/>
      <c r="M608" s="294"/>
      <c r="N608" s="295" t="s">
        <v>1</v>
      </c>
      <c r="O608" s="258" t="s">
        <v>42</v>
      </c>
      <c r="P608" s="259">
        <f>I608+J608</f>
        <v>0</v>
      </c>
      <c r="Q608" s="259">
        <f>ROUND(I608*H608,2)</f>
        <v>0</v>
      </c>
      <c r="R608" s="259">
        <f>ROUND(J608*H608,2)</f>
        <v>0</v>
      </c>
      <c r="S608" s="94"/>
      <c r="T608" s="260">
        <f>S608*H608</f>
        <v>0</v>
      </c>
      <c r="U608" s="260">
        <v>0.0018</v>
      </c>
      <c r="V608" s="260">
        <f>U608*H608</f>
        <v>0.0054000000000000003</v>
      </c>
      <c r="W608" s="260">
        <v>0</v>
      </c>
      <c r="X608" s="261">
        <f>W608*H608</f>
        <v>0</v>
      </c>
      <c r="Y608" s="41"/>
      <c r="Z608" s="41"/>
      <c r="AA608" s="41"/>
      <c r="AB608" s="41"/>
      <c r="AC608" s="41"/>
      <c r="AD608" s="41"/>
      <c r="AE608" s="41"/>
      <c r="AR608" s="262" t="s">
        <v>342</v>
      </c>
      <c r="AT608" s="262" t="s">
        <v>254</v>
      </c>
      <c r="AU608" s="262" t="s">
        <v>88</v>
      </c>
      <c r="AY608" s="16" t="s">
        <v>184</v>
      </c>
      <c r="BE608" s="147">
        <f>IF(O608="základní",K608,0)</f>
        <v>0</v>
      </c>
      <c r="BF608" s="147">
        <f>IF(O608="snížená",K608,0)</f>
        <v>0</v>
      </c>
      <c r="BG608" s="147">
        <f>IF(O608="zákl. přenesená",K608,0)</f>
        <v>0</v>
      </c>
      <c r="BH608" s="147">
        <f>IF(O608="sníž. přenesená",K608,0)</f>
        <v>0</v>
      </c>
      <c r="BI608" s="147">
        <f>IF(O608="nulová",K608,0)</f>
        <v>0</v>
      </c>
      <c r="BJ608" s="16" t="s">
        <v>86</v>
      </c>
      <c r="BK608" s="147">
        <f>ROUND(P608*H608,2)</f>
        <v>0</v>
      </c>
      <c r="BL608" s="16" t="s">
        <v>264</v>
      </c>
      <c r="BM608" s="262" t="s">
        <v>1544</v>
      </c>
    </row>
    <row r="609" s="2" customFormat="1" ht="24.15" customHeight="1">
      <c r="A609" s="41"/>
      <c r="B609" s="42"/>
      <c r="C609" s="249" t="s">
        <v>1545</v>
      </c>
      <c r="D609" s="249" t="s">
        <v>186</v>
      </c>
      <c r="E609" s="250" t="s">
        <v>1546</v>
      </c>
      <c r="F609" s="251" t="s">
        <v>1547</v>
      </c>
      <c r="G609" s="252" t="s">
        <v>333</v>
      </c>
      <c r="H609" s="253">
        <v>16</v>
      </c>
      <c r="I609" s="254"/>
      <c r="J609" s="254"/>
      <c r="K609" s="255">
        <f>ROUND(P609*H609,2)</f>
        <v>0</v>
      </c>
      <c r="L609" s="256"/>
      <c r="M609" s="44"/>
      <c r="N609" s="257" t="s">
        <v>1</v>
      </c>
      <c r="O609" s="258" t="s">
        <v>42</v>
      </c>
      <c r="P609" s="259">
        <f>I609+J609</f>
        <v>0</v>
      </c>
      <c r="Q609" s="259">
        <f>ROUND(I609*H609,2)</f>
        <v>0</v>
      </c>
      <c r="R609" s="259">
        <f>ROUND(J609*H609,2)</f>
        <v>0</v>
      </c>
      <c r="S609" s="94"/>
      <c r="T609" s="260">
        <f>S609*H609</f>
        <v>0</v>
      </c>
      <c r="U609" s="260">
        <v>4.0000000000000003E-05</v>
      </c>
      <c r="V609" s="260">
        <f>U609*H609</f>
        <v>0.00064000000000000005</v>
      </c>
      <c r="W609" s="260">
        <v>0</v>
      </c>
      <c r="X609" s="261">
        <f>W609*H609</f>
        <v>0</v>
      </c>
      <c r="Y609" s="41"/>
      <c r="Z609" s="41"/>
      <c r="AA609" s="41"/>
      <c r="AB609" s="41"/>
      <c r="AC609" s="41"/>
      <c r="AD609" s="41"/>
      <c r="AE609" s="41"/>
      <c r="AR609" s="262" t="s">
        <v>264</v>
      </c>
      <c r="AT609" s="262" t="s">
        <v>186</v>
      </c>
      <c r="AU609" s="262" t="s">
        <v>88</v>
      </c>
      <c r="AY609" s="16" t="s">
        <v>184</v>
      </c>
      <c r="BE609" s="147">
        <f>IF(O609="základní",K609,0)</f>
        <v>0</v>
      </c>
      <c r="BF609" s="147">
        <f>IF(O609="snížená",K609,0)</f>
        <v>0</v>
      </c>
      <c r="BG609" s="147">
        <f>IF(O609="zákl. přenesená",K609,0)</f>
        <v>0</v>
      </c>
      <c r="BH609" s="147">
        <f>IF(O609="sníž. přenesená",K609,0)</f>
        <v>0</v>
      </c>
      <c r="BI609" s="147">
        <f>IF(O609="nulová",K609,0)</f>
        <v>0</v>
      </c>
      <c r="BJ609" s="16" t="s">
        <v>86</v>
      </c>
      <c r="BK609" s="147">
        <f>ROUND(P609*H609,2)</f>
        <v>0</v>
      </c>
      <c r="BL609" s="16" t="s">
        <v>264</v>
      </c>
      <c r="BM609" s="262" t="s">
        <v>1548</v>
      </c>
    </row>
    <row r="610" s="2" customFormat="1" ht="24.15" customHeight="1">
      <c r="A610" s="41"/>
      <c r="B610" s="42"/>
      <c r="C610" s="286" t="s">
        <v>1549</v>
      </c>
      <c r="D610" s="286" t="s">
        <v>254</v>
      </c>
      <c r="E610" s="287" t="s">
        <v>1550</v>
      </c>
      <c r="F610" s="288" t="s">
        <v>1551</v>
      </c>
      <c r="G610" s="289" t="s">
        <v>333</v>
      </c>
      <c r="H610" s="290">
        <v>16</v>
      </c>
      <c r="I610" s="291"/>
      <c r="J610" s="292"/>
      <c r="K610" s="293">
        <f>ROUND(P610*H610,2)</f>
        <v>0</v>
      </c>
      <c r="L610" s="292"/>
      <c r="M610" s="294"/>
      <c r="N610" s="295" t="s">
        <v>1</v>
      </c>
      <c r="O610" s="258" t="s">
        <v>42</v>
      </c>
      <c r="P610" s="259">
        <f>I610+J610</f>
        <v>0</v>
      </c>
      <c r="Q610" s="259">
        <f>ROUND(I610*H610,2)</f>
        <v>0</v>
      </c>
      <c r="R610" s="259">
        <f>ROUND(J610*H610,2)</f>
        <v>0</v>
      </c>
      <c r="S610" s="94"/>
      <c r="T610" s="260">
        <f>S610*H610</f>
        <v>0</v>
      </c>
      <c r="U610" s="260">
        <v>0.0018</v>
      </c>
      <c r="V610" s="260">
        <f>U610*H610</f>
        <v>0.028799999999999999</v>
      </c>
      <c r="W610" s="260">
        <v>0</v>
      </c>
      <c r="X610" s="261">
        <f>W610*H610</f>
        <v>0</v>
      </c>
      <c r="Y610" s="41"/>
      <c r="Z610" s="41"/>
      <c r="AA610" s="41"/>
      <c r="AB610" s="41"/>
      <c r="AC610" s="41"/>
      <c r="AD610" s="41"/>
      <c r="AE610" s="41"/>
      <c r="AR610" s="262" t="s">
        <v>342</v>
      </c>
      <c r="AT610" s="262" t="s">
        <v>254</v>
      </c>
      <c r="AU610" s="262" t="s">
        <v>88</v>
      </c>
      <c r="AY610" s="16" t="s">
        <v>184</v>
      </c>
      <c r="BE610" s="147">
        <f>IF(O610="základní",K610,0)</f>
        <v>0</v>
      </c>
      <c r="BF610" s="147">
        <f>IF(O610="snížená",K610,0)</f>
        <v>0</v>
      </c>
      <c r="BG610" s="147">
        <f>IF(O610="zákl. přenesená",K610,0)</f>
        <v>0</v>
      </c>
      <c r="BH610" s="147">
        <f>IF(O610="sníž. přenesená",K610,0)</f>
        <v>0</v>
      </c>
      <c r="BI610" s="147">
        <f>IF(O610="nulová",K610,0)</f>
        <v>0</v>
      </c>
      <c r="BJ610" s="16" t="s">
        <v>86</v>
      </c>
      <c r="BK610" s="147">
        <f>ROUND(P610*H610,2)</f>
        <v>0</v>
      </c>
      <c r="BL610" s="16" t="s">
        <v>264</v>
      </c>
      <c r="BM610" s="262" t="s">
        <v>1552</v>
      </c>
    </row>
    <row r="611" s="2" customFormat="1" ht="16.5" customHeight="1">
      <c r="A611" s="41"/>
      <c r="B611" s="42"/>
      <c r="C611" s="249" t="s">
        <v>1553</v>
      </c>
      <c r="D611" s="249" t="s">
        <v>186</v>
      </c>
      <c r="E611" s="250" t="s">
        <v>1554</v>
      </c>
      <c r="F611" s="251" t="s">
        <v>1555</v>
      </c>
      <c r="G611" s="252" t="s">
        <v>333</v>
      </c>
      <c r="H611" s="253">
        <v>2</v>
      </c>
      <c r="I611" s="254"/>
      <c r="J611" s="254"/>
      <c r="K611" s="255">
        <f>ROUND(P611*H611,2)</f>
        <v>0</v>
      </c>
      <c r="L611" s="256"/>
      <c r="M611" s="44"/>
      <c r="N611" s="257" t="s">
        <v>1</v>
      </c>
      <c r="O611" s="258" t="s">
        <v>42</v>
      </c>
      <c r="P611" s="259">
        <f>I611+J611</f>
        <v>0</v>
      </c>
      <c r="Q611" s="259">
        <f>ROUND(I611*H611,2)</f>
        <v>0</v>
      </c>
      <c r="R611" s="259">
        <f>ROUND(J611*H611,2)</f>
        <v>0</v>
      </c>
      <c r="S611" s="94"/>
      <c r="T611" s="260">
        <f>S611*H611</f>
        <v>0</v>
      </c>
      <c r="U611" s="260">
        <v>0.00036000000000000002</v>
      </c>
      <c r="V611" s="260">
        <f>U611*H611</f>
        <v>0.00072000000000000005</v>
      </c>
      <c r="W611" s="260">
        <v>0</v>
      </c>
      <c r="X611" s="261">
        <f>W611*H611</f>
        <v>0</v>
      </c>
      <c r="Y611" s="41"/>
      <c r="Z611" s="41"/>
      <c r="AA611" s="41"/>
      <c r="AB611" s="41"/>
      <c r="AC611" s="41"/>
      <c r="AD611" s="41"/>
      <c r="AE611" s="41"/>
      <c r="AR611" s="262" t="s">
        <v>264</v>
      </c>
      <c r="AT611" s="262" t="s">
        <v>186</v>
      </c>
      <c r="AU611" s="262" t="s">
        <v>88</v>
      </c>
      <c r="AY611" s="16" t="s">
        <v>184</v>
      </c>
      <c r="BE611" s="147">
        <f>IF(O611="základní",K611,0)</f>
        <v>0</v>
      </c>
      <c r="BF611" s="147">
        <f>IF(O611="snížená",K611,0)</f>
        <v>0</v>
      </c>
      <c r="BG611" s="147">
        <f>IF(O611="zákl. přenesená",K611,0)</f>
        <v>0</v>
      </c>
      <c r="BH611" s="147">
        <f>IF(O611="sníž. přenesená",K611,0)</f>
        <v>0</v>
      </c>
      <c r="BI611" s="147">
        <f>IF(O611="nulová",K611,0)</f>
        <v>0</v>
      </c>
      <c r="BJ611" s="16" t="s">
        <v>86</v>
      </c>
      <c r="BK611" s="147">
        <f>ROUND(P611*H611,2)</f>
        <v>0</v>
      </c>
      <c r="BL611" s="16" t="s">
        <v>264</v>
      </c>
      <c r="BM611" s="262" t="s">
        <v>1556</v>
      </c>
    </row>
    <row r="612" s="2" customFormat="1" ht="16.5" customHeight="1">
      <c r="A612" s="41"/>
      <c r="B612" s="42"/>
      <c r="C612" s="249" t="s">
        <v>1557</v>
      </c>
      <c r="D612" s="249" t="s">
        <v>186</v>
      </c>
      <c r="E612" s="250" t="s">
        <v>1558</v>
      </c>
      <c r="F612" s="251" t="s">
        <v>1559</v>
      </c>
      <c r="G612" s="252" t="s">
        <v>333</v>
      </c>
      <c r="H612" s="253">
        <v>16</v>
      </c>
      <c r="I612" s="254"/>
      <c r="J612" s="254"/>
      <c r="K612" s="255">
        <f>ROUND(P612*H612,2)</f>
        <v>0</v>
      </c>
      <c r="L612" s="256"/>
      <c r="M612" s="44"/>
      <c r="N612" s="257" t="s">
        <v>1</v>
      </c>
      <c r="O612" s="258" t="s">
        <v>42</v>
      </c>
      <c r="P612" s="259">
        <f>I612+J612</f>
        <v>0</v>
      </c>
      <c r="Q612" s="259">
        <f>ROUND(I612*H612,2)</f>
        <v>0</v>
      </c>
      <c r="R612" s="259">
        <f>ROUND(J612*H612,2)</f>
        <v>0</v>
      </c>
      <c r="S612" s="94"/>
      <c r="T612" s="260">
        <f>S612*H612</f>
        <v>0</v>
      </c>
      <c r="U612" s="260">
        <v>0.00024000000000000001</v>
      </c>
      <c r="V612" s="260">
        <f>U612*H612</f>
        <v>0.0038400000000000001</v>
      </c>
      <c r="W612" s="260">
        <v>0</v>
      </c>
      <c r="X612" s="261">
        <f>W612*H612</f>
        <v>0</v>
      </c>
      <c r="Y612" s="41"/>
      <c r="Z612" s="41"/>
      <c r="AA612" s="41"/>
      <c r="AB612" s="41"/>
      <c r="AC612" s="41"/>
      <c r="AD612" s="41"/>
      <c r="AE612" s="41"/>
      <c r="AR612" s="262" t="s">
        <v>264</v>
      </c>
      <c r="AT612" s="262" t="s">
        <v>186</v>
      </c>
      <c r="AU612" s="262" t="s">
        <v>88</v>
      </c>
      <c r="AY612" s="16" t="s">
        <v>184</v>
      </c>
      <c r="BE612" s="147">
        <f>IF(O612="základní",K612,0)</f>
        <v>0</v>
      </c>
      <c r="BF612" s="147">
        <f>IF(O612="snížená",K612,0)</f>
        <v>0</v>
      </c>
      <c r="BG612" s="147">
        <f>IF(O612="zákl. přenesená",K612,0)</f>
        <v>0</v>
      </c>
      <c r="BH612" s="147">
        <f>IF(O612="sníž. přenesená",K612,0)</f>
        <v>0</v>
      </c>
      <c r="BI612" s="147">
        <f>IF(O612="nulová",K612,0)</f>
        <v>0</v>
      </c>
      <c r="BJ612" s="16" t="s">
        <v>86</v>
      </c>
      <c r="BK612" s="147">
        <f>ROUND(P612*H612,2)</f>
        <v>0</v>
      </c>
      <c r="BL612" s="16" t="s">
        <v>264</v>
      </c>
      <c r="BM612" s="262" t="s">
        <v>1560</v>
      </c>
    </row>
    <row r="613" s="2" customFormat="1" ht="16.5" customHeight="1">
      <c r="A613" s="41"/>
      <c r="B613" s="42"/>
      <c r="C613" s="249" t="s">
        <v>1561</v>
      </c>
      <c r="D613" s="249" t="s">
        <v>186</v>
      </c>
      <c r="E613" s="250" t="s">
        <v>1562</v>
      </c>
      <c r="F613" s="251" t="s">
        <v>1563</v>
      </c>
      <c r="G613" s="252" t="s">
        <v>333</v>
      </c>
      <c r="H613" s="253">
        <v>2</v>
      </c>
      <c r="I613" s="254"/>
      <c r="J613" s="254"/>
      <c r="K613" s="255">
        <f>ROUND(P613*H613,2)</f>
        <v>0</v>
      </c>
      <c r="L613" s="256"/>
      <c r="M613" s="44"/>
      <c r="N613" s="257" t="s">
        <v>1</v>
      </c>
      <c r="O613" s="258" t="s">
        <v>42</v>
      </c>
      <c r="P613" s="259">
        <f>I613+J613</f>
        <v>0</v>
      </c>
      <c r="Q613" s="259">
        <f>ROUND(I613*H613,2)</f>
        <v>0</v>
      </c>
      <c r="R613" s="259">
        <f>ROUND(J613*H613,2)</f>
        <v>0</v>
      </c>
      <c r="S613" s="94"/>
      <c r="T613" s="260">
        <f>S613*H613</f>
        <v>0</v>
      </c>
      <c r="U613" s="260">
        <v>0.00027999999999999998</v>
      </c>
      <c r="V613" s="260">
        <f>U613*H613</f>
        <v>0.00055999999999999995</v>
      </c>
      <c r="W613" s="260">
        <v>0</v>
      </c>
      <c r="X613" s="261">
        <f>W613*H613</f>
        <v>0</v>
      </c>
      <c r="Y613" s="41"/>
      <c r="Z613" s="41"/>
      <c r="AA613" s="41"/>
      <c r="AB613" s="41"/>
      <c r="AC613" s="41"/>
      <c r="AD613" s="41"/>
      <c r="AE613" s="41"/>
      <c r="AR613" s="262" t="s">
        <v>264</v>
      </c>
      <c r="AT613" s="262" t="s">
        <v>186</v>
      </c>
      <c r="AU613" s="262" t="s">
        <v>88</v>
      </c>
      <c r="AY613" s="16" t="s">
        <v>184</v>
      </c>
      <c r="BE613" s="147">
        <f>IF(O613="základní",K613,0)</f>
        <v>0</v>
      </c>
      <c r="BF613" s="147">
        <f>IF(O613="snížená",K613,0)</f>
        <v>0</v>
      </c>
      <c r="BG613" s="147">
        <f>IF(O613="zákl. přenesená",K613,0)</f>
        <v>0</v>
      </c>
      <c r="BH613" s="147">
        <f>IF(O613="sníž. přenesená",K613,0)</f>
        <v>0</v>
      </c>
      <c r="BI613" s="147">
        <f>IF(O613="nulová",K613,0)</f>
        <v>0</v>
      </c>
      <c r="BJ613" s="16" t="s">
        <v>86</v>
      </c>
      <c r="BK613" s="147">
        <f>ROUND(P613*H613,2)</f>
        <v>0</v>
      </c>
      <c r="BL613" s="16" t="s">
        <v>264</v>
      </c>
      <c r="BM613" s="262" t="s">
        <v>1564</v>
      </c>
    </row>
    <row r="614" s="2" customFormat="1" ht="16.5" customHeight="1">
      <c r="A614" s="41"/>
      <c r="B614" s="42"/>
      <c r="C614" s="249" t="s">
        <v>1565</v>
      </c>
      <c r="D614" s="249" t="s">
        <v>186</v>
      </c>
      <c r="E614" s="250" t="s">
        <v>1566</v>
      </c>
      <c r="F614" s="251" t="s">
        <v>1567</v>
      </c>
      <c r="G614" s="252" t="s">
        <v>333</v>
      </c>
      <c r="H614" s="253">
        <v>6</v>
      </c>
      <c r="I614" s="254"/>
      <c r="J614" s="254"/>
      <c r="K614" s="255">
        <f>ROUND(P614*H614,2)</f>
        <v>0</v>
      </c>
      <c r="L614" s="256"/>
      <c r="M614" s="44"/>
      <c r="N614" s="257" t="s">
        <v>1</v>
      </c>
      <c r="O614" s="258" t="s">
        <v>42</v>
      </c>
      <c r="P614" s="259">
        <f>I614+J614</f>
        <v>0</v>
      </c>
      <c r="Q614" s="259">
        <f>ROUND(I614*H614,2)</f>
        <v>0</v>
      </c>
      <c r="R614" s="259">
        <f>ROUND(J614*H614,2)</f>
        <v>0</v>
      </c>
      <c r="S614" s="94"/>
      <c r="T614" s="260">
        <f>S614*H614</f>
        <v>0</v>
      </c>
      <c r="U614" s="260">
        <v>0.00027999999999999998</v>
      </c>
      <c r="V614" s="260">
        <f>U614*H614</f>
        <v>0.0016799999999999999</v>
      </c>
      <c r="W614" s="260">
        <v>0</v>
      </c>
      <c r="X614" s="261">
        <f>W614*H614</f>
        <v>0</v>
      </c>
      <c r="Y614" s="41"/>
      <c r="Z614" s="41"/>
      <c r="AA614" s="41"/>
      <c r="AB614" s="41"/>
      <c r="AC614" s="41"/>
      <c r="AD614" s="41"/>
      <c r="AE614" s="41"/>
      <c r="AR614" s="262" t="s">
        <v>264</v>
      </c>
      <c r="AT614" s="262" t="s">
        <v>186</v>
      </c>
      <c r="AU614" s="262" t="s">
        <v>88</v>
      </c>
      <c r="AY614" s="16" t="s">
        <v>184</v>
      </c>
      <c r="BE614" s="147">
        <f>IF(O614="základní",K614,0)</f>
        <v>0</v>
      </c>
      <c r="BF614" s="147">
        <f>IF(O614="snížená",K614,0)</f>
        <v>0</v>
      </c>
      <c r="BG614" s="147">
        <f>IF(O614="zákl. přenesená",K614,0)</f>
        <v>0</v>
      </c>
      <c r="BH614" s="147">
        <f>IF(O614="sníž. přenesená",K614,0)</f>
        <v>0</v>
      </c>
      <c r="BI614" s="147">
        <f>IF(O614="nulová",K614,0)</f>
        <v>0</v>
      </c>
      <c r="BJ614" s="16" t="s">
        <v>86</v>
      </c>
      <c r="BK614" s="147">
        <f>ROUND(P614*H614,2)</f>
        <v>0</v>
      </c>
      <c r="BL614" s="16" t="s">
        <v>264</v>
      </c>
      <c r="BM614" s="262" t="s">
        <v>1568</v>
      </c>
    </row>
    <row r="615" s="2" customFormat="1" ht="16.5" customHeight="1">
      <c r="A615" s="41"/>
      <c r="B615" s="42"/>
      <c r="C615" s="249" t="s">
        <v>1569</v>
      </c>
      <c r="D615" s="249" t="s">
        <v>186</v>
      </c>
      <c r="E615" s="250" t="s">
        <v>1570</v>
      </c>
      <c r="F615" s="251" t="s">
        <v>1571</v>
      </c>
      <c r="G615" s="252" t="s">
        <v>333</v>
      </c>
      <c r="H615" s="253">
        <v>3</v>
      </c>
      <c r="I615" s="254"/>
      <c r="J615" s="254"/>
      <c r="K615" s="255">
        <f>ROUND(P615*H615,2)</f>
        <v>0</v>
      </c>
      <c r="L615" s="256"/>
      <c r="M615" s="44"/>
      <c r="N615" s="257" t="s">
        <v>1</v>
      </c>
      <c r="O615" s="258" t="s">
        <v>42</v>
      </c>
      <c r="P615" s="259">
        <f>I615+J615</f>
        <v>0</v>
      </c>
      <c r="Q615" s="259">
        <f>ROUND(I615*H615,2)</f>
        <v>0</v>
      </c>
      <c r="R615" s="259">
        <f>ROUND(J615*H615,2)</f>
        <v>0</v>
      </c>
      <c r="S615" s="94"/>
      <c r="T615" s="260">
        <f>S615*H615</f>
        <v>0</v>
      </c>
      <c r="U615" s="260">
        <v>0.00031</v>
      </c>
      <c r="V615" s="260">
        <f>U615*H615</f>
        <v>0.00093000000000000005</v>
      </c>
      <c r="W615" s="260">
        <v>0</v>
      </c>
      <c r="X615" s="261">
        <f>W615*H615</f>
        <v>0</v>
      </c>
      <c r="Y615" s="41"/>
      <c r="Z615" s="41"/>
      <c r="AA615" s="41"/>
      <c r="AB615" s="41"/>
      <c r="AC615" s="41"/>
      <c r="AD615" s="41"/>
      <c r="AE615" s="41"/>
      <c r="AR615" s="262" t="s">
        <v>264</v>
      </c>
      <c r="AT615" s="262" t="s">
        <v>186</v>
      </c>
      <c r="AU615" s="262" t="s">
        <v>88</v>
      </c>
      <c r="AY615" s="16" t="s">
        <v>184</v>
      </c>
      <c r="BE615" s="147">
        <f>IF(O615="základní",K615,0)</f>
        <v>0</v>
      </c>
      <c r="BF615" s="147">
        <f>IF(O615="snížená",K615,0)</f>
        <v>0</v>
      </c>
      <c r="BG615" s="147">
        <f>IF(O615="zákl. přenesená",K615,0)</f>
        <v>0</v>
      </c>
      <c r="BH615" s="147">
        <f>IF(O615="sníž. přenesená",K615,0)</f>
        <v>0</v>
      </c>
      <c r="BI615" s="147">
        <f>IF(O615="nulová",K615,0)</f>
        <v>0</v>
      </c>
      <c r="BJ615" s="16" t="s">
        <v>86</v>
      </c>
      <c r="BK615" s="147">
        <f>ROUND(P615*H615,2)</f>
        <v>0</v>
      </c>
      <c r="BL615" s="16" t="s">
        <v>264</v>
      </c>
      <c r="BM615" s="262" t="s">
        <v>1572</v>
      </c>
    </row>
    <row r="616" s="2" customFormat="1" ht="24.15" customHeight="1">
      <c r="A616" s="41"/>
      <c r="B616" s="42"/>
      <c r="C616" s="249" t="s">
        <v>1573</v>
      </c>
      <c r="D616" s="249" t="s">
        <v>186</v>
      </c>
      <c r="E616" s="250" t="s">
        <v>1574</v>
      </c>
      <c r="F616" s="251" t="s">
        <v>1575</v>
      </c>
      <c r="G616" s="252" t="s">
        <v>241</v>
      </c>
      <c r="H616" s="253">
        <v>0.67900000000000005</v>
      </c>
      <c r="I616" s="254"/>
      <c r="J616" s="254"/>
      <c r="K616" s="255">
        <f>ROUND(P616*H616,2)</f>
        <v>0</v>
      </c>
      <c r="L616" s="256"/>
      <c r="M616" s="44"/>
      <c r="N616" s="257" t="s">
        <v>1</v>
      </c>
      <c r="O616" s="258" t="s">
        <v>42</v>
      </c>
      <c r="P616" s="259">
        <f>I616+J616</f>
        <v>0</v>
      </c>
      <c r="Q616" s="259">
        <f>ROUND(I616*H616,2)</f>
        <v>0</v>
      </c>
      <c r="R616" s="259">
        <f>ROUND(J616*H616,2)</f>
        <v>0</v>
      </c>
      <c r="S616" s="94"/>
      <c r="T616" s="260">
        <f>S616*H616</f>
        <v>0</v>
      </c>
      <c r="U616" s="260">
        <v>0</v>
      </c>
      <c r="V616" s="260">
        <f>U616*H616</f>
        <v>0</v>
      </c>
      <c r="W616" s="260">
        <v>0</v>
      </c>
      <c r="X616" s="261">
        <f>W616*H616</f>
        <v>0</v>
      </c>
      <c r="Y616" s="41"/>
      <c r="Z616" s="41"/>
      <c r="AA616" s="41"/>
      <c r="AB616" s="41"/>
      <c r="AC616" s="41"/>
      <c r="AD616" s="41"/>
      <c r="AE616" s="41"/>
      <c r="AR616" s="262" t="s">
        <v>264</v>
      </c>
      <c r="AT616" s="262" t="s">
        <v>186</v>
      </c>
      <c r="AU616" s="262" t="s">
        <v>88</v>
      </c>
      <c r="AY616" s="16" t="s">
        <v>184</v>
      </c>
      <c r="BE616" s="147">
        <f>IF(O616="základní",K616,0)</f>
        <v>0</v>
      </c>
      <c r="BF616" s="147">
        <f>IF(O616="snížená",K616,0)</f>
        <v>0</v>
      </c>
      <c r="BG616" s="147">
        <f>IF(O616="zákl. přenesená",K616,0)</f>
        <v>0</v>
      </c>
      <c r="BH616" s="147">
        <f>IF(O616="sníž. přenesená",K616,0)</f>
        <v>0</v>
      </c>
      <c r="BI616" s="147">
        <f>IF(O616="nulová",K616,0)</f>
        <v>0</v>
      </c>
      <c r="BJ616" s="16" t="s">
        <v>86</v>
      </c>
      <c r="BK616" s="147">
        <f>ROUND(P616*H616,2)</f>
        <v>0</v>
      </c>
      <c r="BL616" s="16" t="s">
        <v>264</v>
      </c>
      <c r="BM616" s="262" t="s">
        <v>1576</v>
      </c>
    </row>
    <row r="617" s="2" customFormat="1" ht="24.15" customHeight="1">
      <c r="A617" s="41"/>
      <c r="B617" s="42"/>
      <c r="C617" s="249" t="s">
        <v>1577</v>
      </c>
      <c r="D617" s="249" t="s">
        <v>186</v>
      </c>
      <c r="E617" s="250" t="s">
        <v>1578</v>
      </c>
      <c r="F617" s="251" t="s">
        <v>1579</v>
      </c>
      <c r="G617" s="252" t="s">
        <v>241</v>
      </c>
      <c r="H617" s="253">
        <v>0.67900000000000005</v>
      </c>
      <c r="I617" s="254"/>
      <c r="J617" s="254"/>
      <c r="K617" s="255">
        <f>ROUND(P617*H617,2)</f>
        <v>0</v>
      </c>
      <c r="L617" s="256"/>
      <c r="M617" s="44"/>
      <c r="N617" s="257" t="s">
        <v>1</v>
      </c>
      <c r="O617" s="258" t="s">
        <v>42</v>
      </c>
      <c r="P617" s="259">
        <f>I617+J617</f>
        <v>0</v>
      </c>
      <c r="Q617" s="259">
        <f>ROUND(I617*H617,2)</f>
        <v>0</v>
      </c>
      <c r="R617" s="259">
        <f>ROUND(J617*H617,2)</f>
        <v>0</v>
      </c>
      <c r="S617" s="94"/>
      <c r="T617" s="260">
        <f>S617*H617</f>
        <v>0</v>
      </c>
      <c r="U617" s="260">
        <v>0</v>
      </c>
      <c r="V617" s="260">
        <f>U617*H617</f>
        <v>0</v>
      </c>
      <c r="W617" s="260">
        <v>0</v>
      </c>
      <c r="X617" s="261">
        <f>W617*H617</f>
        <v>0</v>
      </c>
      <c r="Y617" s="41"/>
      <c r="Z617" s="41"/>
      <c r="AA617" s="41"/>
      <c r="AB617" s="41"/>
      <c r="AC617" s="41"/>
      <c r="AD617" s="41"/>
      <c r="AE617" s="41"/>
      <c r="AR617" s="262" t="s">
        <v>264</v>
      </c>
      <c r="AT617" s="262" t="s">
        <v>186</v>
      </c>
      <c r="AU617" s="262" t="s">
        <v>88</v>
      </c>
      <c r="AY617" s="16" t="s">
        <v>184</v>
      </c>
      <c r="BE617" s="147">
        <f>IF(O617="základní",K617,0)</f>
        <v>0</v>
      </c>
      <c r="BF617" s="147">
        <f>IF(O617="snížená",K617,0)</f>
        <v>0</v>
      </c>
      <c r="BG617" s="147">
        <f>IF(O617="zákl. přenesená",K617,0)</f>
        <v>0</v>
      </c>
      <c r="BH617" s="147">
        <f>IF(O617="sníž. přenesená",K617,0)</f>
        <v>0</v>
      </c>
      <c r="BI617" s="147">
        <f>IF(O617="nulová",K617,0)</f>
        <v>0</v>
      </c>
      <c r="BJ617" s="16" t="s">
        <v>86</v>
      </c>
      <c r="BK617" s="147">
        <f>ROUND(P617*H617,2)</f>
        <v>0</v>
      </c>
      <c r="BL617" s="16" t="s">
        <v>264</v>
      </c>
      <c r="BM617" s="262" t="s">
        <v>1580</v>
      </c>
    </row>
    <row r="618" s="12" customFormat="1" ht="22.8" customHeight="1">
      <c r="A618" s="12"/>
      <c r="B618" s="232"/>
      <c r="C618" s="233"/>
      <c r="D618" s="234" t="s">
        <v>78</v>
      </c>
      <c r="E618" s="247" t="s">
        <v>1581</v>
      </c>
      <c r="F618" s="247" t="s">
        <v>1582</v>
      </c>
      <c r="G618" s="233"/>
      <c r="H618" s="233"/>
      <c r="I618" s="236"/>
      <c r="J618" s="236"/>
      <c r="K618" s="248">
        <f>BK618</f>
        <v>0</v>
      </c>
      <c r="L618" s="233"/>
      <c r="M618" s="238"/>
      <c r="N618" s="239"/>
      <c r="O618" s="240"/>
      <c r="P618" s="240"/>
      <c r="Q618" s="241">
        <f>SUM(Q619:Q623)</f>
        <v>0</v>
      </c>
      <c r="R618" s="241">
        <f>SUM(R619:R623)</f>
        <v>0</v>
      </c>
      <c r="S618" s="240"/>
      <c r="T618" s="242">
        <f>SUM(T619:T623)</f>
        <v>0</v>
      </c>
      <c r="U618" s="240"/>
      <c r="V618" s="242">
        <f>SUM(V619:V623)</f>
        <v>0.4854</v>
      </c>
      <c r="W618" s="240"/>
      <c r="X618" s="243">
        <f>SUM(X619:X623)</f>
        <v>0</v>
      </c>
      <c r="Y618" s="12"/>
      <c r="Z618" s="12"/>
      <c r="AA618" s="12"/>
      <c r="AB618" s="12"/>
      <c r="AC618" s="12"/>
      <c r="AD618" s="12"/>
      <c r="AE618" s="12"/>
      <c r="AR618" s="244" t="s">
        <v>88</v>
      </c>
      <c r="AT618" s="245" t="s">
        <v>78</v>
      </c>
      <c r="AU618" s="245" t="s">
        <v>86</v>
      </c>
      <c r="AY618" s="244" t="s">
        <v>184</v>
      </c>
      <c r="BK618" s="246">
        <f>SUM(BK619:BK623)</f>
        <v>0</v>
      </c>
    </row>
    <row r="619" s="2" customFormat="1" ht="33" customHeight="1">
      <c r="A619" s="41"/>
      <c r="B619" s="42"/>
      <c r="C619" s="249" t="s">
        <v>1583</v>
      </c>
      <c r="D619" s="249" t="s">
        <v>186</v>
      </c>
      <c r="E619" s="250" t="s">
        <v>1584</v>
      </c>
      <c r="F619" s="251" t="s">
        <v>1585</v>
      </c>
      <c r="G619" s="252" t="s">
        <v>393</v>
      </c>
      <c r="H619" s="253">
        <v>16</v>
      </c>
      <c r="I619" s="254"/>
      <c r="J619" s="254"/>
      <c r="K619" s="255">
        <f>ROUND(P619*H619,2)</f>
        <v>0</v>
      </c>
      <c r="L619" s="256"/>
      <c r="M619" s="44"/>
      <c r="N619" s="257" t="s">
        <v>1</v>
      </c>
      <c r="O619" s="258" t="s">
        <v>42</v>
      </c>
      <c r="P619" s="259">
        <f>I619+J619</f>
        <v>0</v>
      </c>
      <c r="Q619" s="259">
        <f>ROUND(I619*H619,2)</f>
        <v>0</v>
      </c>
      <c r="R619" s="259">
        <f>ROUND(J619*H619,2)</f>
        <v>0</v>
      </c>
      <c r="S619" s="94"/>
      <c r="T619" s="260">
        <f>S619*H619</f>
        <v>0</v>
      </c>
      <c r="U619" s="260">
        <v>0.012</v>
      </c>
      <c r="V619" s="260">
        <f>U619*H619</f>
        <v>0.192</v>
      </c>
      <c r="W619" s="260">
        <v>0</v>
      </c>
      <c r="X619" s="261">
        <f>W619*H619</f>
        <v>0</v>
      </c>
      <c r="Y619" s="41"/>
      <c r="Z619" s="41"/>
      <c r="AA619" s="41"/>
      <c r="AB619" s="41"/>
      <c r="AC619" s="41"/>
      <c r="AD619" s="41"/>
      <c r="AE619" s="41"/>
      <c r="AR619" s="262" t="s">
        <v>264</v>
      </c>
      <c r="AT619" s="262" t="s">
        <v>186</v>
      </c>
      <c r="AU619" s="262" t="s">
        <v>88</v>
      </c>
      <c r="AY619" s="16" t="s">
        <v>184</v>
      </c>
      <c r="BE619" s="147">
        <f>IF(O619="základní",K619,0)</f>
        <v>0</v>
      </c>
      <c r="BF619" s="147">
        <f>IF(O619="snížená",K619,0)</f>
        <v>0</v>
      </c>
      <c r="BG619" s="147">
        <f>IF(O619="zákl. přenesená",K619,0)</f>
        <v>0</v>
      </c>
      <c r="BH619" s="147">
        <f>IF(O619="sníž. přenesená",K619,0)</f>
        <v>0</v>
      </c>
      <c r="BI619" s="147">
        <f>IF(O619="nulová",K619,0)</f>
        <v>0</v>
      </c>
      <c r="BJ619" s="16" t="s">
        <v>86</v>
      </c>
      <c r="BK619" s="147">
        <f>ROUND(P619*H619,2)</f>
        <v>0</v>
      </c>
      <c r="BL619" s="16" t="s">
        <v>264</v>
      </c>
      <c r="BM619" s="262" t="s">
        <v>1586</v>
      </c>
    </row>
    <row r="620" s="2" customFormat="1" ht="24.15" customHeight="1">
      <c r="A620" s="41"/>
      <c r="B620" s="42"/>
      <c r="C620" s="249" t="s">
        <v>1587</v>
      </c>
      <c r="D620" s="249" t="s">
        <v>186</v>
      </c>
      <c r="E620" s="250" t="s">
        <v>1588</v>
      </c>
      <c r="F620" s="251" t="s">
        <v>1589</v>
      </c>
      <c r="G620" s="252" t="s">
        <v>393</v>
      </c>
      <c r="H620" s="253">
        <v>6</v>
      </c>
      <c r="I620" s="254"/>
      <c r="J620" s="254"/>
      <c r="K620" s="255">
        <f>ROUND(P620*H620,2)</f>
        <v>0</v>
      </c>
      <c r="L620" s="256"/>
      <c r="M620" s="44"/>
      <c r="N620" s="257" t="s">
        <v>1</v>
      </c>
      <c r="O620" s="258" t="s">
        <v>42</v>
      </c>
      <c r="P620" s="259">
        <f>I620+J620</f>
        <v>0</v>
      </c>
      <c r="Q620" s="259">
        <f>ROUND(I620*H620,2)</f>
        <v>0</v>
      </c>
      <c r="R620" s="259">
        <f>ROUND(J620*H620,2)</f>
        <v>0</v>
      </c>
      <c r="S620" s="94"/>
      <c r="T620" s="260">
        <f>S620*H620</f>
        <v>0</v>
      </c>
      <c r="U620" s="260">
        <v>0.015599999999999999</v>
      </c>
      <c r="V620" s="260">
        <f>U620*H620</f>
        <v>0.093599999999999989</v>
      </c>
      <c r="W620" s="260">
        <v>0</v>
      </c>
      <c r="X620" s="261">
        <f>W620*H620</f>
        <v>0</v>
      </c>
      <c r="Y620" s="41"/>
      <c r="Z620" s="41"/>
      <c r="AA620" s="41"/>
      <c r="AB620" s="41"/>
      <c r="AC620" s="41"/>
      <c r="AD620" s="41"/>
      <c r="AE620" s="41"/>
      <c r="AR620" s="262" t="s">
        <v>264</v>
      </c>
      <c r="AT620" s="262" t="s">
        <v>186</v>
      </c>
      <c r="AU620" s="262" t="s">
        <v>88</v>
      </c>
      <c r="AY620" s="16" t="s">
        <v>184</v>
      </c>
      <c r="BE620" s="147">
        <f>IF(O620="základní",K620,0)</f>
        <v>0</v>
      </c>
      <c r="BF620" s="147">
        <f>IF(O620="snížená",K620,0)</f>
        <v>0</v>
      </c>
      <c r="BG620" s="147">
        <f>IF(O620="zákl. přenesená",K620,0)</f>
        <v>0</v>
      </c>
      <c r="BH620" s="147">
        <f>IF(O620="sníž. přenesená",K620,0)</f>
        <v>0</v>
      </c>
      <c r="BI620" s="147">
        <f>IF(O620="nulová",K620,0)</f>
        <v>0</v>
      </c>
      <c r="BJ620" s="16" t="s">
        <v>86</v>
      </c>
      <c r="BK620" s="147">
        <f>ROUND(P620*H620,2)</f>
        <v>0</v>
      </c>
      <c r="BL620" s="16" t="s">
        <v>264</v>
      </c>
      <c r="BM620" s="262" t="s">
        <v>1590</v>
      </c>
    </row>
    <row r="621" s="2" customFormat="1" ht="37.8" customHeight="1">
      <c r="A621" s="41"/>
      <c r="B621" s="42"/>
      <c r="C621" s="249" t="s">
        <v>1591</v>
      </c>
      <c r="D621" s="249" t="s">
        <v>186</v>
      </c>
      <c r="E621" s="250" t="s">
        <v>1592</v>
      </c>
      <c r="F621" s="251" t="s">
        <v>1593</v>
      </c>
      <c r="G621" s="252" t="s">
        <v>393</v>
      </c>
      <c r="H621" s="253">
        <v>12</v>
      </c>
      <c r="I621" s="254"/>
      <c r="J621" s="254"/>
      <c r="K621" s="255">
        <f>ROUND(P621*H621,2)</f>
        <v>0</v>
      </c>
      <c r="L621" s="256"/>
      <c r="M621" s="44"/>
      <c r="N621" s="257" t="s">
        <v>1</v>
      </c>
      <c r="O621" s="258" t="s">
        <v>42</v>
      </c>
      <c r="P621" s="259">
        <f>I621+J621</f>
        <v>0</v>
      </c>
      <c r="Q621" s="259">
        <f>ROUND(I621*H621,2)</f>
        <v>0</v>
      </c>
      <c r="R621" s="259">
        <f>ROUND(J621*H621,2)</f>
        <v>0</v>
      </c>
      <c r="S621" s="94"/>
      <c r="T621" s="260">
        <f>S621*H621</f>
        <v>0</v>
      </c>
      <c r="U621" s="260">
        <v>0.016650000000000002</v>
      </c>
      <c r="V621" s="260">
        <f>U621*H621</f>
        <v>0.19980000000000003</v>
      </c>
      <c r="W621" s="260">
        <v>0</v>
      </c>
      <c r="X621" s="261">
        <f>W621*H621</f>
        <v>0</v>
      </c>
      <c r="Y621" s="41"/>
      <c r="Z621" s="41"/>
      <c r="AA621" s="41"/>
      <c r="AB621" s="41"/>
      <c r="AC621" s="41"/>
      <c r="AD621" s="41"/>
      <c r="AE621" s="41"/>
      <c r="AR621" s="262" t="s">
        <v>264</v>
      </c>
      <c r="AT621" s="262" t="s">
        <v>186</v>
      </c>
      <c r="AU621" s="262" t="s">
        <v>88</v>
      </c>
      <c r="AY621" s="16" t="s">
        <v>184</v>
      </c>
      <c r="BE621" s="147">
        <f>IF(O621="základní",K621,0)</f>
        <v>0</v>
      </c>
      <c r="BF621" s="147">
        <f>IF(O621="snížená",K621,0)</f>
        <v>0</v>
      </c>
      <c r="BG621" s="147">
        <f>IF(O621="zákl. přenesená",K621,0)</f>
        <v>0</v>
      </c>
      <c r="BH621" s="147">
        <f>IF(O621="sníž. přenesená",K621,0)</f>
        <v>0</v>
      </c>
      <c r="BI621" s="147">
        <f>IF(O621="nulová",K621,0)</f>
        <v>0</v>
      </c>
      <c r="BJ621" s="16" t="s">
        <v>86</v>
      </c>
      <c r="BK621" s="147">
        <f>ROUND(P621*H621,2)</f>
        <v>0</v>
      </c>
      <c r="BL621" s="16" t="s">
        <v>264</v>
      </c>
      <c r="BM621" s="262" t="s">
        <v>1594</v>
      </c>
    </row>
    <row r="622" s="2" customFormat="1" ht="24.15" customHeight="1">
      <c r="A622" s="41"/>
      <c r="B622" s="42"/>
      <c r="C622" s="249" t="s">
        <v>1595</v>
      </c>
      <c r="D622" s="249" t="s">
        <v>186</v>
      </c>
      <c r="E622" s="250" t="s">
        <v>1596</v>
      </c>
      <c r="F622" s="251" t="s">
        <v>1597</v>
      </c>
      <c r="G622" s="252" t="s">
        <v>241</v>
      </c>
      <c r="H622" s="253">
        <v>0.48499999999999999</v>
      </c>
      <c r="I622" s="254"/>
      <c r="J622" s="254"/>
      <c r="K622" s="255">
        <f>ROUND(P622*H622,2)</f>
        <v>0</v>
      </c>
      <c r="L622" s="256"/>
      <c r="M622" s="44"/>
      <c r="N622" s="257" t="s">
        <v>1</v>
      </c>
      <c r="O622" s="258" t="s">
        <v>42</v>
      </c>
      <c r="P622" s="259">
        <f>I622+J622</f>
        <v>0</v>
      </c>
      <c r="Q622" s="259">
        <f>ROUND(I622*H622,2)</f>
        <v>0</v>
      </c>
      <c r="R622" s="259">
        <f>ROUND(J622*H622,2)</f>
        <v>0</v>
      </c>
      <c r="S622" s="94"/>
      <c r="T622" s="260">
        <f>S622*H622</f>
        <v>0</v>
      </c>
      <c r="U622" s="260">
        <v>0</v>
      </c>
      <c r="V622" s="260">
        <f>U622*H622</f>
        <v>0</v>
      </c>
      <c r="W622" s="260">
        <v>0</v>
      </c>
      <c r="X622" s="261">
        <f>W622*H622</f>
        <v>0</v>
      </c>
      <c r="Y622" s="41"/>
      <c r="Z622" s="41"/>
      <c r="AA622" s="41"/>
      <c r="AB622" s="41"/>
      <c r="AC622" s="41"/>
      <c r="AD622" s="41"/>
      <c r="AE622" s="41"/>
      <c r="AR622" s="262" t="s">
        <v>264</v>
      </c>
      <c r="AT622" s="262" t="s">
        <v>186</v>
      </c>
      <c r="AU622" s="262" t="s">
        <v>88</v>
      </c>
      <c r="AY622" s="16" t="s">
        <v>184</v>
      </c>
      <c r="BE622" s="147">
        <f>IF(O622="základní",K622,0)</f>
        <v>0</v>
      </c>
      <c r="BF622" s="147">
        <f>IF(O622="snížená",K622,0)</f>
        <v>0</v>
      </c>
      <c r="BG622" s="147">
        <f>IF(O622="zákl. přenesená",K622,0)</f>
        <v>0</v>
      </c>
      <c r="BH622" s="147">
        <f>IF(O622="sníž. přenesená",K622,0)</f>
        <v>0</v>
      </c>
      <c r="BI622" s="147">
        <f>IF(O622="nulová",K622,0)</f>
        <v>0</v>
      </c>
      <c r="BJ622" s="16" t="s">
        <v>86</v>
      </c>
      <c r="BK622" s="147">
        <f>ROUND(P622*H622,2)</f>
        <v>0</v>
      </c>
      <c r="BL622" s="16" t="s">
        <v>264</v>
      </c>
      <c r="BM622" s="262" t="s">
        <v>1598</v>
      </c>
    </row>
    <row r="623" s="2" customFormat="1" ht="24.15" customHeight="1">
      <c r="A623" s="41"/>
      <c r="B623" s="42"/>
      <c r="C623" s="249" t="s">
        <v>1599</v>
      </c>
      <c r="D623" s="249" t="s">
        <v>186</v>
      </c>
      <c r="E623" s="250" t="s">
        <v>1600</v>
      </c>
      <c r="F623" s="251" t="s">
        <v>1601</v>
      </c>
      <c r="G623" s="252" t="s">
        <v>241</v>
      </c>
      <c r="H623" s="253">
        <v>0.48499999999999999</v>
      </c>
      <c r="I623" s="254"/>
      <c r="J623" s="254"/>
      <c r="K623" s="255">
        <f>ROUND(P623*H623,2)</f>
        <v>0</v>
      </c>
      <c r="L623" s="256"/>
      <c r="M623" s="44"/>
      <c r="N623" s="257" t="s">
        <v>1</v>
      </c>
      <c r="O623" s="258" t="s">
        <v>42</v>
      </c>
      <c r="P623" s="259">
        <f>I623+J623</f>
        <v>0</v>
      </c>
      <c r="Q623" s="259">
        <f>ROUND(I623*H623,2)</f>
        <v>0</v>
      </c>
      <c r="R623" s="259">
        <f>ROUND(J623*H623,2)</f>
        <v>0</v>
      </c>
      <c r="S623" s="94"/>
      <c r="T623" s="260">
        <f>S623*H623</f>
        <v>0</v>
      </c>
      <c r="U623" s="260">
        <v>0</v>
      </c>
      <c r="V623" s="260">
        <f>U623*H623</f>
        <v>0</v>
      </c>
      <c r="W623" s="260">
        <v>0</v>
      </c>
      <c r="X623" s="261">
        <f>W623*H623</f>
        <v>0</v>
      </c>
      <c r="Y623" s="41"/>
      <c r="Z623" s="41"/>
      <c r="AA623" s="41"/>
      <c r="AB623" s="41"/>
      <c r="AC623" s="41"/>
      <c r="AD623" s="41"/>
      <c r="AE623" s="41"/>
      <c r="AR623" s="262" t="s">
        <v>264</v>
      </c>
      <c r="AT623" s="262" t="s">
        <v>186</v>
      </c>
      <c r="AU623" s="262" t="s">
        <v>88</v>
      </c>
      <c r="AY623" s="16" t="s">
        <v>184</v>
      </c>
      <c r="BE623" s="147">
        <f>IF(O623="základní",K623,0)</f>
        <v>0</v>
      </c>
      <c r="BF623" s="147">
        <f>IF(O623="snížená",K623,0)</f>
        <v>0</v>
      </c>
      <c r="BG623" s="147">
        <f>IF(O623="zákl. přenesená",K623,0)</f>
        <v>0</v>
      </c>
      <c r="BH623" s="147">
        <f>IF(O623="sníž. přenesená",K623,0)</f>
        <v>0</v>
      </c>
      <c r="BI623" s="147">
        <f>IF(O623="nulová",K623,0)</f>
        <v>0</v>
      </c>
      <c r="BJ623" s="16" t="s">
        <v>86</v>
      </c>
      <c r="BK623" s="147">
        <f>ROUND(P623*H623,2)</f>
        <v>0</v>
      </c>
      <c r="BL623" s="16" t="s">
        <v>264</v>
      </c>
      <c r="BM623" s="262" t="s">
        <v>1602</v>
      </c>
    </row>
    <row r="624" s="12" customFormat="1" ht="22.8" customHeight="1">
      <c r="A624" s="12"/>
      <c r="B624" s="232"/>
      <c r="C624" s="233"/>
      <c r="D624" s="234" t="s">
        <v>78</v>
      </c>
      <c r="E624" s="247" t="s">
        <v>1603</v>
      </c>
      <c r="F624" s="247" t="s">
        <v>1604</v>
      </c>
      <c r="G624" s="233"/>
      <c r="H624" s="233"/>
      <c r="I624" s="236"/>
      <c r="J624" s="236"/>
      <c r="K624" s="248">
        <f>BK624</f>
        <v>0</v>
      </c>
      <c r="L624" s="233"/>
      <c r="M624" s="238"/>
      <c r="N624" s="239"/>
      <c r="O624" s="240"/>
      <c r="P624" s="240"/>
      <c r="Q624" s="241">
        <f>SUM(Q625:Q628)</f>
        <v>0</v>
      </c>
      <c r="R624" s="241">
        <f>SUM(R625:R628)</f>
        <v>0</v>
      </c>
      <c r="S624" s="240"/>
      <c r="T624" s="242">
        <f>SUM(T625:T628)</f>
        <v>0</v>
      </c>
      <c r="U624" s="240"/>
      <c r="V624" s="242">
        <f>SUM(V625:V628)</f>
        <v>0.11832999999999999</v>
      </c>
      <c r="W624" s="240"/>
      <c r="X624" s="243">
        <f>SUM(X625:X628)</f>
        <v>0</v>
      </c>
      <c r="Y624" s="12"/>
      <c r="Z624" s="12"/>
      <c r="AA624" s="12"/>
      <c r="AB624" s="12"/>
      <c r="AC624" s="12"/>
      <c r="AD624" s="12"/>
      <c r="AE624" s="12"/>
      <c r="AR624" s="244" t="s">
        <v>88</v>
      </c>
      <c r="AT624" s="245" t="s">
        <v>78</v>
      </c>
      <c r="AU624" s="245" t="s">
        <v>86</v>
      </c>
      <c r="AY624" s="244" t="s">
        <v>184</v>
      </c>
      <c r="BK624" s="246">
        <f>SUM(BK625:BK628)</f>
        <v>0</v>
      </c>
    </row>
    <row r="625" s="2" customFormat="1" ht="37.8" customHeight="1">
      <c r="A625" s="41"/>
      <c r="B625" s="42"/>
      <c r="C625" s="249" t="s">
        <v>1605</v>
      </c>
      <c r="D625" s="249" t="s">
        <v>186</v>
      </c>
      <c r="E625" s="250" t="s">
        <v>1606</v>
      </c>
      <c r="F625" s="251" t="s">
        <v>1607</v>
      </c>
      <c r="G625" s="252" t="s">
        <v>393</v>
      </c>
      <c r="H625" s="253">
        <v>1</v>
      </c>
      <c r="I625" s="254"/>
      <c r="J625" s="254"/>
      <c r="K625" s="255">
        <f>ROUND(P625*H625,2)</f>
        <v>0</v>
      </c>
      <c r="L625" s="256"/>
      <c r="M625" s="44"/>
      <c r="N625" s="257" t="s">
        <v>1</v>
      </c>
      <c r="O625" s="258" t="s">
        <v>42</v>
      </c>
      <c r="P625" s="259">
        <f>I625+J625</f>
        <v>0</v>
      </c>
      <c r="Q625" s="259">
        <f>ROUND(I625*H625,2)</f>
        <v>0</v>
      </c>
      <c r="R625" s="259">
        <f>ROUND(J625*H625,2)</f>
        <v>0</v>
      </c>
      <c r="S625" s="94"/>
      <c r="T625" s="260">
        <f>S625*H625</f>
        <v>0</v>
      </c>
      <c r="U625" s="260">
        <v>0.11681</v>
      </c>
      <c r="V625" s="260">
        <f>U625*H625</f>
        <v>0.11681</v>
      </c>
      <c r="W625" s="260">
        <v>0</v>
      </c>
      <c r="X625" s="261">
        <f>W625*H625</f>
        <v>0</v>
      </c>
      <c r="Y625" s="41"/>
      <c r="Z625" s="41"/>
      <c r="AA625" s="41"/>
      <c r="AB625" s="41"/>
      <c r="AC625" s="41"/>
      <c r="AD625" s="41"/>
      <c r="AE625" s="41"/>
      <c r="AR625" s="262" t="s">
        <v>264</v>
      </c>
      <c r="AT625" s="262" t="s">
        <v>186</v>
      </c>
      <c r="AU625" s="262" t="s">
        <v>88</v>
      </c>
      <c r="AY625" s="16" t="s">
        <v>184</v>
      </c>
      <c r="BE625" s="147">
        <f>IF(O625="základní",K625,0)</f>
        <v>0</v>
      </c>
      <c r="BF625" s="147">
        <f>IF(O625="snížená",K625,0)</f>
        <v>0</v>
      </c>
      <c r="BG625" s="147">
        <f>IF(O625="zákl. přenesená",K625,0)</f>
        <v>0</v>
      </c>
      <c r="BH625" s="147">
        <f>IF(O625="sníž. přenesená",K625,0)</f>
        <v>0</v>
      </c>
      <c r="BI625" s="147">
        <f>IF(O625="nulová",K625,0)</f>
        <v>0</v>
      </c>
      <c r="BJ625" s="16" t="s">
        <v>86</v>
      </c>
      <c r="BK625" s="147">
        <f>ROUND(P625*H625,2)</f>
        <v>0</v>
      </c>
      <c r="BL625" s="16" t="s">
        <v>264</v>
      </c>
      <c r="BM625" s="262" t="s">
        <v>1608</v>
      </c>
    </row>
    <row r="626" s="2" customFormat="1" ht="37.8" customHeight="1">
      <c r="A626" s="41"/>
      <c r="B626" s="42"/>
      <c r="C626" s="249" t="s">
        <v>1609</v>
      </c>
      <c r="D626" s="249" t="s">
        <v>186</v>
      </c>
      <c r="E626" s="250" t="s">
        <v>1610</v>
      </c>
      <c r="F626" s="251" t="s">
        <v>1611</v>
      </c>
      <c r="G626" s="252" t="s">
        <v>393</v>
      </c>
      <c r="H626" s="253">
        <v>1</v>
      </c>
      <c r="I626" s="254"/>
      <c r="J626" s="254"/>
      <c r="K626" s="255">
        <f>ROUND(P626*H626,2)</f>
        <v>0</v>
      </c>
      <c r="L626" s="256"/>
      <c r="M626" s="44"/>
      <c r="N626" s="257" t="s">
        <v>1</v>
      </c>
      <c r="O626" s="258" t="s">
        <v>42</v>
      </c>
      <c r="P626" s="259">
        <f>I626+J626</f>
        <v>0</v>
      </c>
      <c r="Q626" s="259">
        <f>ROUND(I626*H626,2)</f>
        <v>0</v>
      </c>
      <c r="R626" s="259">
        <f>ROUND(J626*H626,2)</f>
        <v>0</v>
      </c>
      <c r="S626" s="94"/>
      <c r="T626" s="260">
        <f>S626*H626</f>
        <v>0</v>
      </c>
      <c r="U626" s="260">
        <v>0.0015200000000000001</v>
      </c>
      <c r="V626" s="260">
        <f>U626*H626</f>
        <v>0.0015200000000000001</v>
      </c>
      <c r="W626" s="260">
        <v>0</v>
      </c>
      <c r="X626" s="261">
        <f>W626*H626</f>
        <v>0</v>
      </c>
      <c r="Y626" s="41"/>
      <c r="Z626" s="41"/>
      <c r="AA626" s="41"/>
      <c r="AB626" s="41"/>
      <c r="AC626" s="41"/>
      <c r="AD626" s="41"/>
      <c r="AE626" s="41"/>
      <c r="AR626" s="262" t="s">
        <v>264</v>
      </c>
      <c r="AT626" s="262" t="s">
        <v>186</v>
      </c>
      <c r="AU626" s="262" t="s">
        <v>88</v>
      </c>
      <c r="AY626" s="16" t="s">
        <v>184</v>
      </c>
      <c r="BE626" s="147">
        <f>IF(O626="základní",K626,0)</f>
        <v>0</v>
      </c>
      <c r="BF626" s="147">
        <f>IF(O626="snížená",K626,0)</f>
        <v>0</v>
      </c>
      <c r="BG626" s="147">
        <f>IF(O626="zákl. přenesená",K626,0)</f>
        <v>0</v>
      </c>
      <c r="BH626" s="147">
        <f>IF(O626="sníž. přenesená",K626,0)</f>
        <v>0</v>
      </c>
      <c r="BI626" s="147">
        <f>IF(O626="nulová",K626,0)</f>
        <v>0</v>
      </c>
      <c r="BJ626" s="16" t="s">
        <v>86</v>
      </c>
      <c r="BK626" s="147">
        <f>ROUND(P626*H626,2)</f>
        <v>0</v>
      </c>
      <c r="BL626" s="16" t="s">
        <v>264</v>
      </c>
      <c r="BM626" s="262" t="s">
        <v>1612</v>
      </c>
    </row>
    <row r="627" s="2" customFormat="1" ht="24.15" customHeight="1">
      <c r="A627" s="41"/>
      <c r="B627" s="42"/>
      <c r="C627" s="249" t="s">
        <v>1613</v>
      </c>
      <c r="D627" s="249" t="s">
        <v>186</v>
      </c>
      <c r="E627" s="250" t="s">
        <v>1614</v>
      </c>
      <c r="F627" s="251" t="s">
        <v>1615</v>
      </c>
      <c r="G627" s="252" t="s">
        <v>241</v>
      </c>
      <c r="H627" s="253">
        <v>0.11799999999999999</v>
      </c>
      <c r="I627" s="254"/>
      <c r="J627" s="254"/>
      <c r="K627" s="255">
        <f>ROUND(P627*H627,2)</f>
        <v>0</v>
      </c>
      <c r="L627" s="256"/>
      <c r="M627" s="44"/>
      <c r="N627" s="257" t="s">
        <v>1</v>
      </c>
      <c r="O627" s="258" t="s">
        <v>42</v>
      </c>
      <c r="P627" s="259">
        <f>I627+J627</f>
        <v>0</v>
      </c>
      <c r="Q627" s="259">
        <f>ROUND(I627*H627,2)</f>
        <v>0</v>
      </c>
      <c r="R627" s="259">
        <f>ROUND(J627*H627,2)</f>
        <v>0</v>
      </c>
      <c r="S627" s="94"/>
      <c r="T627" s="260">
        <f>S627*H627</f>
        <v>0</v>
      </c>
      <c r="U627" s="260">
        <v>0</v>
      </c>
      <c r="V627" s="260">
        <f>U627*H627</f>
        <v>0</v>
      </c>
      <c r="W627" s="260">
        <v>0</v>
      </c>
      <c r="X627" s="261">
        <f>W627*H627</f>
        <v>0</v>
      </c>
      <c r="Y627" s="41"/>
      <c r="Z627" s="41"/>
      <c r="AA627" s="41"/>
      <c r="AB627" s="41"/>
      <c r="AC627" s="41"/>
      <c r="AD627" s="41"/>
      <c r="AE627" s="41"/>
      <c r="AR627" s="262" t="s">
        <v>264</v>
      </c>
      <c r="AT627" s="262" t="s">
        <v>186</v>
      </c>
      <c r="AU627" s="262" t="s">
        <v>88</v>
      </c>
      <c r="AY627" s="16" t="s">
        <v>184</v>
      </c>
      <c r="BE627" s="147">
        <f>IF(O627="základní",K627,0)</f>
        <v>0</v>
      </c>
      <c r="BF627" s="147">
        <f>IF(O627="snížená",K627,0)</f>
        <v>0</v>
      </c>
      <c r="BG627" s="147">
        <f>IF(O627="zákl. přenesená",K627,0)</f>
        <v>0</v>
      </c>
      <c r="BH627" s="147">
        <f>IF(O627="sníž. přenesená",K627,0)</f>
        <v>0</v>
      </c>
      <c r="BI627" s="147">
        <f>IF(O627="nulová",K627,0)</f>
        <v>0</v>
      </c>
      <c r="BJ627" s="16" t="s">
        <v>86</v>
      </c>
      <c r="BK627" s="147">
        <f>ROUND(P627*H627,2)</f>
        <v>0</v>
      </c>
      <c r="BL627" s="16" t="s">
        <v>264</v>
      </c>
      <c r="BM627" s="262" t="s">
        <v>1616</v>
      </c>
    </row>
    <row r="628" s="2" customFormat="1" ht="24.15" customHeight="1">
      <c r="A628" s="41"/>
      <c r="B628" s="42"/>
      <c r="C628" s="249" t="s">
        <v>1617</v>
      </c>
      <c r="D628" s="249" t="s">
        <v>186</v>
      </c>
      <c r="E628" s="250" t="s">
        <v>1618</v>
      </c>
      <c r="F628" s="251" t="s">
        <v>1619</v>
      </c>
      <c r="G628" s="252" t="s">
        <v>241</v>
      </c>
      <c r="H628" s="253">
        <v>0.11799999999999999</v>
      </c>
      <c r="I628" s="254"/>
      <c r="J628" s="254"/>
      <c r="K628" s="255">
        <f>ROUND(P628*H628,2)</f>
        <v>0</v>
      </c>
      <c r="L628" s="256"/>
      <c r="M628" s="44"/>
      <c r="N628" s="257" t="s">
        <v>1</v>
      </c>
      <c r="O628" s="258" t="s">
        <v>42</v>
      </c>
      <c r="P628" s="259">
        <f>I628+J628</f>
        <v>0</v>
      </c>
      <c r="Q628" s="259">
        <f>ROUND(I628*H628,2)</f>
        <v>0</v>
      </c>
      <c r="R628" s="259">
        <f>ROUND(J628*H628,2)</f>
        <v>0</v>
      </c>
      <c r="S628" s="94"/>
      <c r="T628" s="260">
        <f>S628*H628</f>
        <v>0</v>
      </c>
      <c r="U628" s="260">
        <v>0</v>
      </c>
      <c r="V628" s="260">
        <f>U628*H628</f>
        <v>0</v>
      </c>
      <c r="W628" s="260">
        <v>0</v>
      </c>
      <c r="X628" s="261">
        <f>W628*H628</f>
        <v>0</v>
      </c>
      <c r="Y628" s="41"/>
      <c r="Z628" s="41"/>
      <c r="AA628" s="41"/>
      <c r="AB628" s="41"/>
      <c r="AC628" s="41"/>
      <c r="AD628" s="41"/>
      <c r="AE628" s="41"/>
      <c r="AR628" s="262" t="s">
        <v>264</v>
      </c>
      <c r="AT628" s="262" t="s">
        <v>186</v>
      </c>
      <c r="AU628" s="262" t="s">
        <v>88</v>
      </c>
      <c r="AY628" s="16" t="s">
        <v>184</v>
      </c>
      <c r="BE628" s="147">
        <f>IF(O628="základní",K628,0)</f>
        <v>0</v>
      </c>
      <c r="BF628" s="147">
        <f>IF(O628="snížená",K628,0)</f>
        <v>0</v>
      </c>
      <c r="BG628" s="147">
        <f>IF(O628="zákl. přenesená",K628,0)</f>
        <v>0</v>
      </c>
      <c r="BH628" s="147">
        <f>IF(O628="sníž. přenesená",K628,0)</f>
        <v>0</v>
      </c>
      <c r="BI628" s="147">
        <f>IF(O628="nulová",K628,0)</f>
        <v>0</v>
      </c>
      <c r="BJ628" s="16" t="s">
        <v>86</v>
      </c>
      <c r="BK628" s="147">
        <f>ROUND(P628*H628,2)</f>
        <v>0</v>
      </c>
      <c r="BL628" s="16" t="s">
        <v>264</v>
      </c>
      <c r="BM628" s="262" t="s">
        <v>1620</v>
      </c>
    </row>
    <row r="629" s="12" customFormat="1" ht="22.8" customHeight="1">
      <c r="A629" s="12"/>
      <c r="B629" s="232"/>
      <c r="C629" s="233"/>
      <c r="D629" s="234" t="s">
        <v>78</v>
      </c>
      <c r="E629" s="247" t="s">
        <v>1621</v>
      </c>
      <c r="F629" s="247" t="s">
        <v>1622</v>
      </c>
      <c r="G629" s="233"/>
      <c r="H629" s="233"/>
      <c r="I629" s="236"/>
      <c r="J629" s="236"/>
      <c r="K629" s="248">
        <f>BK629</f>
        <v>0</v>
      </c>
      <c r="L629" s="233"/>
      <c r="M629" s="238"/>
      <c r="N629" s="239"/>
      <c r="O629" s="240"/>
      <c r="P629" s="240"/>
      <c r="Q629" s="241">
        <f>SUM(Q630:Q647)</f>
        <v>0</v>
      </c>
      <c r="R629" s="241">
        <f>SUM(R630:R647)</f>
        <v>0</v>
      </c>
      <c r="S629" s="240"/>
      <c r="T629" s="242">
        <f>SUM(T630:T647)</f>
        <v>0</v>
      </c>
      <c r="U629" s="240"/>
      <c r="V629" s="242">
        <f>SUM(V630:V647)</f>
        <v>0.18709999999999999</v>
      </c>
      <c r="W629" s="240"/>
      <c r="X629" s="243">
        <f>SUM(X630:X647)</f>
        <v>0.30180000000000001</v>
      </c>
      <c r="Y629" s="12"/>
      <c r="Z629" s="12"/>
      <c r="AA629" s="12"/>
      <c r="AB629" s="12"/>
      <c r="AC629" s="12"/>
      <c r="AD629" s="12"/>
      <c r="AE629" s="12"/>
      <c r="AR629" s="244" t="s">
        <v>88</v>
      </c>
      <c r="AT629" s="245" t="s">
        <v>78</v>
      </c>
      <c r="AU629" s="245" t="s">
        <v>86</v>
      </c>
      <c r="AY629" s="244" t="s">
        <v>184</v>
      </c>
      <c r="BK629" s="246">
        <f>SUM(BK630:BK647)</f>
        <v>0</v>
      </c>
    </row>
    <row r="630" s="2" customFormat="1" ht="16.5" customHeight="1">
      <c r="A630" s="41"/>
      <c r="B630" s="42"/>
      <c r="C630" s="249" t="s">
        <v>1623</v>
      </c>
      <c r="D630" s="249" t="s">
        <v>186</v>
      </c>
      <c r="E630" s="250" t="s">
        <v>1624</v>
      </c>
      <c r="F630" s="251" t="s">
        <v>1625</v>
      </c>
      <c r="G630" s="252" t="s">
        <v>194</v>
      </c>
      <c r="H630" s="253">
        <v>60</v>
      </c>
      <c r="I630" s="254"/>
      <c r="J630" s="254"/>
      <c r="K630" s="255">
        <f>ROUND(P630*H630,2)</f>
        <v>0</v>
      </c>
      <c r="L630" s="256"/>
      <c r="M630" s="44"/>
      <c r="N630" s="257" t="s">
        <v>1</v>
      </c>
      <c r="O630" s="258" t="s">
        <v>42</v>
      </c>
      <c r="P630" s="259">
        <f>I630+J630</f>
        <v>0</v>
      </c>
      <c r="Q630" s="259">
        <f>ROUND(I630*H630,2)</f>
        <v>0</v>
      </c>
      <c r="R630" s="259">
        <f>ROUND(J630*H630,2)</f>
        <v>0</v>
      </c>
      <c r="S630" s="94"/>
      <c r="T630" s="260">
        <f>S630*H630</f>
        <v>0</v>
      </c>
      <c r="U630" s="260">
        <v>4.0000000000000003E-05</v>
      </c>
      <c r="V630" s="260">
        <f>U630*H630</f>
        <v>0.0024000000000000002</v>
      </c>
      <c r="W630" s="260">
        <v>0.0025400000000000002</v>
      </c>
      <c r="X630" s="261">
        <f>W630*H630</f>
        <v>0.15240000000000001</v>
      </c>
      <c r="Y630" s="41"/>
      <c r="Z630" s="41"/>
      <c r="AA630" s="41"/>
      <c r="AB630" s="41"/>
      <c r="AC630" s="41"/>
      <c r="AD630" s="41"/>
      <c r="AE630" s="41"/>
      <c r="AR630" s="262" t="s">
        <v>264</v>
      </c>
      <c r="AT630" s="262" t="s">
        <v>186</v>
      </c>
      <c r="AU630" s="262" t="s">
        <v>88</v>
      </c>
      <c r="AY630" s="16" t="s">
        <v>184</v>
      </c>
      <c r="BE630" s="147">
        <f>IF(O630="základní",K630,0)</f>
        <v>0</v>
      </c>
      <c r="BF630" s="147">
        <f>IF(O630="snížená",K630,0)</f>
        <v>0</v>
      </c>
      <c r="BG630" s="147">
        <f>IF(O630="zákl. přenesená",K630,0)</f>
        <v>0</v>
      </c>
      <c r="BH630" s="147">
        <f>IF(O630="sníž. přenesená",K630,0)</f>
        <v>0</v>
      </c>
      <c r="BI630" s="147">
        <f>IF(O630="nulová",K630,0)</f>
        <v>0</v>
      </c>
      <c r="BJ630" s="16" t="s">
        <v>86</v>
      </c>
      <c r="BK630" s="147">
        <f>ROUND(P630*H630,2)</f>
        <v>0</v>
      </c>
      <c r="BL630" s="16" t="s">
        <v>264</v>
      </c>
      <c r="BM630" s="262" t="s">
        <v>1626</v>
      </c>
    </row>
    <row r="631" s="2" customFormat="1" ht="24.15" customHeight="1">
      <c r="A631" s="41"/>
      <c r="B631" s="42"/>
      <c r="C631" s="249" t="s">
        <v>1627</v>
      </c>
      <c r="D631" s="249" t="s">
        <v>186</v>
      </c>
      <c r="E631" s="250" t="s">
        <v>1628</v>
      </c>
      <c r="F631" s="251" t="s">
        <v>1629</v>
      </c>
      <c r="G631" s="252" t="s">
        <v>333</v>
      </c>
      <c r="H631" s="253">
        <v>20</v>
      </c>
      <c r="I631" s="254"/>
      <c r="J631" s="254"/>
      <c r="K631" s="255">
        <f>ROUND(P631*H631,2)</f>
        <v>0</v>
      </c>
      <c r="L631" s="256"/>
      <c r="M631" s="44"/>
      <c r="N631" s="257" t="s">
        <v>1</v>
      </c>
      <c r="O631" s="258" t="s">
        <v>42</v>
      </c>
      <c r="P631" s="259">
        <f>I631+J631</f>
        <v>0</v>
      </c>
      <c r="Q631" s="259">
        <f>ROUND(I631*H631,2)</f>
        <v>0</v>
      </c>
      <c r="R631" s="259">
        <f>ROUND(J631*H631,2)</f>
        <v>0</v>
      </c>
      <c r="S631" s="94"/>
      <c r="T631" s="260">
        <f>S631*H631</f>
        <v>0</v>
      </c>
      <c r="U631" s="260">
        <v>3.0000000000000001E-05</v>
      </c>
      <c r="V631" s="260">
        <f>U631*H631</f>
        <v>0.00060000000000000006</v>
      </c>
      <c r="W631" s="260">
        <v>0.0074700000000000001</v>
      </c>
      <c r="X631" s="261">
        <f>W631*H631</f>
        <v>0.14940000000000001</v>
      </c>
      <c r="Y631" s="41"/>
      <c r="Z631" s="41"/>
      <c r="AA631" s="41"/>
      <c r="AB631" s="41"/>
      <c r="AC631" s="41"/>
      <c r="AD631" s="41"/>
      <c r="AE631" s="41"/>
      <c r="AR631" s="262" t="s">
        <v>264</v>
      </c>
      <c r="AT631" s="262" t="s">
        <v>186</v>
      </c>
      <c r="AU631" s="262" t="s">
        <v>88</v>
      </c>
      <c r="AY631" s="16" t="s">
        <v>184</v>
      </c>
      <c r="BE631" s="147">
        <f>IF(O631="základní",K631,0)</f>
        <v>0</v>
      </c>
      <c r="BF631" s="147">
        <f>IF(O631="snížená",K631,0)</f>
        <v>0</v>
      </c>
      <c r="BG631" s="147">
        <f>IF(O631="zákl. přenesená",K631,0)</f>
        <v>0</v>
      </c>
      <c r="BH631" s="147">
        <f>IF(O631="sníž. přenesená",K631,0)</f>
        <v>0</v>
      </c>
      <c r="BI631" s="147">
        <f>IF(O631="nulová",K631,0)</f>
        <v>0</v>
      </c>
      <c r="BJ631" s="16" t="s">
        <v>86</v>
      </c>
      <c r="BK631" s="147">
        <f>ROUND(P631*H631,2)</f>
        <v>0</v>
      </c>
      <c r="BL631" s="16" t="s">
        <v>264</v>
      </c>
      <c r="BM631" s="262" t="s">
        <v>1630</v>
      </c>
    </row>
    <row r="632" s="2" customFormat="1" ht="24.15" customHeight="1">
      <c r="A632" s="41"/>
      <c r="B632" s="42"/>
      <c r="C632" s="249" t="s">
        <v>1631</v>
      </c>
      <c r="D632" s="249" t="s">
        <v>186</v>
      </c>
      <c r="E632" s="250" t="s">
        <v>1632</v>
      </c>
      <c r="F632" s="251" t="s">
        <v>1633</v>
      </c>
      <c r="G632" s="252" t="s">
        <v>194</v>
      </c>
      <c r="H632" s="253">
        <v>172</v>
      </c>
      <c r="I632" s="254"/>
      <c r="J632" s="254"/>
      <c r="K632" s="255">
        <f>ROUND(P632*H632,2)</f>
        <v>0</v>
      </c>
      <c r="L632" s="256"/>
      <c r="M632" s="44"/>
      <c r="N632" s="257" t="s">
        <v>1</v>
      </c>
      <c r="O632" s="258" t="s">
        <v>42</v>
      </c>
      <c r="P632" s="259">
        <f>I632+J632</f>
        <v>0</v>
      </c>
      <c r="Q632" s="259">
        <f>ROUND(I632*H632,2)</f>
        <v>0</v>
      </c>
      <c r="R632" s="259">
        <f>ROUND(J632*H632,2)</f>
        <v>0</v>
      </c>
      <c r="S632" s="94"/>
      <c r="T632" s="260">
        <f>S632*H632</f>
        <v>0</v>
      </c>
      <c r="U632" s="260">
        <v>0.00046000000000000001</v>
      </c>
      <c r="V632" s="260">
        <f>U632*H632</f>
        <v>0.079119999999999996</v>
      </c>
      <c r="W632" s="260">
        <v>0</v>
      </c>
      <c r="X632" s="261">
        <f>W632*H632</f>
        <v>0</v>
      </c>
      <c r="Y632" s="41"/>
      <c r="Z632" s="41"/>
      <c r="AA632" s="41"/>
      <c r="AB632" s="41"/>
      <c r="AC632" s="41"/>
      <c r="AD632" s="41"/>
      <c r="AE632" s="41"/>
      <c r="AR632" s="262" t="s">
        <v>264</v>
      </c>
      <c r="AT632" s="262" t="s">
        <v>186</v>
      </c>
      <c r="AU632" s="262" t="s">
        <v>88</v>
      </c>
      <c r="AY632" s="16" t="s">
        <v>184</v>
      </c>
      <c r="BE632" s="147">
        <f>IF(O632="základní",K632,0)</f>
        <v>0</v>
      </c>
      <c r="BF632" s="147">
        <f>IF(O632="snížená",K632,0)</f>
        <v>0</v>
      </c>
      <c r="BG632" s="147">
        <f>IF(O632="zákl. přenesená",K632,0)</f>
        <v>0</v>
      </c>
      <c r="BH632" s="147">
        <f>IF(O632="sníž. přenesená",K632,0)</f>
        <v>0</v>
      </c>
      <c r="BI632" s="147">
        <f>IF(O632="nulová",K632,0)</f>
        <v>0</v>
      </c>
      <c r="BJ632" s="16" t="s">
        <v>86</v>
      </c>
      <c r="BK632" s="147">
        <f>ROUND(P632*H632,2)</f>
        <v>0</v>
      </c>
      <c r="BL632" s="16" t="s">
        <v>264</v>
      </c>
      <c r="BM632" s="262" t="s">
        <v>1634</v>
      </c>
    </row>
    <row r="633" s="13" customFormat="1">
      <c r="A633" s="13"/>
      <c r="B633" s="263"/>
      <c r="C633" s="264"/>
      <c r="D633" s="265" t="s">
        <v>201</v>
      </c>
      <c r="E633" s="266" t="s">
        <v>1</v>
      </c>
      <c r="F633" s="267" t="s">
        <v>1635</v>
      </c>
      <c r="G633" s="264"/>
      <c r="H633" s="268">
        <v>172</v>
      </c>
      <c r="I633" s="269"/>
      <c r="J633" s="269"/>
      <c r="K633" s="264"/>
      <c r="L633" s="264"/>
      <c r="M633" s="270"/>
      <c r="N633" s="271"/>
      <c r="O633" s="272"/>
      <c r="P633" s="272"/>
      <c r="Q633" s="272"/>
      <c r="R633" s="272"/>
      <c r="S633" s="272"/>
      <c r="T633" s="272"/>
      <c r="U633" s="272"/>
      <c r="V633" s="272"/>
      <c r="W633" s="272"/>
      <c r="X633" s="273"/>
      <c r="Y633" s="13"/>
      <c r="Z633" s="13"/>
      <c r="AA633" s="13"/>
      <c r="AB633" s="13"/>
      <c r="AC633" s="13"/>
      <c r="AD633" s="13"/>
      <c r="AE633" s="13"/>
      <c r="AT633" s="274" t="s">
        <v>201</v>
      </c>
      <c r="AU633" s="274" t="s">
        <v>88</v>
      </c>
      <c r="AV633" s="13" t="s">
        <v>88</v>
      </c>
      <c r="AW633" s="13" t="s">
        <v>5</v>
      </c>
      <c r="AX633" s="13" t="s">
        <v>86</v>
      </c>
      <c r="AY633" s="274" t="s">
        <v>184</v>
      </c>
    </row>
    <row r="634" s="2" customFormat="1" ht="24.15" customHeight="1">
      <c r="A634" s="41"/>
      <c r="B634" s="42"/>
      <c r="C634" s="249" t="s">
        <v>1636</v>
      </c>
      <c r="D634" s="249" t="s">
        <v>186</v>
      </c>
      <c r="E634" s="250" t="s">
        <v>1637</v>
      </c>
      <c r="F634" s="251" t="s">
        <v>1638</v>
      </c>
      <c r="G634" s="252" t="s">
        <v>194</v>
      </c>
      <c r="H634" s="253">
        <v>92</v>
      </c>
      <c r="I634" s="254"/>
      <c r="J634" s="254"/>
      <c r="K634" s="255">
        <f>ROUND(P634*H634,2)</f>
        <v>0</v>
      </c>
      <c r="L634" s="256"/>
      <c r="M634" s="44"/>
      <c r="N634" s="257" t="s">
        <v>1</v>
      </c>
      <c r="O634" s="258" t="s">
        <v>42</v>
      </c>
      <c r="P634" s="259">
        <f>I634+J634</f>
        <v>0</v>
      </c>
      <c r="Q634" s="259">
        <f>ROUND(I634*H634,2)</f>
        <v>0</v>
      </c>
      <c r="R634" s="259">
        <f>ROUND(J634*H634,2)</f>
        <v>0</v>
      </c>
      <c r="S634" s="94"/>
      <c r="T634" s="260">
        <f>S634*H634</f>
        <v>0</v>
      </c>
      <c r="U634" s="260">
        <v>0.00056999999999999998</v>
      </c>
      <c r="V634" s="260">
        <f>U634*H634</f>
        <v>0.05244</v>
      </c>
      <c r="W634" s="260">
        <v>0</v>
      </c>
      <c r="X634" s="261">
        <f>W634*H634</f>
        <v>0</v>
      </c>
      <c r="Y634" s="41"/>
      <c r="Z634" s="41"/>
      <c r="AA634" s="41"/>
      <c r="AB634" s="41"/>
      <c r="AC634" s="41"/>
      <c r="AD634" s="41"/>
      <c r="AE634" s="41"/>
      <c r="AR634" s="262" t="s">
        <v>264</v>
      </c>
      <c r="AT634" s="262" t="s">
        <v>186</v>
      </c>
      <c r="AU634" s="262" t="s">
        <v>88</v>
      </c>
      <c r="AY634" s="16" t="s">
        <v>184</v>
      </c>
      <c r="BE634" s="147">
        <f>IF(O634="základní",K634,0)</f>
        <v>0</v>
      </c>
      <c r="BF634" s="147">
        <f>IF(O634="snížená",K634,0)</f>
        <v>0</v>
      </c>
      <c r="BG634" s="147">
        <f>IF(O634="zákl. přenesená",K634,0)</f>
        <v>0</v>
      </c>
      <c r="BH634" s="147">
        <f>IF(O634="sníž. přenesená",K634,0)</f>
        <v>0</v>
      </c>
      <c r="BI634" s="147">
        <f>IF(O634="nulová",K634,0)</f>
        <v>0</v>
      </c>
      <c r="BJ634" s="16" t="s">
        <v>86</v>
      </c>
      <c r="BK634" s="147">
        <f>ROUND(P634*H634,2)</f>
        <v>0</v>
      </c>
      <c r="BL634" s="16" t="s">
        <v>264</v>
      </c>
      <c r="BM634" s="262" t="s">
        <v>1639</v>
      </c>
    </row>
    <row r="635" s="13" customFormat="1">
      <c r="A635" s="13"/>
      <c r="B635" s="263"/>
      <c r="C635" s="264"/>
      <c r="D635" s="265" t="s">
        <v>201</v>
      </c>
      <c r="E635" s="266" t="s">
        <v>1</v>
      </c>
      <c r="F635" s="267" t="s">
        <v>1640</v>
      </c>
      <c r="G635" s="264"/>
      <c r="H635" s="268">
        <v>92</v>
      </c>
      <c r="I635" s="269"/>
      <c r="J635" s="269"/>
      <c r="K635" s="264"/>
      <c r="L635" s="264"/>
      <c r="M635" s="270"/>
      <c r="N635" s="271"/>
      <c r="O635" s="272"/>
      <c r="P635" s="272"/>
      <c r="Q635" s="272"/>
      <c r="R635" s="272"/>
      <c r="S635" s="272"/>
      <c r="T635" s="272"/>
      <c r="U635" s="272"/>
      <c r="V635" s="272"/>
      <c r="W635" s="272"/>
      <c r="X635" s="273"/>
      <c r="Y635" s="13"/>
      <c r="Z635" s="13"/>
      <c r="AA635" s="13"/>
      <c r="AB635" s="13"/>
      <c r="AC635" s="13"/>
      <c r="AD635" s="13"/>
      <c r="AE635" s="13"/>
      <c r="AT635" s="274" t="s">
        <v>201</v>
      </c>
      <c r="AU635" s="274" t="s">
        <v>88</v>
      </c>
      <c r="AV635" s="13" t="s">
        <v>88</v>
      </c>
      <c r="AW635" s="13" t="s">
        <v>5</v>
      </c>
      <c r="AX635" s="13" t="s">
        <v>86</v>
      </c>
      <c r="AY635" s="274" t="s">
        <v>184</v>
      </c>
    </row>
    <row r="636" s="2" customFormat="1" ht="24.15" customHeight="1">
      <c r="A636" s="41"/>
      <c r="B636" s="42"/>
      <c r="C636" s="249" t="s">
        <v>1641</v>
      </c>
      <c r="D636" s="249" t="s">
        <v>186</v>
      </c>
      <c r="E636" s="250" t="s">
        <v>1642</v>
      </c>
      <c r="F636" s="251" t="s">
        <v>1643</v>
      </c>
      <c r="G636" s="252" t="s">
        <v>194</v>
      </c>
      <c r="H636" s="253">
        <v>12</v>
      </c>
      <c r="I636" s="254"/>
      <c r="J636" s="254"/>
      <c r="K636" s="255">
        <f>ROUND(P636*H636,2)</f>
        <v>0</v>
      </c>
      <c r="L636" s="256"/>
      <c r="M636" s="44"/>
      <c r="N636" s="257" t="s">
        <v>1</v>
      </c>
      <c r="O636" s="258" t="s">
        <v>42</v>
      </c>
      <c r="P636" s="259">
        <f>I636+J636</f>
        <v>0</v>
      </c>
      <c r="Q636" s="259">
        <f>ROUND(I636*H636,2)</f>
        <v>0</v>
      </c>
      <c r="R636" s="259">
        <f>ROUND(J636*H636,2)</f>
        <v>0</v>
      </c>
      <c r="S636" s="94"/>
      <c r="T636" s="260">
        <f>S636*H636</f>
        <v>0</v>
      </c>
      <c r="U636" s="260">
        <v>0.00069999999999999999</v>
      </c>
      <c r="V636" s="260">
        <f>U636*H636</f>
        <v>0.0083999999999999995</v>
      </c>
      <c r="W636" s="260">
        <v>0</v>
      </c>
      <c r="X636" s="261">
        <f>W636*H636</f>
        <v>0</v>
      </c>
      <c r="Y636" s="41"/>
      <c r="Z636" s="41"/>
      <c r="AA636" s="41"/>
      <c r="AB636" s="41"/>
      <c r="AC636" s="41"/>
      <c r="AD636" s="41"/>
      <c r="AE636" s="41"/>
      <c r="AR636" s="262" t="s">
        <v>264</v>
      </c>
      <c r="AT636" s="262" t="s">
        <v>186</v>
      </c>
      <c r="AU636" s="262" t="s">
        <v>88</v>
      </c>
      <c r="AY636" s="16" t="s">
        <v>184</v>
      </c>
      <c r="BE636" s="147">
        <f>IF(O636="základní",K636,0)</f>
        <v>0</v>
      </c>
      <c r="BF636" s="147">
        <f>IF(O636="snížená",K636,0)</f>
        <v>0</v>
      </c>
      <c r="BG636" s="147">
        <f>IF(O636="zákl. přenesená",K636,0)</f>
        <v>0</v>
      </c>
      <c r="BH636" s="147">
        <f>IF(O636="sníž. přenesená",K636,0)</f>
        <v>0</v>
      </c>
      <c r="BI636" s="147">
        <f>IF(O636="nulová",K636,0)</f>
        <v>0</v>
      </c>
      <c r="BJ636" s="16" t="s">
        <v>86</v>
      </c>
      <c r="BK636" s="147">
        <f>ROUND(P636*H636,2)</f>
        <v>0</v>
      </c>
      <c r="BL636" s="16" t="s">
        <v>264</v>
      </c>
      <c r="BM636" s="262" t="s">
        <v>1644</v>
      </c>
    </row>
    <row r="637" s="2" customFormat="1" ht="24.15" customHeight="1">
      <c r="A637" s="41"/>
      <c r="B637" s="42"/>
      <c r="C637" s="249" t="s">
        <v>1645</v>
      </c>
      <c r="D637" s="249" t="s">
        <v>186</v>
      </c>
      <c r="E637" s="250" t="s">
        <v>1646</v>
      </c>
      <c r="F637" s="251" t="s">
        <v>1647</v>
      </c>
      <c r="G637" s="252" t="s">
        <v>194</v>
      </c>
      <c r="H637" s="253">
        <v>8</v>
      </c>
      <c r="I637" s="254"/>
      <c r="J637" s="254"/>
      <c r="K637" s="255">
        <f>ROUND(P637*H637,2)</f>
        <v>0</v>
      </c>
      <c r="L637" s="256"/>
      <c r="M637" s="44"/>
      <c r="N637" s="257" t="s">
        <v>1</v>
      </c>
      <c r="O637" s="258" t="s">
        <v>42</v>
      </c>
      <c r="P637" s="259">
        <f>I637+J637</f>
        <v>0</v>
      </c>
      <c r="Q637" s="259">
        <f>ROUND(I637*H637,2)</f>
        <v>0</v>
      </c>
      <c r="R637" s="259">
        <f>ROUND(J637*H637,2)</f>
        <v>0</v>
      </c>
      <c r="S637" s="94"/>
      <c r="T637" s="260">
        <f>S637*H637</f>
        <v>0</v>
      </c>
      <c r="U637" s="260">
        <v>0.0012700000000000001</v>
      </c>
      <c r="V637" s="260">
        <f>U637*H637</f>
        <v>0.010160000000000001</v>
      </c>
      <c r="W637" s="260">
        <v>0</v>
      </c>
      <c r="X637" s="261">
        <f>W637*H637</f>
        <v>0</v>
      </c>
      <c r="Y637" s="41"/>
      <c r="Z637" s="41"/>
      <c r="AA637" s="41"/>
      <c r="AB637" s="41"/>
      <c r="AC637" s="41"/>
      <c r="AD637" s="41"/>
      <c r="AE637" s="41"/>
      <c r="AR637" s="262" t="s">
        <v>264</v>
      </c>
      <c r="AT637" s="262" t="s">
        <v>186</v>
      </c>
      <c r="AU637" s="262" t="s">
        <v>88</v>
      </c>
      <c r="AY637" s="16" t="s">
        <v>184</v>
      </c>
      <c r="BE637" s="147">
        <f>IF(O637="základní",K637,0)</f>
        <v>0</v>
      </c>
      <c r="BF637" s="147">
        <f>IF(O637="snížená",K637,0)</f>
        <v>0</v>
      </c>
      <c r="BG637" s="147">
        <f>IF(O637="zákl. přenesená",K637,0)</f>
        <v>0</v>
      </c>
      <c r="BH637" s="147">
        <f>IF(O637="sníž. přenesená",K637,0)</f>
        <v>0</v>
      </c>
      <c r="BI637" s="147">
        <f>IF(O637="nulová",K637,0)</f>
        <v>0</v>
      </c>
      <c r="BJ637" s="16" t="s">
        <v>86</v>
      </c>
      <c r="BK637" s="147">
        <f>ROUND(P637*H637,2)</f>
        <v>0</v>
      </c>
      <c r="BL637" s="16" t="s">
        <v>264</v>
      </c>
      <c r="BM637" s="262" t="s">
        <v>1648</v>
      </c>
    </row>
    <row r="638" s="2" customFormat="1" ht="24.15" customHeight="1">
      <c r="A638" s="41"/>
      <c r="B638" s="42"/>
      <c r="C638" s="249" t="s">
        <v>1649</v>
      </c>
      <c r="D638" s="249" t="s">
        <v>186</v>
      </c>
      <c r="E638" s="250" t="s">
        <v>1650</v>
      </c>
      <c r="F638" s="251" t="s">
        <v>1651</v>
      </c>
      <c r="G638" s="252" t="s">
        <v>333</v>
      </c>
      <c r="H638" s="253">
        <v>8</v>
      </c>
      <c r="I638" s="254"/>
      <c r="J638" s="254"/>
      <c r="K638" s="255">
        <f>ROUND(P638*H638,2)</f>
        <v>0</v>
      </c>
      <c r="L638" s="256"/>
      <c r="M638" s="44"/>
      <c r="N638" s="257" t="s">
        <v>1</v>
      </c>
      <c r="O638" s="258" t="s">
        <v>42</v>
      </c>
      <c r="P638" s="259">
        <f>I638+J638</f>
        <v>0</v>
      </c>
      <c r="Q638" s="259">
        <f>ROUND(I638*H638,2)</f>
        <v>0</v>
      </c>
      <c r="R638" s="259">
        <f>ROUND(J638*H638,2)</f>
        <v>0</v>
      </c>
      <c r="S638" s="94"/>
      <c r="T638" s="260">
        <f>S638*H638</f>
        <v>0</v>
      </c>
      <c r="U638" s="260">
        <v>2.0000000000000002E-05</v>
      </c>
      <c r="V638" s="260">
        <f>U638*H638</f>
        <v>0.00016000000000000001</v>
      </c>
      <c r="W638" s="260">
        <v>0</v>
      </c>
      <c r="X638" s="261">
        <f>W638*H638</f>
        <v>0</v>
      </c>
      <c r="Y638" s="41"/>
      <c r="Z638" s="41"/>
      <c r="AA638" s="41"/>
      <c r="AB638" s="41"/>
      <c r="AC638" s="41"/>
      <c r="AD638" s="41"/>
      <c r="AE638" s="41"/>
      <c r="AR638" s="262" t="s">
        <v>264</v>
      </c>
      <c r="AT638" s="262" t="s">
        <v>186</v>
      </c>
      <c r="AU638" s="262" t="s">
        <v>88</v>
      </c>
      <c r="AY638" s="16" t="s">
        <v>184</v>
      </c>
      <c r="BE638" s="147">
        <f>IF(O638="základní",K638,0)</f>
        <v>0</v>
      </c>
      <c r="BF638" s="147">
        <f>IF(O638="snížená",K638,0)</f>
        <v>0</v>
      </c>
      <c r="BG638" s="147">
        <f>IF(O638="zákl. přenesená",K638,0)</f>
        <v>0</v>
      </c>
      <c r="BH638" s="147">
        <f>IF(O638="sníž. přenesená",K638,0)</f>
        <v>0</v>
      </c>
      <c r="BI638" s="147">
        <f>IF(O638="nulová",K638,0)</f>
        <v>0</v>
      </c>
      <c r="BJ638" s="16" t="s">
        <v>86</v>
      </c>
      <c r="BK638" s="147">
        <f>ROUND(P638*H638,2)</f>
        <v>0</v>
      </c>
      <c r="BL638" s="16" t="s">
        <v>264</v>
      </c>
      <c r="BM638" s="262" t="s">
        <v>1652</v>
      </c>
    </row>
    <row r="639" s="2" customFormat="1" ht="24.15" customHeight="1">
      <c r="A639" s="41"/>
      <c r="B639" s="42"/>
      <c r="C639" s="249" t="s">
        <v>1653</v>
      </c>
      <c r="D639" s="249" t="s">
        <v>186</v>
      </c>
      <c r="E639" s="250" t="s">
        <v>1654</v>
      </c>
      <c r="F639" s="251" t="s">
        <v>1655</v>
      </c>
      <c r="G639" s="252" t="s">
        <v>333</v>
      </c>
      <c r="H639" s="253">
        <v>2</v>
      </c>
      <c r="I639" s="254"/>
      <c r="J639" s="254"/>
      <c r="K639" s="255">
        <f>ROUND(P639*H639,2)</f>
        <v>0</v>
      </c>
      <c r="L639" s="256"/>
      <c r="M639" s="44"/>
      <c r="N639" s="257" t="s">
        <v>1</v>
      </c>
      <c r="O639" s="258" t="s">
        <v>42</v>
      </c>
      <c r="P639" s="259">
        <f>I639+J639</f>
        <v>0</v>
      </c>
      <c r="Q639" s="259">
        <f>ROUND(I639*H639,2)</f>
        <v>0</v>
      </c>
      <c r="R639" s="259">
        <f>ROUND(J639*H639,2)</f>
        <v>0</v>
      </c>
      <c r="S639" s="94"/>
      <c r="T639" s="260">
        <f>S639*H639</f>
        <v>0</v>
      </c>
      <c r="U639" s="260">
        <v>5.0000000000000002E-05</v>
      </c>
      <c r="V639" s="260">
        <f>U639*H639</f>
        <v>0.00010000000000000001</v>
      </c>
      <c r="W639" s="260">
        <v>0</v>
      </c>
      <c r="X639" s="261">
        <f>W639*H639</f>
        <v>0</v>
      </c>
      <c r="Y639" s="41"/>
      <c r="Z639" s="41"/>
      <c r="AA639" s="41"/>
      <c r="AB639" s="41"/>
      <c r="AC639" s="41"/>
      <c r="AD639" s="41"/>
      <c r="AE639" s="41"/>
      <c r="AR639" s="262" t="s">
        <v>264</v>
      </c>
      <c r="AT639" s="262" t="s">
        <v>186</v>
      </c>
      <c r="AU639" s="262" t="s">
        <v>88</v>
      </c>
      <c r="AY639" s="16" t="s">
        <v>184</v>
      </c>
      <c r="BE639" s="147">
        <f>IF(O639="základní",K639,0)</f>
        <v>0</v>
      </c>
      <c r="BF639" s="147">
        <f>IF(O639="snížená",K639,0)</f>
        <v>0</v>
      </c>
      <c r="BG639" s="147">
        <f>IF(O639="zákl. přenesená",K639,0)</f>
        <v>0</v>
      </c>
      <c r="BH639" s="147">
        <f>IF(O639="sníž. přenesená",K639,0)</f>
        <v>0</v>
      </c>
      <c r="BI639" s="147">
        <f>IF(O639="nulová",K639,0)</f>
        <v>0</v>
      </c>
      <c r="BJ639" s="16" t="s">
        <v>86</v>
      </c>
      <c r="BK639" s="147">
        <f>ROUND(P639*H639,2)</f>
        <v>0</v>
      </c>
      <c r="BL639" s="16" t="s">
        <v>264</v>
      </c>
      <c r="BM639" s="262" t="s">
        <v>1656</v>
      </c>
    </row>
    <row r="640" s="2" customFormat="1" ht="24.15" customHeight="1">
      <c r="A640" s="41"/>
      <c r="B640" s="42"/>
      <c r="C640" s="249" t="s">
        <v>1657</v>
      </c>
      <c r="D640" s="249" t="s">
        <v>186</v>
      </c>
      <c r="E640" s="250" t="s">
        <v>1658</v>
      </c>
      <c r="F640" s="251" t="s">
        <v>1659</v>
      </c>
      <c r="G640" s="252" t="s">
        <v>333</v>
      </c>
      <c r="H640" s="253">
        <v>4</v>
      </c>
      <c r="I640" s="254"/>
      <c r="J640" s="254"/>
      <c r="K640" s="255">
        <f>ROUND(P640*H640,2)</f>
        <v>0</v>
      </c>
      <c r="L640" s="256"/>
      <c r="M640" s="44"/>
      <c r="N640" s="257" t="s">
        <v>1</v>
      </c>
      <c r="O640" s="258" t="s">
        <v>42</v>
      </c>
      <c r="P640" s="259">
        <f>I640+J640</f>
        <v>0</v>
      </c>
      <c r="Q640" s="259">
        <f>ROUND(I640*H640,2)</f>
        <v>0</v>
      </c>
      <c r="R640" s="259">
        <f>ROUND(J640*H640,2)</f>
        <v>0</v>
      </c>
      <c r="S640" s="94"/>
      <c r="T640" s="260">
        <f>S640*H640</f>
        <v>0</v>
      </c>
      <c r="U640" s="260">
        <v>0.00011</v>
      </c>
      <c r="V640" s="260">
        <f>U640*H640</f>
        <v>0.00044000000000000002</v>
      </c>
      <c r="W640" s="260">
        <v>0</v>
      </c>
      <c r="X640" s="261">
        <f>W640*H640</f>
        <v>0</v>
      </c>
      <c r="Y640" s="41"/>
      <c r="Z640" s="41"/>
      <c r="AA640" s="41"/>
      <c r="AB640" s="41"/>
      <c r="AC640" s="41"/>
      <c r="AD640" s="41"/>
      <c r="AE640" s="41"/>
      <c r="AR640" s="262" t="s">
        <v>264</v>
      </c>
      <c r="AT640" s="262" t="s">
        <v>186</v>
      </c>
      <c r="AU640" s="262" t="s">
        <v>88</v>
      </c>
      <c r="AY640" s="16" t="s">
        <v>184</v>
      </c>
      <c r="BE640" s="147">
        <f>IF(O640="základní",K640,0)</f>
        <v>0</v>
      </c>
      <c r="BF640" s="147">
        <f>IF(O640="snížená",K640,0)</f>
        <v>0</v>
      </c>
      <c r="BG640" s="147">
        <f>IF(O640="zákl. přenesená",K640,0)</f>
        <v>0</v>
      </c>
      <c r="BH640" s="147">
        <f>IF(O640="sníž. přenesená",K640,0)</f>
        <v>0</v>
      </c>
      <c r="BI640" s="147">
        <f>IF(O640="nulová",K640,0)</f>
        <v>0</v>
      </c>
      <c r="BJ640" s="16" t="s">
        <v>86</v>
      </c>
      <c r="BK640" s="147">
        <f>ROUND(P640*H640,2)</f>
        <v>0</v>
      </c>
      <c r="BL640" s="16" t="s">
        <v>264</v>
      </c>
      <c r="BM640" s="262" t="s">
        <v>1660</v>
      </c>
    </row>
    <row r="641" s="2" customFormat="1" ht="16.5" customHeight="1">
      <c r="A641" s="41"/>
      <c r="B641" s="42"/>
      <c r="C641" s="249" t="s">
        <v>1661</v>
      </c>
      <c r="D641" s="249" t="s">
        <v>186</v>
      </c>
      <c r="E641" s="250" t="s">
        <v>1662</v>
      </c>
      <c r="F641" s="251" t="s">
        <v>1663</v>
      </c>
      <c r="G641" s="252" t="s">
        <v>194</v>
      </c>
      <c r="H641" s="253">
        <v>272</v>
      </c>
      <c r="I641" s="254"/>
      <c r="J641" s="254"/>
      <c r="K641" s="255">
        <f>ROUND(P641*H641,2)</f>
        <v>0</v>
      </c>
      <c r="L641" s="256"/>
      <c r="M641" s="44"/>
      <c r="N641" s="257" t="s">
        <v>1</v>
      </c>
      <c r="O641" s="258" t="s">
        <v>42</v>
      </c>
      <c r="P641" s="259">
        <f>I641+J641</f>
        <v>0</v>
      </c>
      <c r="Q641" s="259">
        <f>ROUND(I641*H641,2)</f>
        <v>0</v>
      </c>
      <c r="R641" s="259">
        <f>ROUND(J641*H641,2)</f>
        <v>0</v>
      </c>
      <c r="S641" s="94"/>
      <c r="T641" s="260">
        <f>S641*H641</f>
        <v>0</v>
      </c>
      <c r="U641" s="260">
        <v>0</v>
      </c>
      <c r="V641" s="260">
        <f>U641*H641</f>
        <v>0</v>
      </c>
      <c r="W641" s="260">
        <v>0</v>
      </c>
      <c r="X641" s="261">
        <f>W641*H641</f>
        <v>0</v>
      </c>
      <c r="Y641" s="41"/>
      <c r="Z641" s="41"/>
      <c r="AA641" s="41"/>
      <c r="AB641" s="41"/>
      <c r="AC641" s="41"/>
      <c r="AD641" s="41"/>
      <c r="AE641" s="41"/>
      <c r="AR641" s="262" t="s">
        <v>264</v>
      </c>
      <c r="AT641" s="262" t="s">
        <v>186</v>
      </c>
      <c r="AU641" s="262" t="s">
        <v>88</v>
      </c>
      <c r="AY641" s="16" t="s">
        <v>184</v>
      </c>
      <c r="BE641" s="147">
        <f>IF(O641="základní",K641,0)</f>
        <v>0</v>
      </c>
      <c r="BF641" s="147">
        <f>IF(O641="snížená",K641,0)</f>
        <v>0</v>
      </c>
      <c r="BG641" s="147">
        <f>IF(O641="zákl. přenesená",K641,0)</f>
        <v>0</v>
      </c>
      <c r="BH641" s="147">
        <f>IF(O641="sníž. přenesená",K641,0)</f>
        <v>0</v>
      </c>
      <c r="BI641" s="147">
        <f>IF(O641="nulová",K641,0)</f>
        <v>0</v>
      </c>
      <c r="BJ641" s="16" t="s">
        <v>86</v>
      </c>
      <c r="BK641" s="147">
        <f>ROUND(P641*H641,2)</f>
        <v>0</v>
      </c>
      <c r="BL641" s="16" t="s">
        <v>264</v>
      </c>
      <c r="BM641" s="262" t="s">
        <v>1664</v>
      </c>
    </row>
    <row r="642" s="13" customFormat="1">
      <c r="A642" s="13"/>
      <c r="B642" s="263"/>
      <c r="C642" s="264"/>
      <c r="D642" s="265" t="s">
        <v>201</v>
      </c>
      <c r="E642" s="266" t="s">
        <v>1</v>
      </c>
      <c r="F642" s="267" t="s">
        <v>1665</v>
      </c>
      <c r="G642" s="264"/>
      <c r="H642" s="268">
        <v>272</v>
      </c>
      <c r="I642" s="269"/>
      <c r="J642" s="269"/>
      <c r="K642" s="264"/>
      <c r="L642" s="264"/>
      <c r="M642" s="270"/>
      <c r="N642" s="271"/>
      <c r="O642" s="272"/>
      <c r="P642" s="272"/>
      <c r="Q642" s="272"/>
      <c r="R642" s="272"/>
      <c r="S642" s="272"/>
      <c r="T642" s="272"/>
      <c r="U642" s="272"/>
      <c r="V642" s="272"/>
      <c r="W642" s="272"/>
      <c r="X642" s="273"/>
      <c r="Y642" s="13"/>
      <c r="Z642" s="13"/>
      <c r="AA642" s="13"/>
      <c r="AB642" s="13"/>
      <c r="AC642" s="13"/>
      <c r="AD642" s="13"/>
      <c r="AE642" s="13"/>
      <c r="AT642" s="274" t="s">
        <v>201</v>
      </c>
      <c r="AU642" s="274" t="s">
        <v>88</v>
      </c>
      <c r="AV642" s="13" t="s">
        <v>88</v>
      </c>
      <c r="AW642" s="13" t="s">
        <v>5</v>
      </c>
      <c r="AX642" s="13" t="s">
        <v>86</v>
      </c>
      <c r="AY642" s="274" t="s">
        <v>184</v>
      </c>
    </row>
    <row r="643" s="2" customFormat="1" ht="33" customHeight="1">
      <c r="A643" s="41"/>
      <c r="B643" s="42"/>
      <c r="C643" s="249" t="s">
        <v>1666</v>
      </c>
      <c r="D643" s="249" t="s">
        <v>186</v>
      </c>
      <c r="E643" s="250" t="s">
        <v>1667</v>
      </c>
      <c r="F643" s="251" t="s">
        <v>1668</v>
      </c>
      <c r="G643" s="252" t="s">
        <v>194</v>
      </c>
      <c r="H643" s="253">
        <v>256</v>
      </c>
      <c r="I643" s="254"/>
      <c r="J643" s="254"/>
      <c r="K643" s="255">
        <f>ROUND(P643*H643,2)</f>
        <v>0</v>
      </c>
      <c r="L643" s="256"/>
      <c r="M643" s="44"/>
      <c r="N643" s="257" t="s">
        <v>1</v>
      </c>
      <c r="O643" s="258" t="s">
        <v>42</v>
      </c>
      <c r="P643" s="259">
        <f>I643+J643</f>
        <v>0</v>
      </c>
      <c r="Q643" s="259">
        <f>ROUND(I643*H643,2)</f>
        <v>0</v>
      </c>
      <c r="R643" s="259">
        <f>ROUND(J643*H643,2)</f>
        <v>0</v>
      </c>
      <c r="S643" s="94"/>
      <c r="T643" s="260">
        <f>S643*H643</f>
        <v>0</v>
      </c>
      <c r="U643" s="260">
        <v>0.00012</v>
      </c>
      <c r="V643" s="260">
        <f>U643*H643</f>
        <v>0.030720000000000001</v>
      </c>
      <c r="W643" s="260">
        <v>0</v>
      </c>
      <c r="X643" s="261">
        <f>W643*H643</f>
        <v>0</v>
      </c>
      <c r="Y643" s="41"/>
      <c r="Z643" s="41"/>
      <c r="AA643" s="41"/>
      <c r="AB643" s="41"/>
      <c r="AC643" s="41"/>
      <c r="AD643" s="41"/>
      <c r="AE643" s="41"/>
      <c r="AR643" s="262" t="s">
        <v>264</v>
      </c>
      <c r="AT643" s="262" t="s">
        <v>186</v>
      </c>
      <c r="AU643" s="262" t="s">
        <v>88</v>
      </c>
      <c r="AY643" s="16" t="s">
        <v>184</v>
      </c>
      <c r="BE643" s="147">
        <f>IF(O643="základní",K643,0)</f>
        <v>0</v>
      </c>
      <c r="BF643" s="147">
        <f>IF(O643="snížená",K643,0)</f>
        <v>0</v>
      </c>
      <c r="BG643" s="147">
        <f>IF(O643="zákl. přenesená",K643,0)</f>
        <v>0</v>
      </c>
      <c r="BH643" s="147">
        <f>IF(O643="sníž. přenesená",K643,0)</f>
        <v>0</v>
      </c>
      <c r="BI643" s="147">
        <f>IF(O643="nulová",K643,0)</f>
        <v>0</v>
      </c>
      <c r="BJ643" s="16" t="s">
        <v>86</v>
      </c>
      <c r="BK643" s="147">
        <f>ROUND(P643*H643,2)</f>
        <v>0</v>
      </c>
      <c r="BL643" s="16" t="s">
        <v>264</v>
      </c>
      <c r="BM643" s="262" t="s">
        <v>1669</v>
      </c>
    </row>
    <row r="644" s="13" customFormat="1">
      <c r="A644" s="13"/>
      <c r="B644" s="263"/>
      <c r="C644" s="264"/>
      <c r="D644" s="265" t="s">
        <v>201</v>
      </c>
      <c r="E644" s="266" t="s">
        <v>1</v>
      </c>
      <c r="F644" s="267" t="s">
        <v>1670</v>
      </c>
      <c r="G644" s="264"/>
      <c r="H644" s="268">
        <v>256</v>
      </c>
      <c r="I644" s="269"/>
      <c r="J644" s="269"/>
      <c r="K644" s="264"/>
      <c r="L644" s="264"/>
      <c r="M644" s="270"/>
      <c r="N644" s="271"/>
      <c r="O644" s="272"/>
      <c r="P644" s="272"/>
      <c r="Q644" s="272"/>
      <c r="R644" s="272"/>
      <c r="S644" s="272"/>
      <c r="T644" s="272"/>
      <c r="U644" s="272"/>
      <c r="V644" s="272"/>
      <c r="W644" s="272"/>
      <c r="X644" s="273"/>
      <c r="Y644" s="13"/>
      <c r="Z644" s="13"/>
      <c r="AA644" s="13"/>
      <c r="AB644" s="13"/>
      <c r="AC644" s="13"/>
      <c r="AD644" s="13"/>
      <c r="AE644" s="13"/>
      <c r="AT644" s="274" t="s">
        <v>201</v>
      </c>
      <c r="AU644" s="274" t="s">
        <v>88</v>
      </c>
      <c r="AV644" s="13" t="s">
        <v>88</v>
      </c>
      <c r="AW644" s="13" t="s">
        <v>5</v>
      </c>
      <c r="AX644" s="13" t="s">
        <v>86</v>
      </c>
      <c r="AY644" s="274" t="s">
        <v>184</v>
      </c>
    </row>
    <row r="645" s="2" customFormat="1" ht="33" customHeight="1">
      <c r="A645" s="41"/>
      <c r="B645" s="42"/>
      <c r="C645" s="249" t="s">
        <v>1671</v>
      </c>
      <c r="D645" s="249" t="s">
        <v>186</v>
      </c>
      <c r="E645" s="250" t="s">
        <v>1672</v>
      </c>
      <c r="F645" s="251" t="s">
        <v>1673</v>
      </c>
      <c r="G645" s="252" t="s">
        <v>194</v>
      </c>
      <c r="H645" s="253">
        <v>16</v>
      </c>
      <c r="I645" s="254"/>
      <c r="J645" s="254"/>
      <c r="K645" s="255">
        <f>ROUND(P645*H645,2)</f>
        <v>0</v>
      </c>
      <c r="L645" s="256"/>
      <c r="M645" s="44"/>
      <c r="N645" s="257" t="s">
        <v>1</v>
      </c>
      <c r="O645" s="258" t="s">
        <v>42</v>
      </c>
      <c r="P645" s="259">
        <f>I645+J645</f>
        <v>0</v>
      </c>
      <c r="Q645" s="259">
        <f>ROUND(I645*H645,2)</f>
        <v>0</v>
      </c>
      <c r="R645" s="259">
        <f>ROUND(J645*H645,2)</f>
        <v>0</v>
      </c>
      <c r="S645" s="94"/>
      <c r="T645" s="260">
        <f>S645*H645</f>
        <v>0</v>
      </c>
      <c r="U645" s="260">
        <v>0.00016000000000000001</v>
      </c>
      <c r="V645" s="260">
        <f>U645*H645</f>
        <v>0.0025600000000000002</v>
      </c>
      <c r="W645" s="260">
        <v>0</v>
      </c>
      <c r="X645" s="261">
        <f>W645*H645</f>
        <v>0</v>
      </c>
      <c r="Y645" s="41"/>
      <c r="Z645" s="41"/>
      <c r="AA645" s="41"/>
      <c r="AB645" s="41"/>
      <c r="AC645" s="41"/>
      <c r="AD645" s="41"/>
      <c r="AE645" s="41"/>
      <c r="AR645" s="262" t="s">
        <v>264</v>
      </c>
      <c r="AT645" s="262" t="s">
        <v>186</v>
      </c>
      <c r="AU645" s="262" t="s">
        <v>88</v>
      </c>
      <c r="AY645" s="16" t="s">
        <v>184</v>
      </c>
      <c r="BE645" s="147">
        <f>IF(O645="základní",K645,0)</f>
        <v>0</v>
      </c>
      <c r="BF645" s="147">
        <f>IF(O645="snížená",K645,0)</f>
        <v>0</v>
      </c>
      <c r="BG645" s="147">
        <f>IF(O645="zákl. přenesená",K645,0)</f>
        <v>0</v>
      </c>
      <c r="BH645" s="147">
        <f>IF(O645="sníž. přenesená",K645,0)</f>
        <v>0</v>
      </c>
      <c r="BI645" s="147">
        <f>IF(O645="nulová",K645,0)</f>
        <v>0</v>
      </c>
      <c r="BJ645" s="16" t="s">
        <v>86</v>
      </c>
      <c r="BK645" s="147">
        <f>ROUND(P645*H645,2)</f>
        <v>0</v>
      </c>
      <c r="BL645" s="16" t="s">
        <v>264</v>
      </c>
      <c r="BM645" s="262" t="s">
        <v>1674</v>
      </c>
    </row>
    <row r="646" s="2" customFormat="1" ht="24.15" customHeight="1">
      <c r="A646" s="41"/>
      <c r="B646" s="42"/>
      <c r="C646" s="249" t="s">
        <v>1675</v>
      </c>
      <c r="D646" s="249" t="s">
        <v>186</v>
      </c>
      <c r="E646" s="250" t="s">
        <v>1676</v>
      </c>
      <c r="F646" s="251" t="s">
        <v>1677</v>
      </c>
      <c r="G646" s="252" t="s">
        <v>241</v>
      </c>
      <c r="H646" s="253">
        <v>0.187</v>
      </c>
      <c r="I646" s="254"/>
      <c r="J646" s="254"/>
      <c r="K646" s="255">
        <f>ROUND(P646*H646,2)</f>
        <v>0</v>
      </c>
      <c r="L646" s="256"/>
      <c r="M646" s="44"/>
      <c r="N646" s="257" t="s">
        <v>1</v>
      </c>
      <c r="O646" s="258" t="s">
        <v>42</v>
      </c>
      <c r="P646" s="259">
        <f>I646+J646</f>
        <v>0</v>
      </c>
      <c r="Q646" s="259">
        <f>ROUND(I646*H646,2)</f>
        <v>0</v>
      </c>
      <c r="R646" s="259">
        <f>ROUND(J646*H646,2)</f>
        <v>0</v>
      </c>
      <c r="S646" s="94"/>
      <c r="T646" s="260">
        <f>S646*H646</f>
        <v>0</v>
      </c>
      <c r="U646" s="260">
        <v>0</v>
      </c>
      <c r="V646" s="260">
        <f>U646*H646</f>
        <v>0</v>
      </c>
      <c r="W646" s="260">
        <v>0</v>
      </c>
      <c r="X646" s="261">
        <f>W646*H646</f>
        <v>0</v>
      </c>
      <c r="Y646" s="41"/>
      <c r="Z646" s="41"/>
      <c r="AA646" s="41"/>
      <c r="AB646" s="41"/>
      <c r="AC646" s="41"/>
      <c r="AD646" s="41"/>
      <c r="AE646" s="41"/>
      <c r="AR646" s="262" t="s">
        <v>264</v>
      </c>
      <c r="AT646" s="262" t="s">
        <v>186</v>
      </c>
      <c r="AU646" s="262" t="s">
        <v>88</v>
      </c>
      <c r="AY646" s="16" t="s">
        <v>184</v>
      </c>
      <c r="BE646" s="147">
        <f>IF(O646="základní",K646,0)</f>
        <v>0</v>
      </c>
      <c r="BF646" s="147">
        <f>IF(O646="snížená",K646,0)</f>
        <v>0</v>
      </c>
      <c r="BG646" s="147">
        <f>IF(O646="zákl. přenesená",K646,0)</f>
        <v>0</v>
      </c>
      <c r="BH646" s="147">
        <f>IF(O646="sníž. přenesená",K646,0)</f>
        <v>0</v>
      </c>
      <c r="BI646" s="147">
        <f>IF(O646="nulová",K646,0)</f>
        <v>0</v>
      </c>
      <c r="BJ646" s="16" t="s">
        <v>86</v>
      </c>
      <c r="BK646" s="147">
        <f>ROUND(P646*H646,2)</f>
        <v>0</v>
      </c>
      <c r="BL646" s="16" t="s">
        <v>264</v>
      </c>
      <c r="BM646" s="262" t="s">
        <v>1678</v>
      </c>
    </row>
    <row r="647" s="2" customFormat="1" ht="24.15" customHeight="1">
      <c r="A647" s="41"/>
      <c r="B647" s="42"/>
      <c r="C647" s="249" t="s">
        <v>1679</v>
      </c>
      <c r="D647" s="249" t="s">
        <v>186</v>
      </c>
      <c r="E647" s="250" t="s">
        <v>1680</v>
      </c>
      <c r="F647" s="251" t="s">
        <v>1681</v>
      </c>
      <c r="G647" s="252" t="s">
        <v>241</v>
      </c>
      <c r="H647" s="253">
        <v>0.187</v>
      </c>
      <c r="I647" s="254"/>
      <c r="J647" s="254"/>
      <c r="K647" s="255">
        <f>ROUND(P647*H647,2)</f>
        <v>0</v>
      </c>
      <c r="L647" s="256"/>
      <c r="M647" s="44"/>
      <c r="N647" s="257" t="s">
        <v>1</v>
      </c>
      <c r="O647" s="258" t="s">
        <v>42</v>
      </c>
      <c r="P647" s="259">
        <f>I647+J647</f>
        <v>0</v>
      </c>
      <c r="Q647" s="259">
        <f>ROUND(I647*H647,2)</f>
        <v>0</v>
      </c>
      <c r="R647" s="259">
        <f>ROUND(J647*H647,2)</f>
        <v>0</v>
      </c>
      <c r="S647" s="94"/>
      <c r="T647" s="260">
        <f>S647*H647</f>
        <v>0</v>
      </c>
      <c r="U647" s="260">
        <v>0</v>
      </c>
      <c r="V647" s="260">
        <f>U647*H647</f>
        <v>0</v>
      </c>
      <c r="W647" s="260">
        <v>0</v>
      </c>
      <c r="X647" s="261">
        <f>W647*H647</f>
        <v>0</v>
      </c>
      <c r="Y647" s="41"/>
      <c r="Z647" s="41"/>
      <c r="AA647" s="41"/>
      <c r="AB647" s="41"/>
      <c r="AC647" s="41"/>
      <c r="AD647" s="41"/>
      <c r="AE647" s="41"/>
      <c r="AR647" s="262" t="s">
        <v>264</v>
      </c>
      <c r="AT647" s="262" t="s">
        <v>186</v>
      </c>
      <c r="AU647" s="262" t="s">
        <v>88</v>
      </c>
      <c r="AY647" s="16" t="s">
        <v>184</v>
      </c>
      <c r="BE647" s="147">
        <f>IF(O647="základní",K647,0)</f>
        <v>0</v>
      </c>
      <c r="BF647" s="147">
        <f>IF(O647="snížená",K647,0)</f>
        <v>0</v>
      </c>
      <c r="BG647" s="147">
        <f>IF(O647="zákl. přenesená",K647,0)</f>
        <v>0</v>
      </c>
      <c r="BH647" s="147">
        <f>IF(O647="sníž. přenesená",K647,0)</f>
        <v>0</v>
      </c>
      <c r="BI647" s="147">
        <f>IF(O647="nulová",K647,0)</f>
        <v>0</v>
      </c>
      <c r="BJ647" s="16" t="s">
        <v>86</v>
      </c>
      <c r="BK647" s="147">
        <f>ROUND(P647*H647,2)</f>
        <v>0</v>
      </c>
      <c r="BL647" s="16" t="s">
        <v>264</v>
      </c>
      <c r="BM647" s="262" t="s">
        <v>1682</v>
      </c>
    </row>
    <row r="648" s="12" customFormat="1" ht="22.8" customHeight="1">
      <c r="A648" s="12"/>
      <c r="B648" s="232"/>
      <c r="C648" s="233"/>
      <c r="D648" s="234" t="s">
        <v>78</v>
      </c>
      <c r="E648" s="247" t="s">
        <v>1683</v>
      </c>
      <c r="F648" s="247" t="s">
        <v>1684</v>
      </c>
      <c r="G648" s="233"/>
      <c r="H648" s="233"/>
      <c r="I648" s="236"/>
      <c r="J648" s="236"/>
      <c r="K648" s="248">
        <f>BK648</f>
        <v>0</v>
      </c>
      <c r="L648" s="233"/>
      <c r="M648" s="238"/>
      <c r="N648" s="239"/>
      <c r="O648" s="240"/>
      <c r="P648" s="240"/>
      <c r="Q648" s="241">
        <f>SUM(Q649:Q658)</f>
        <v>0</v>
      </c>
      <c r="R648" s="241">
        <f>SUM(R649:R658)</f>
        <v>0</v>
      </c>
      <c r="S648" s="240"/>
      <c r="T648" s="242">
        <f>SUM(T649:T658)</f>
        <v>0</v>
      </c>
      <c r="U648" s="240"/>
      <c r="V648" s="242">
        <f>SUM(V649:V658)</f>
        <v>0.044439999999999993</v>
      </c>
      <c r="W648" s="240"/>
      <c r="X648" s="243">
        <f>SUM(X649:X658)</f>
        <v>0</v>
      </c>
      <c r="Y648" s="12"/>
      <c r="Z648" s="12"/>
      <c r="AA648" s="12"/>
      <c r="AB648" s="12"/>
      <c r="AC648" s="12"/>
      <c r="AD648" s="12"/>
      <c r="AE648" s="12"/>
      <c r="AR648" s="244" t="s">
        <v>88</v>
      </c>
      <c r="AT648" s="245" t="s">
        <v>78</v>
      </c>
      <c r="AU648" s="245" t="s">
        <v>86</v>
      </c>
      <c r="AY648" s="244" t="s">
        <v>184</v>
      </c>
      <c r="BK648" s="246">
        <f>SUM(BK649:BK658)</f>
        <v>0</v>
      </c>
    </row>
    <row r="649" s="2" customFormat="1" ht="33" customHeight="1">
      <c r="A649" s="41"/>
      <c r="B649" s="42"/>
      <c r="C649" s="249" t="s">
        <v>1685</v>
      </c>
      <c r="D649" s="249" t="s">
        <v>186</v>
      </c>
      <c r="E649" s="250" t="s">
        <v>1686</v>
      </c>
      <c r="F649" s="251" t="s">
        <v>1687</v>
      </c>
      <c r="G649" s="252" t="s">
        <v>333</v>
      </c>
      <c r="H649" s="253">
        <v>30</v>
      </c>
      <c r="I649" s="254"/>
      <c r="J649" s="254"/>
      <c r="K649" s="255">
        <f>ROUND(P649*H649,2)</f>
        <v>0</v>
      </c>
      <c r="L649" s="256"/>
      <c r="M649" s="44"/>
      <c r="N649" s="257" t="s">
        <v>1</v>
      </c>
      <c r="O649" s="258" t="s">
        <v>42</v>
      </c>
      <c r="P649" s="259">
        <f>I649+J649</f>
        <v>0</v>
      </c>
      <c r="Q649" s="259">
        <f>ROUND(I649*H649,2)</f>
        <v>0</v>
      </c>
      <c r="R649" s="259">
        <f>ROUND(J649*H649,2)</f>
        <v>0</v>
      </c>
      <c r="S649" s="94"/>
      <c r="T649" s="260">
        <f>S649*H649</f>
        <v>0</v>
      </c>
      <c r="U649" s="260">
        <v>0.00025000000000000001</v>
      </c>
      <c r="V649" s="260">
        <f>U649*H649</f>
        <v>0.0074999999999999997</v>
      </c>
      <c r="W649" s="260">
        <v>0</v>
      </c>
      <c r="X649" s="261">
        <f>W649*H649</f>
        <v>0</v>
      </c>
      <c r="Y649" s="41"/>
      <c r="Z649" s="41"/>
      <c r="AA649" s="41"/>
      <c r="AB649" s="41"/>
      <c r="AC649" s="41"/>
      <c r="AD649" s="41"/>
      <c r="AE649" s="41"/>
      <c r="AR649" s="262" t="s">
        <v>264</v>
      </c>
      <c r="AT649" s="262" t="s">
        <v>186</v>
      </c>
      <c r="AU649" s="262" t="s">
        <v>88</v>
      </c>
      <c r="AY649" s="16" t="s">
        <v>184</v>
      </c>
      <c r="BE649" s="147">
        <f>IF(O649="základní",K649,0)</f>
        <v>0</v>
      </c>
      <c r="BF649" s="147">
        <f>IF(O649="snížená",K649,0)</f>
        <v>0</v>
      </c>
      <c r="BG649" s="147">
        <f>IF(O649="zákl. přenesená",K649,0)</f>
        <v>0</v>
      </c>
      <c r="BH649" s="147">
        <f>IF(O649="sníž. přenesená",K649,0)</f>
        <v>0</v>
      </c>
      <c r="BI649" s="147">
        <f>IF(O649="nulová",K649,0)</f>
        <v>0</v>
      </c>
      <c r="BJ649" s="16" t="s">
        <v>86</v>
      </c>
      <c r="BK649" s="147">
        <f>ROUND(P649*H649,2)</f>
        <v>0</v>
      </c>
      <c r="BL649" s="16" t="s">
        <v>264</v>
      </c>
      <c r="BM649" s="262" t="s">
        <v>1688</v>
      </c>
    </row>
    <row r="650" s="2" customFormat="1" ht="24.15" customHeight="1">
      <c r="A650" s="41"/>
      <c r="B650" s="42"/>
      <c r="C650" s="249" t="s">
        <v>1689</v>
      </c>
      <c r="D650" s="249" t="s">
        <v>186</v>
      </c>
      <c r="E650" s="250" t="s">
        <v>1690</v>
      </c>
      <c r="F650" s="251" t="s">
        <v>1691</v>
      </c>
      <c r="G650" s="252" t="s">
        <v>333</v>
      </c>
      <c r="H650" s="253">
        <v>30</v>
      </c>
      <c r="I650" s="254"/>
      <c r="J650" s="254"/>
      <c r="K650" s="255">
        <f>ROUND(P650*H650,2)</f>
        <v>0</v>
      </c>
      <c r="L650" s="256"/>
      <c r="M650" s="44"/>
      <c r="N650" s="257" t="s">
        <v>1</v>
      </c>
      <c r="O650" s="258" t="s">
        <v>42</v>
      </c>
      <c r="P650" s="259">
        <f>I650+J650</f>
        <v>0</v>
      </c>
      <c r="Q650" s="259">
        <f>ROUND(I650*H650,2)</f>
        <v>0</v>
      </c>
      <c r="R650" s="259">
        <f>ROUND(J650*H650,2)</f>
        <v>0</v>
      </c>
      <c r="S650" s="94"/>
      <c r="T650" s="260">
        <f>S650*H650</f>
        <v>0</v>
      </c>
      <c r="U650" s="260">
        <v>0.00027999999999999998</v>
      </c>
      <c r="V650" s="260">
        <f>U650*H650</f>
        <v>0.0083999999999999995</v>
      </c>
      <c r="W650" s="260">
        <v>0</v>
      </c>
      <c r="X650" s="261">
        <f>W650*H650</f>
        <v>0</v>
      </c>
      <c r="Y650" s="41"/>
      <c r="Z650" s="41"/>
      <c r="AA650" s="41"/>
      <c r="AB650" s="41"/>
      <c r="AC650" s="41"/>
      <c r="AD650" s="41"/>
      <c r="AE650" s="41"/>
      <c r="AR650" s="262" t="s">
        <v>264</v>
      </c>
      <c r="AT650" s="262" t="s">
        <v>186</v>
      </c>
      <c r="AU650" s="262" t="s">
        <v>88</v>
      </c>
      <c r="AY650" s="16" t="s">
        <v>184</v>
      </c>
      <c r="BE650" s="147">
        <f>IF(O650="základní",K650,0)</f>
        <v>0</v>
      </c>
      <c r="BF650" s="147">
        <f>IF(O650="snížená",K650,0)</f>
        <v>0</v>
      </c>
      <c r="BG650" s="147">
        <f>IF(O650="zákl. přenesená",K650,0)</f>
        <v>0</v>
      </c>
      <c r="BH650" s="147">
        <f>IF(O650="sníž. přenesená",K650,0)</f>
        <v>0</v>
      </c>
      <c r="BI650" s="147">
        <f>IF(O650="nulová",K650,0)</f>
        <v>0</v>
      </c>
      <c r="BJ650" s="16" t="s">
        <v>86</v>
      </c>
      <c r="BK650" s="147">
        <f>ROUND(P650*H650,2)</f>
        <v>0</v>
      </c>
      <c r="BL650" s="16" t="s">
        <v>264</v>
      </c>
      <c r="BM650" s="262" t="s">
        <v>1692</v>
      </c>
    </row>
    <row r="651" s="2" customFormat="1" ht="21.75" customHeight="1">
      <c r="A651" s="41"/>
      <c r="B651" s="42"/>
      <c r="C651" s="249" t="s">
        <v>1693</v>
      </c>
      <c r="D651" s="249" t="s">
        <v>186</v>
      </c>
      <c r="E651" s="250" t="s">
        <v>1694</v>
      </c>
      <c r="F651" s="251" t="s">
        <v>1695</v>
      </c>
      <c r="G651" s="252" t="s">
        <v>333</v>
      </c>
      <c r="H651" s="253">
        <v>2</v>
      </c>
      <c r="I651" s="254"/>
      <c r="J651" s="254"/>
      <c r="K651" s="255">
        <f>ROUND(P651*H651,2)</f>
        <v>0</v>
      </c>
      <c r="L651" s="256"/>
      <c r="M651" s="44"/>
      <c r="N651" s="257" t="s">
        <v>1</v>
      </c>
      <c r="O651" s="258" t="s">
        <v>42</v>
      </c>
      <c r="P651" s="259">
        <f>I651+J651</f>
        <v>0</v>
      </c>
      <c r="Q651" s="259">
        <f>ROUND(I651*H651,2)</f>
        <v>0</v>
      </c>
      <c r="R651" s="259">
        <f>ROUND(J651*H651,2)</f>
        <v>0</v>
      </c>
      <c r="S651" s="94"/>
      <c r="T651" s="260">
        <f>S651*H651</f>
        <v>0</v>
      </c>
      <c r="U651" s="260">
        <v>0.00018000000000000001</v>
      </c>
      <c r="V651" s="260">
        <f>U651*H651</f>
        <v>0.00036000000000000002</v>
      </c>
      <c r="W651" s="260">
        <v>0</v>
      </c>
      <c r="X651" s="261">
        <f>W651*H651</f>
        <v>0</v>
      </c>
      <c r="Y651" s="41"/>
      <c r="Z651" s="41"/>
      <c r="AA651" s="41"/>
      <c r="AB651" s="41"/>
      <c r="AC651" s="41"/>
      <c r="AD651" s="41"/>
      <c r="AE651" s="41"/>
      <c r="AR651" s="262" t="s">
        <v>264</v>
      </c>
      <c r="AT651" s="262" t="s">
        <v>186</v>
      </c>
      <c r="AU651" s="262" t="s">
        <v>88</v>
      </c>
      <c r="AY651" s="16" t="s">
        <v>184</v>
      </c>
      <c r="BE651" s="147">
        <f>IF(O651="základní",K651,0)</f>
        <v>0</v>
      </c>
      <c r="BF651" s="147">
        <f>IF(O651="snížená",K651,0)</f>
        <v>0</v>
      </c>
      <c r="BG651" s="147">
        <f>IF(O651="zákl. přenesená",K651,0)</f>
        <v>0</v>
      </c>
      <c r="BH651" s="147">
        <f>IF(O651="sníž. přenesená",K651,0)</f>
        <v>0</v>
      </c>
      <c r="BI651" s="147">
        <f>IF(O651="nulová",K651,0)</f>
        <v>0</v>
      </c>
      <c r="BJ651" s="16" t="s">
        <v>86</v>
      </c>
      <c r="BK651" s="147">
        <f>ROUND(P651*H651,2)</f>
        <v>0</v>
      </c>
      <c r="BL651" s="16" t="s">
        <v>264</v>
      </c>
      <c r="BM651" s="262" t="s">
        <v>1696</v>
      </c>
    </row>
    <row r="652" s="2" customFormat="1" ht="21.75" customHeight="1">
      <c r="A652" s="41"/>
      <c r="B652" s="42"/>
      <c r="C652" s="249" t="s">
        <v>1697</v>
      </c>
      <c r="D652" s="249" t="s">
        <v>186</v>
      </c>
      <c r="E652" s="250" t="s">
        <v>1698</v>
      </c>
      <c r="F652" s="251" t="s">
        <v>1699</v>
      </c>
      <c r="G652" s="252" t="s">
        <v>333</v>
      </c>
      <c r="H652" s="253">
        <v>2</v>
      </c>
      <c r="I652" s="254"/>
      <c r="J652" s="254"/>
      <c r="K652" s="255">
        <f>ROUND(P652*H652,2)</f>
        <v>0</v>
      </c>
      <c r="L652" s="256"/>
      <c r="M652" s="44"/>
      <c r="N652" s="257" t="s">
        <v>1</v>
      </c>
      <c r="O652" s="258" t="s">
        <v>42</v>
      </c>
      <c r="P652" s="259">
        <f>I652+J652</f>
        <v>0</v>
      </c>
      <c r="Q652" s="259">
        <f>ROUND(I652*H652,2)</f>
        <v>0</v>
      </c>
      <c r="R652" s="259">
        <f>ROUND(J652*H652,2)</f>
        <v>0</v>
      </c>
      <c r="S652" s="94"/>
      <c r="T652" s="260">
        <f>S652*H652</f>
        <v>0</v>
      </c>
      <c r="U652" s="260">
        <v>0.0028700000000000002</v>
      </c>
      <c r="V652" s="260">
        <f>U652*H652</f>
        <v>0.0057400000000000003</v>
      </c>
      <c r="W652" s="260">
        <v>0</v>
      </c>
      <c r="X652" s="261">
        <f>W652*H652</f>
        <v>0</v>
      </c>
      <c r="Y652" s="41"/>
      <c r="Z652" s="41"/>
      <c r="AA652" s="41"/>
      <c r="AB652" s="41"/>
      <c r="AC652" s="41"/>
      <c r="AD652" s="41"/>
      <c r="AE652" s="41"/>
      <c r="AR652" s="262" t="s">
        <v>264</v>
      </c>
      <c r="AT652" s="262" t="s">
        <v>186</v>
      </c>
      <c r="AU652" s="262" t="s">
        <v>88</v>
      </c>
      <c r="AY652" s="16" t="s">
        <v>184</v>
      </c>
      <c r="BE652" s="147">
        <f>IF(O652="základní",K652,0)</f>
        <v>0</v>
      </c>
      <c r="BF652" s="147">
        <f>IF(O652="snížená",K652,0)</f>
        <v>0</v>
      </c>
      <c r="BG652" s="147">
        <f>IF(O652="zákl. přenesená",K652,0)</f>
        <v>0</v>
      </c>
      <c r="BH652" s="147">
        <f>IF(O652="sníž. přenesená",K652,0)</f>
        <v>0</v>
      </c>
      <c r="BI652" s="147">
        <f>IF(O652="nulová",K652,0)</f>
        <v>0</v>
      </c>
      <c r="BJ652" s="16" t="s">
        <v>86</v>
      </c>
      <c r="BK652" s="147">
        <f>ROUND(P652*H652,2)</f>
        <v>0</v>
      </c>
      <c r="BL652" s="16" t="s">
        <v>264</v>
      </c>
      <c r="BM652" s="262" t="s">
        <v>1700</v>
      </c>
    </row>
    <row r="653" s="2" customFormat="1" ht="24.15" customHeight="1">
      <c r="A653" s="41"/>
      <c r="B653" s="42"/>
      <c r="C653" s="249" t="s">
        <v>1701</v>
      </c>
      <c r="D653" s="249" t="s">
        <v>186</v>
      </c>
      <c r="E653" s="250" t="s">
        <v>1702</v>
      </c>
      <c r="F653" s="251" t="s">
        <v>1703</v>
      </c>
      <c r="G653" s="252" t="s">
        <v>333</v>
      </c>
      <c r="H653" s="253">
        <v>30</v>
      </c>
      <c r="I653" s="254"/>
      <c r="J653" s="254"/>
      <c r="K653" s="255">
        <f>ROUND(P653*H653,2)</f>
        <v>0</v>
      </c>
      <c r="L653" s="256"/>
      <c r="M653" s="44"/>
      <c r="N653" s="257" t="s">
        <v>1</v>
      </c>
      <c r="O653" s="258" t="s">
        <v>42</v>
      </c>
      <c r="P653" s="259">
        <f>I653+J653</f>
        <v>0</v>
      </c>
      <c r="Q653" s="259">
        <f>ROUND(I653*H653,2)</f>
        <v>0</v>
      </c>
      <c r="R653" s="259">
        <f>ROUND(J653*H653,2)</f>
        <v>0</v>
      </c>
      <c r="S653" s="94"/>
      <c r="T653" s="260">
        <f>S653*H653</f>
        <v>0</v>
      </c>
      <c r="U653" s="260">
        <v>0.00069999999999999999</v>
      </c>
      <c r="V653" s="260">
        <f>U653*H653</f>
        <v>0.021000000000000001</v>
      </c>
      <c r="W653" s="260">
        <v>0</v>
      </c>
      <c r="X653" s="261">
        <f>W653*H653</f>
        <v>0</v>
      </c>
      <c r="Y653" s="41"/>
      <c r="Z653" s="41"/>
      <c r="AA653" s="41"/>
      <c r="AB653" s="41"/>
      <c r="AC653" s="41"/>
      <c r="AD653" s="41"/>
      <c r="AE653" s="41"/>
      <c r="AR653" s="262" t="s">
        <v>264</v>
      </c>
      <c r="AT653" s="262" t="s">
        <v>186</v>
      </c>
      <c r="AU653" s="262" t="s">
        <v>88</v>
      </c>
      <c r="AY653" s="16" t="s">
        <v>184</v>
      </c>
      <c r="BE653" s="147">
        <f>IF(O653="základní",K653,0)</f>
        <v>0</v>
      </c>
      <c r="BF653" s="147">
        <f>IF(O653="snížená",K653,0)</f>
        <v>0</v>
      </c>
      <c r="BG653" s="147">
        <f>IF(O653="zákl. přenesená",K653,0)</f>
        <v>0</v>
      </c>
      <c r="BH653" s="147">
        <f>IF(O653="sníž. přenesená",K653,0)</f>
        <v>0</v>
      </c>
      <c r="BI653" s="147">
        <f>IF(O653="nulová",K653,0)</f>
        <v>0</v>
      </c>
      <c r="BJ653" s="16" t="s">
        <v>86</v>
      </c>
      <c r="BK653" s="147">
        <f>ROUND(P653*H653,2)</f>
        <v>0</v>
      </c>
      <c r="BL653" s="16" t="s">
        <v>264</v>
      </c>
      <c r="BM653" s="262" t="s">
        <v>1704</v>
      </c>
    </row>
    <row r="654" s="2" customFormat="1" ht="24.15" customHeight="1">
      <c r="A654" s="41"/>
      <c r="B654" s="42"/>
      <c r="C654" s="249" t="s">
        <v>1705</v>
      </c>
      <c r="D654" s="249" t="s">
        <v>186</v>
      </c>
      <c r="E654" s="250" t="s">
        <v>1706</v>
      </c>
      <c r="F654" s="251" t="s">
        <v>1707</v>
      </c>
      <c r="G654" s="252" t="s">
        <v>333</v>
      </c>
      <c r="H654" s="253">
        <v>2</v>
      </c>
      <c r="I654" s="254"/>
      <c r="J654" s="254"/>
      <c r="K654" s="255">
        <f>ROUND(P654*H654,2)</f>
        <v>0</v>
      </c>
      <c r="L654" s="256"/>
      <c r="M654" s="44"/>
      <c r="N654" s="257" t="s">
        <v>1</v>
      </c>
      <c r="O654" s="258" t="s">
        <v>42</v>
      </c>
      <c r="P654" s="259">
        <f>I654+J654</f>
        <v>0</v>
      </c>
      <c r="Q654" s="259">
        <f>ROUND(I654*H654,2)</f>
        <v>0</v>
      </c>
      <c r="R654" s="259">
        <f>ROUND(J654*H654,2)</f>
        <v>0</v>
      </c>
      <c r="S654" s="94"/>
      <c r="T654" s="260">
        <f>S654*H654</f>
        <v>0</v>
      </c>
      <c r="U654" s="260">
        <v>0.00018000000000000001</v>
      </c>
      <c r="V654" s="260">
        <f>U654*H654</f>
        <v>0.00036000000000000002</v>
      </c>
      <c r="W654" s="260">
        <v>0</v>
      </c>
      <c r="X654" s="261">
        <f>W654*H654</f>
        <v>0</v>
      </c>
      <c r="Y654" s="41"/>
      <c r="Z654" s="41"/>
      <c r="AA654" s="41"/>
      <c r="AB654" s="41"/>
      <c r="AC654" s="41"/>
      <c r="AD654" s="41"/>
      <c r="AE654" s="41"/>
      <c r="AR654" s="262" t="s">
        <v>264</v>
      </c>
      <c r="AT654" s="262" t="s">
        <v>186</v>
      </c>
      <c r="AU654" s="262" t="s">
        <v>88</v>
      </c>
      <c r="AY654" s="16" t="s">
        <v>184</v>
      </c>
      <c r="BE654" s="147">
        <f>IF(O654="základní",K654,0)</f>
        <v>0</v>
      </c>
      <c r="BF654" s="147">
        <f>IF(O654="snížená",K654,0)</f>
        <v>0</v>
      </c>
      <c r="BG654" s="147">
        <f>IF(O654="zákl. přenesená",K654,0)</f>
        <v>0</v>
      </c>
      <c r="BH654" s="147">
        <f>IF(O654="sníž. přenesená",K654,0)</f>
        <v>0</v>
      </c>
      <c r="BI654" s="147">
        <f>IF(O654="nulová",K654,0)</f>
        <v>0</v>
      </c>
      <c r="BJ654" s="16" t="s">
        <v>86</v>
      </c>
      <c r="BK654" s="147">
        <f>ROUND(P654*H654,2)</f>
        <v>0</v>
      </c>
      <c r="BL654" s="16" t="s">
        <v>264</v>
      </c>
      <c r="BM654" s="262" t="s">
        <v>1708</v>
      </c>
    </row>
    <row r="655" s="2" customFormat="1" ht="24.15" customHeight="1">
      <c r="A655" s="41"/>
      <c r="B655" s="42"/>
      <c r="C655" s="249" t="s">
        <v>1709</v>
      </c>
      <c r="D655" s="249" t="s">
        <v>186</v>
      </c>
      <c r="E655" s="250" t="s">
        <v>1710</v>
      </c>
      <c r="F655" s="251" t="s">
        <v>1711</v>
      </c>
      <c r="G655" s="252" t="s">
        <v>333</v>
      </c>
      <c r="H655" s="253">
        <v>2</v>
      </c>
      <c r="I655" s="254"/>
      <c r="J655" s="254"/>
      <c r="K655" s="255">
        <f>ROUND(P655*H655,2)</f>
        <v>0</v>
      </c>
      <c r="L655" s="256"/>
      <c r="M655" s="44"/>
      <c r="N655" s="257" t="s">
        <v>1</v>
      </c>
      <c r="O655" s="258" t="s">
        <v>42</v>
      </c>
      <c r="P655" s="259">
        <f>I655+J655</f>
        <v>0</v>
      </c>
      <c r="Q655" s="259">
        <f>ROUND(I655*H655,2)</f>
        <v>0</v>
      </c>
      <c r="R655" s="259">
        <f>ROUND(J655*H655,2)</f>
        <v>0</v>
      </c>
      <c r="S655" s="94"/>
      <c r="T655" s="260">
        <f>S655*H655</f>
        <v>0</v>
      </c>
      <c r="U655" s="260">
        <v>0.00038000000000000002</v>
      </c>
      <c r="V655" s="260">
        <f>U655*H655</f>
        <v>0.00076000000000000004</v>
      </c>
      <c r="W655" s="260">
        <v>0</v>
      </c>
      <c r="X655" s="261">
        <f>W655*H655</f>
        <v>0</v>
      </c>
      <c r="Y655" s="41"/>
      <c r="Z655" s="41"/>
      <c r="AA655" s="41"/>
      <c r="AB655" s="41"/>
      <c r="AC655" s="41"/>
      <c r="AD655" s="41"/>
      <c r="AE655" s="41"/>
      <c r="AR655" s="262" t="s">
        <v>264</v>
      </c>
      <c r="AT655" s="262" t="s">
        <v>186</v>
      </c>
      <c r="AU655" s="262" t="s">
        <v>88</v>
      </c>
      <c r="AY655" s="16" t="s">
        <v>184</v>
      </c>
      <c r="BE655" s="147">
        <f>IF(O655="základní",K655,0)</f>
        <v>0</v>
      </c>
      <c r="BF655" s="147">
        <f>IF(O655="snížená",K655,0)</f>
        <v>0</v>
      </c>
      <c r="BG655" s="147">
        <f>IF(O655="zákl. přenesená",K655,0)</f>
        <v>0</v>
      </c>
      <c r="BH655" s="147">
        <f>IF(O655="sníž. přenesená",K655,0)</f>
        <v>0</v>
      </c>
      <c r="BI655" s="147">
        <f>IF(O655="nulová",K655,0)</f>
        <v>0</v>
      </c>
      <c r="BJ655" s="16" t="s">
        <v>86</v>
      </c>
      <c r="BK655" s="147">
        <f>ROUND(P655*H655,2)</f>
        <v>0</v>
      </c>
      <c r="BL655" s="16" t="s">
        <v>264</v>
      </c>
      <c r="BM655" s="262" t="s">
        <v>1712</v>
      </c>
    </row>
    <row r="656" s="2" customFormat="1" ht="21.75" customHeight="1">
      <c r="A656" s="41"/>
      <c r="B656" s="42"/>
      <c r="C656" s="249" t="s">
        <v>1713</v>
      </c>
      <c r="D656" s="249" t="s">
        <v>186</v>
      </c>
      <c r="E656" s="250" t="s">
        <v>1714</v>
      </c>
      <c r="F656" s="251" t="s">
        <v>1715</v>
      </c>
      <c r="G656" s="252" t="s">
        <v>333</v>
      </c>
      <c r="H656" s="253">
        <v>2</v>
      </c>
      <c r="I656" s="254"/>
      <c r="J656" s="254"/>
      <c r="K656" s="255">
        <f>ROUND(P656*H656,2)</f>
        <v>0</v>
      </c>
      <c r="L656" s="256"/>
      <c r="M656" s="44"/>
      <c r="N656" s="257" t="s">
        <v>1</v>
      </c>
      <c r="O656" s="258" t="s">
        <v>42</v>
      </c>
      <c r="P656" s="259">
        <f>I656+J656</f>
        <v>0</v>
      </c>
      <c r="Q656" s="259">
        <f>ROUND(I656*H656,2)</f>
        <v>0</v>
      </c>
      <c r="R656" s="259">
        <f>ROUND(J656*H656,2)</f>
        <v>0</v>
      </c>
      <c r="S656" s="94"/>
      <c r="T656" s="260">
        <f>S656*H656</f>
        <v>0</v>
      </c>
      <c r="U656" s="260">
        <v>0.00016000000000000001</v>
      </c>
      <c r="V656" s="260">
        <f>U656*H656</f>
        <v>0.00032000000000000003</v>
      </c>
      <c r="W656" s="260">
        <v>0</v>
      </c>
      <c r="X656" s="261">
        <f>W656*H656</f>
        <v>0</v>
      </c>
      <c r="Y656" s="41"/>
      <c r="Z656" s="41"/>
      <c r="AA656" s="41"/>
      <c r="AB656" s="41"/>
      <c r="AC656" s="41"/>
      <c r="AD656" s="41"/>
      <c r="AE656" s="41"/>
      <c r="AR656" s="262" t="s">
        <v>264</v>
      </c>
      <c r="AT656" s="262" t="s">
        <v>186</v>
      </c>
      <c r="AU656" s="262" t="s">
        <v>88</v>
      </c>
      <c r="AY656" s="16" t="s">
        <v>184</v>
      </c>
      <c r="BE656" s="147">
        <f>IF(O656="základní",K656,0)</f>
        <v>0</v>
      </c>
      <c r="BF656" s="147">
        <f>IF(O656="snížená",K656,0)</f>
        <v>0</v>
      </c>
      <c r="BG656" s="147">
        <f>IF(O656="zákl. přenesená",K656,0)</f>
        <v>0</v>
      </c>
      <c r="BH656" s="147">
        <f>IF(O656="sníž. přenesená",K656,0)</f>
        <v>0</v>
      </c>
      <c r="BI656" s="147">
        <f>IF(O656="nulová",K656,0)</f>
        <v>0</v>
      </c>
      <c r="BJ656" s="16" t="s">
        <v>86</v>
      </c>
      <c r="BK656" s="147">
        <f>ROUND(P656*H656,2)</f>
        <v>0</v>
      </c>
      <c r="BL656" s="16" t="s">
        <v>264</v>
      </c>
      <c r="BM656" s="262" t="s">
        <v>1716</v>
      </c>
    </row>
    <row r="657" s="2" customFormat="1" ht="24.15" customHeight="1">
      <c r="A657" s="41"/>
      <c r="B657" s="42"/>
      <c r="C657" s="249" t="s">
        <v>1717</v>
      </c>
      <c r="D657" s="249" t="s">
        <v>186</v>
      </c>
      <c r="E657" s="250" t="s">
        <v>1718</v>
      </c>
      <c r="F657" s="251" t="s">
        <v>1719</v>
      </c>
      <c r="G657" s="252" t="s">
        <v>241</v>
      </c>
      <c r="H657" s="253">
        <v>0.043999999999999997</v>
      </c>
      <c r="I657" s="254"/>
      <c r="J657" s="254"/>
      <c r="K657" s="255">
        <f>ROUND(P657*H657,2)</f>
        <v>0</v>
      </c>
      <c r="L657" s="256"/>
      <c r="M657" s="44"/>
      <c r="N657" s="257" t="s">
        <v>1</v>
      </c>
      <c r="O657" s="258" t="s">
        <v>42</v>
      </c>
      <c r="P657" s="259">
        <f>I657+J657</f>
        <v>0</v>
      </c>
      <c r="Q657" s="259">
        <f>ROUND(I657*H657,2)</f>
        <v>0</v>
      </c>
      <c r="R657" s="259">
        <f>ROUND(J657*H657,2)</f>
        <v>0</v>
      </c>
      <c r="S657" s="94"/>
      <c r="T657" s="260">
        <f>S657*H657</f>
        <v>0</v>
      </c>
      <c r="U657" s="260">
        <v>0</v>
      </c>
      <c r="V657" s="260">
        <f>U657*H657</f>
        <v>0</v>
      </c>
      <c r="W657" s="260">
        <v>0</v>
      </c>
      <c r="X657" s="261">
        <f>W657*H657</f>
        <v>0</v>
      </c>
      <c r="Y657" s="41"/>
      <c r="Z657" s="41"/>
      <c r="AA657" s="41"/>
      <c r="AB657" s="41"/>
      <c r="AC657" s="41"/>
      <c r="AD657" s="41"/>
      <c r="AE657" s="41"/>
      <c r="AR657" s="262" t="s">
        <v>264</v>
      </c>
      <c r="AT657" s="262" t="s">
        <v>186</v>
      </c>
      <c r="AU657" s="262" t="s">
        <v>88</v>
      </c>
      <c r="AY657" s="16" t="s">
        <v>184</v>
      </c>
      <c r="BE657" s="147">
        <f>IF(O657="základní",K657,0)</f>
        <v>0</v>
      </c>
      <c r="BF657" s="147">
        <f>IF(O657="snížená",K657,0)</f>
        <v>0</v>
      </c>
      <c r="BG657" s="147">
        <f>IF(O657="zákl. přenesená",K657,0)</f>
        <v>0</v>
      </c>
      <c r="BH657" s="147">
        <f>IF(O657="sníž. přenesená",K657,0)</f>
        <v>0</v>
      </c>
      <c r="BI657" s="147">
        <f>IF(O657="nulová",K657,0)</f>
        <v>0</v>
      </c>
      <c r="BJ657" s="16" t="s">
        <v>86</v>
      </c>
      <c r="BK657" s="147">
        <f>ROUND(P657*H657,2)</f>
        <v>0</v>
      </c>
      <c r="BL657" s="16" t="s">
        <v>264</v>
      </c>
      <c r="BM657" s="262" t="s">
        <v>1720</v>
      </c>
    </row>
    <row r="658" s="2" customFormat="1" ht="24.15" customHeight="1">
      <c r="A658" s="41"/>
      <c r="B658" s="42"/>
      <c r="C658" s="249" t="s">
        <v>1721</v>
      </c>
      <c r="D658" s="249" t="s">
        <v>186</v>
      </c>
      <c r="E658" s="250" t="s">
        <v>1722</v>
      </c>
      <c r="F658" s="251" t="s">
        <v>1723</v>
      </c>
      <c r="G658" s="252" t="s">
        <v>241</v>
      </c>
      <c r="H658" s="253">
        <v>0.043999999999999997</v>
      </c>
      <c r="I658" s="254"/>
      <c r="J658" s="254"/>
      <c r="K658" s="255">
        <f>ROUND(P658*H658,2)</f>
        <v>0</v>
      </c>
      <c r="L658" s="256"/>
      <c r="M658" s="44"/>
      <c r="N658" s="257" t="s">
        <v>1</v>
      </c>
      <c r="O658" s="258" t="s">
        <v>42</v>
      </c>
      <c r="P658" s="259">
        <f>I658+J658</f>
        <v>0</v>
      </c>
      <c r="Q658" s="259">
        <f>ROUND(I658*H658,2)</f>
        <v>0</v>
      </c>
      <c r="R658" s="259">
        <f>ROUND(J658*H658,2)</f>
        <v>0</v>
      </c>
      <c r="S658" s="94"/>
      <c r="T658" s="260">
        <f>S658*H658</f>
        <v>0</v>
      </c>
      <c r="U658" s="260">
        <v>0</v>
      </c>
      <c r="V658" s="260">
        <f>U658*H658</f>
        <v>0</v>
      </c>
      <c r="W658" s="260">
        <v>0</v>
      </c>
      <c r="X658" s="261">
        <f>W658*H658</f>
        <v>0</v>
      </c>
      <c r="Y658" s="41"/>
      <c r="Z658" s="41"/>
      <c r="AA658" s="41"/>
      <c r="AB658" s="41"/>
      <c r="AC658" s="41"/>
      <c r="AD658" s="41"/>
      <c r="AE658" s="41"/>
      <c r="AR658" s="262" t="s">
        <v>264</v>
      </c>
      <c r="AT658" s="262" t="s">
        <v>186</v>
      </c>
      <c r="AU658" s="262" t="s">
        <v>88</v>
      </c>
      <c r="AY658" s="16" t="s">
        <v>184</v>
      </c>
      <c r="BE658" s="147">
        <f>IF(O658="základní",K658,0)</f>
        <v>0</v>
      </c>
      <c r="BF658" s="147">
        <f>IF(O658="snížená",K658,0)</f>
        <v>0</v>
      </c>
      <c r="BG658" s="147">
        <f>IF(O658="zákl. přenesená",K658,0)</f>
        <v>0</v>
      </c>
      <c r="BH658" s="147">
        <f>IF(O658="sníž. přenesená",K658,0)</f>
        <v>0</v>
      </c>
      <c r="BI658" s="147">
        <f>IF(O658="nulová",K658,0)</f>
        <v>0</v>
      </c>
      <c r="BJ658" s="16" t="s">
        <v>86</v>
      </c>
      <c r="BK658" s="147">
        <f>ROUND(P658*H658,2)</f>
        <v>0</v>
      </c>
      <c r="BL658" s="16" t="s">
        <v>264</v>
      </c>
      <c r="BM658" s="262" t="s">
        <v>1724</v>
      </c>
    </row>
    <row r="659" s="12" customFormat="1" ht="22.8" customHeight="1">
      <c r="A659" s="12"/>
      <c r="B659" s="232"/>
      <c r="C659" s="233"/>
      <c r="D659" s="234" t="s">
        <v>78</v>
      </c>
      <c r="E659" s="247" t="s">
        <v>1725</v>
      </c>
      <c r="F659" s="247" t="s">
        <v>1726</v>
      </c>
      <c r="G659" s="233"/>
      <c r="H659" s="233"/>
      <c r="I659" s="236"/>
      <c r="J659" s="236"/>
      <c r="K659" s="248">
        <f>BK659</f>
        <v>0</v>
      </c>
      <c r="L659" s="233"/>
      <c r="M659" s="238"/>
      <c r="N659" s="239"/>
      <c r="O659" s="240"/>
      <c r="P659" s="240"/>
      <c r="Q659" s="241">
        <f>SUM(Q660:Q673)</f>
        <v>0</v>
      </c>
      <c r="R659" s="241">
        <f>SUM(R660:R673)</f>
        <v>0</v>
      </c>
      <c r="S659" s="240"/>
      <c r="T659" s="242">
        <f>SUM(T660:T673)</f>
        <v>0</v>
      </c>
      <c r="U659" s="240"/>
      <c r="V659" s="242">
        <f>SUM(V660:V673)</f>
        <v>1.3504300000000002</v>
      </c>
      <c r="W659" s="240"/>
      <c r="X659" s="243">
        <f>SUM(X660:X673)</f>
        <v>0.32288999999999995</v>
      </c>
      <c r="Y659" s="12"/>
      <c r="Z659" s="12"/>
      <c r="AA659" s="12"/>
      <c r="AB659" s="12"/>
      <c r="AC659" s="12"/>
      <c r="AD659" s="12"/>
      <c r="AE659" s="12"/>
      <c r="AR659" s="244" t="s">
        <v>88</v>
      </c>
      <c r="AT659" s="245" t="s">
        <v>78</v>
      </c>
      <c r="AU659" s="245" t="s">
        <v>86</v>
      </c>
      <c r="AY659" s="244" t="s">
        <v>184</v>
      </c>
      <c r="BK659" s="246">
        <f>SUM(BK660:BK673)</f>
        <v>0</v>
      </c>
    </row>
    <row r="660" s="2" customFormat="1" ht="16.5" customHeight="1">
      <c r="A660" s="41"/>
      <c r="B660" s="42"/>
      <c r="C660" s="249" t="s">
        <v>1727</v>
      </c>
      <c r="D660" s="249" t="s">
        <v>186</v>
      </c>
      <c r="E660" s="250" t="s">
        <v>1728</v>
      </c>
      <c r="F660" s="251" t="s">
        <v>1729</v>
      </c>
      <c r="G660" s="252" t="s">
        <v>189</v>
      </c>
      <c r="H660" s="253">
        <v>27</v>
      </c>
      <c r="I660" s="254"/>
      <c r="J660" s="254"/>
      <c r="K660" s="255">
        <f>ROUND(P660*H660,2)</f>
        <v>0</v>
      </c>
      <c r="L660" s="256"/>
      <c r="M660" s="44"/>
      <c r="N660" s="257" t="s">
        <v>1</v>
      </c>
      <c r="O660" s="258" t="s">
        <v>42</v>
      </c>
      <c r="P660" s="259">
        <f>I660+J660</f>
        <v>0</v>
      </c>
      <c r="Q660" s="259">
        <f>ROUND(I660*H660,2)</f>
        <v>0</v>
      </c>
      <c r="R660" s="259">
        <f>ROUND(J660*H660,2)</f>
        <v>0</v>
      </c>
      <c r="S660" s="94"/>
      <c r="T660" s="260">
        <f>S660*H660</f>
        <v>0</v>
      </c>
      <c r="U660" s="260">
        <v>0</v>
      </c>
      <c r="V660" s="260">
        <f>U660*H660</f>
        <v>0</v>
      </c>
      <c r="W660" s="260">
        <v>0.01057</v>
      </c>
      <c r="X660" s="261">
        <f>W660*H660</f>
        <v>0.28538999999999998</v>
      </c>
      <c r="Y660" s="41"/>
      <c r="Z660" s="41"/>
      <c r="AA660" s="41"/>
      <c r="AB660" s="41"/>
      <c r="AC660" s="41"/>
      <c r="AD660" s="41"/>
      <c r="AE660" s="41"/>
      <c r="AR660" s="262" t="s">
        <v>264</v>
      </c>
      <c r="AT660" s="262" t="s">
        <v>186</v>
      </c>
      <c r="AU660" s="262" t="s">
        <v>88</v>
      </c>
      <c r="AY660" s="16" t="s">
        <v>184</v>
      </c>
      <c r="BE660" s="147">
        <f>IF(O660="základní",K660,0)</f>
        <v>0</v>
      </c>
      <c r="BF660" s="147">
        <f>IF(O660="snížená",K660,0)</f>
        <v>0</v>
      </c>
      <c r="BG660" s="147">
        <f>IF(O660="zákl. přenesená",K660,0)</f>
        <v>0</v>
      </c>
      <c r="BH660" s="147">
        <f>IF(O660="sníž. přenesená",K660,0)</f>
        <v>0</v>
      </c>
      <c r="BI660" s="147">
        <f>IF(O660="nulová",K660,0)</f>
        <v>0</v>
      </c>
      <c r="BJ660" s="16" t="s">
        <v>86</v>
      </c>
      <c r="BK660" s="147">
        <f>ROUND(P660*H660,2)</f>
        <v>0</v>
      </c>
      <c r="BL660" s="16" t="s">
        <v>264</v>
      </c>
      <c r="BM660" s="262" t="s">
        <v>1730</v>
      </c>
    </row>
    <row r="661" s="2" customFormat="1" ht="37.8" customHeight="1">
      <c r="A661" s="41"/>
      <c r="B661" s="42"/>
      <c r="C661" s="249" t="s">
        <v>1731</v>
      </c>
      <c r="D661" s="249" t="s">
        <v>186</v>
      </c>
      <c r="E661" s="250" t="s">
        <v>1732</v>
      </c>
      <c r="F661" s="251" t="s">
        <v>1733</v>
      </c>
      <c r="G661" s="252" t="s">
        <v>333</v>
      </c>
      <c r="H661" s="253">
        <v>12</v>
      </c>
      <c r="I661" s="254"/>
      <c r="J661" s="254"/>
      <c r="K661" s="255">
        <f>ROUND(P661*H661,2)</f>
        <v>0</v>
      </c>
      <c r="L661" s="256"/>
      <c r="M661" s="44"/>
      <c r="N661" s="257" t="s">
        <v>1</v>
      </c>
      <c r="O661" s="258" t="s">
        <v>42</v>
      </c>
      <c r="P661" s="259">
        <f>I661+J661</f>
        <v>0</v>
      </c>
      <c r="Q661" s="259">
        <f>ROUND(I661*H661,2)</f>
        <v>0</v>
      </c>
      <c r="R661" s="259">
        <f>ROUND(J661*H661,2)</f>
        <v>0</v>
      </c>
      <c r="S661" s="94"/>
      <c r="T661" s="260">
        <f>S661*H661</f>
        <v>0</v>
      </c>
      <c r="U661" s="260">
        <v>0.012460000000000001</v>
      </c>
      <c r="V661" s="260">
        <f>U661*H661</f>
        <v>0.14952000000000001</v>
      </c>
      <c r="W661" s="260">
        <v>0</v>
      </c>
      <c r="X661" s="261">
        <f>W661*H661</f>
        <v>0</v>
      </c>
      <c r="Y661" s="41"/>
      <c r="Z661" s="41"/>
      <c r="AA661" s="41"/>
      <c r="AB661" s="41"/>
      <c r="AC661" s="41"/>
      <c r="AD661" s="41"/>
      <c r="AE661" s="41"/>
      <c r="AR661" s="262" t="s">
        <v>264</v>
      </c>
      <c r="AT661" s="262" t="s">
        <v>186</v>
      </c>
      <c r="AU661" s="262" t="s">
        <v>88</v>
      </c>
      <c r="AY661" s="16" t="s">
        <v>184</v>
      </c>
      <c r="BE661" s="147">
        <f>IF(O661="základní",K661,0)</f>
        <v>0</v>
      </c>
      <c r="BF661" s="147">
        <f>IF(O661="snížená",K661,0)</f>
        <v>0</v>
      </c>
      <c r="BG661" s="147">
        <f>IF(O661="zákl. přenesená",K661,0)</f>
        <v>0</v>
      </c>
      <c r="BH661" s="147">
        <f>IF(O661="sníž. přenesená",K661,0)</f>
        <v>0</v>
      </c>
      <c r="BI661" s="147">
        <f>IF(O661="nulová",K661,0)</f>
        <v>0</v>
      </c>
      <c r="BJ661" s="16" t="s">
        <v>86</v>
      </c>
      <c r="BK661" s="147">
        <f>ROUND(P661*H661,2)</f>
        <v>0</v>
      </c>
      <c r="BL661" s="16" t="s">
        <v>264</v>
      </c>
      <c r="BM661" s="262" t="s">
        <v>1734</v>
      </c>
    </row>
    <row r="662" s="2" customFormat="1" ht="37.8" customHeight="1">
      <c r="A662" s="41"/>
      <c r="B662" s="42"/>
      <c r="C662" s="249" t="s">
        <v>1735</v>
      </c>
      <c r="D662" s="249" t="s">
        <v>186</v>
      </c>
      <c r="E662" s="250" t="s">
        <v>1736</v>
      </c>
      <c r="F662" s="251" t="s">
        <v>1737</v>
      </c>
      <c r="G662" s="252" t="s">
        <v>333</v>
      </c>
      <c r="H662" s="253">
        <v>1</v>
      </c>
      <c r="I662" s="254"/>
      <c r="J662" s="254"/>
      <c r="K662" s="255">
        <f>ROUND(P662*H662,2)</f>
        <v>0</v>
      </c>
      <c r="L662" s="256"/>
      <c r="M662" s="44"/>
      <c r="N662" s="257" t="s">
        <v>1</v>
      </c>
      <c r="O662" s="258" t="s">
        <v>42</v>
      </c>
      <c r="P662" s="259">
        <f>I662+J662</f>
        <v>0</v>
      </c>
      <c r="Q662" s="259">
        <f>ROUND(I662*H662,2)</f>
        <v>0</v>
      </c>
      <c r="R662" s="259">
        <f>ROUND(J662*H662,2)</f>
        <v>0</v>
      </c>
      <c r="S662" s="94"/>
      <c r="T662" s="260">
        <f>S662*H662</f>
        <v>0</v>
      </c>
      <c r="U662" s="260">
        <v>0.029559999999999999</v>
      </c>
      <c r="V662" s="260">
        <f>U662*H662</f>
        <v>0.029559999999999999</v>
      </c>
      <c r="W662" s="260">
        <v>0</v>
      </c>
      <c r="X662" s="261">
        <f>W662*H662</f>
        <v>0</v>
      </c>
      <c r="Y662" s="41"/>
      <c r="Z662" s="41"/>
      <c r="AA662" s="41"/>
      <c r="AB662" s="41"/>
      <c r="AC662" s="41"/>
      <c r="AD662" s="41"/>
      <c r="AE662" s="41"/>
      <c r="AR662" s="262" t="s">
        <v>264</v>
      </c>
      <c r="AT662" s="262" t="s">
        <v>186</v>
      </c>
      <c r="AU662" s="262" t="s">
        <v>88</v>
      </c>
      <c r="AY662" s="16" t="s">
        <v>184</v>
      </c>
      <c r="BE662" s="147">
        <f>IF(O662="základní",K662,0)</f>
        <v>0</v>
      </c>
      <c r="BF662" s="147">
        <f>IF(O662="snížená",K662,0)</f>
        <v>0</v>
      </c>
      <c r="BG662" s="147">
        <f>IF(O662="zákl. přenesená",K662,0)</f>
        <v>0</v>
      </c>
      <c r="BH662" s="147">
        <f>IF(O662="sníž. přenesená",K662,0)</f>
        <v>0</v>
      </c>
      <c r="BI662" s="147">
        <f>IF(O662="nulová",K662,0)</f>
        <v>0</v>
      </c>
      <c r="BJ662" s="16" t="s">
        <v>86</v>
      </c>
      <c r="BK662" s="147">
        <f>ROUND(P662*H662,2)</f>
        <v>0</v>
      </c>
      <c r="BL662" s="16" t="s">
        <v>264</v>
      </c>
      <c r="BM662" s="262" t="s">
        <v>1738</v>
      </c>
    </row>
    <row r="663" s="2" customFormat="1" ht="37.8" customHeight="1">
      <c r="A663" s="41"/>
      <c r="B663" s="42"/>
      <c r="C663" s="249" t="s">
        <v>1739</v>
      </c>
      <c r="D663" s="249" t="s">
        <v>186</v>
      </c>
      <c r="E663" s="250" t="s">
        <v>1740</v>
      </c>
      <c r="F663" s="251" t="s">
        <v>1741</v>
      </c>
      <c r="G663" s="252" t="s">
        <v>333</v>
      </c>
      <c r="H663" s="253">
        <v>1</v>
      </c>
      <c r="I663" s="254"/>
      <c r="J663" s="254"/>
      <c r="K663" s="255">
        <f>ROUND(P663*H663,2)</f>
        <v>0</v>
      </c>
      <c r="L663" s="256"/>
      <c r="M663" s="44"/>
      <c r="N663" s="257" t="s">
        <v>1</v>
      </c>
      <c r="O663" s="258" t="s">
        <v>42</v>
      </c>
      <c r="P663" s="259">
        <f>I663+J663</f>
        <v>0</v>
      </c>
      <c r="Q663" s="259">
        <f>ROUND(I663*H663,2)</f>
        <v>0</v>
      </c>
      <c r="R663" s="259">
        <f>ROUND(J663*H663,2)</f>
        <v>0</v>
      </c>
      <c r="S663" s="94"/>
      <c r="T663" s="260">
        <f>S663*H663</f>
        <v>0</v>
      </c>
      <c r="U663" s="260">
        <v>0.056300000000000003</v>
      </c>
      <c r="V663" s="260">
        <f>U663*H663</f>
        <v>0.056300000000000003</v>
      </c>
      <c r="W663" s="260">
        <v>0</v>
      </c>
      <c r="X663" s="261">
        <f>W663*H663</f>
        <v>0</v>
      </c>
      <c r="Y663" s="41"/>
      <c r="Z663" s="41"/>
      <c r="AA663" s="41"/>
      <c r="AB663" s="41"/>
      <c r="AC663" s="41"/>
      <c r="AD663" s="41"/>
      <c r="AE663" s="41"/>
      <c r="AR663" s="262" t="s">
        <v>264</v>
      </c>
      <c r="AT663" s="262" t="s">
        <v>186</v>
      </c>
      <c r="AU663" s="262" t="s">
        <v>88</v>
      </c>
      <c r="AY663" s="16" t="s">
        <v>184</v>
      </c>
      <c r="BE663" s="147">
        <f>IF(O663="základní",K663,0)</f>
        <v>0</v>
      </c>
      <c r="BF663" s="147">
        <f>IF(O663="snížená",K663,0)</f>
        <v>0</v>
      </c>
      <c r="BG663" s="147">
        <f>IF(O663="zákl. přenesená",K663,0)</f>
        <v>0</v>
      </c>
      <c r="BH663" s="147">
        <f>IF(O663="sníž. přenesená",K663,0)</f>
        <v>0</v>
      </c>
      <c r="BI663" s="147">
        <f>IF(O663="nulová",K663,0)</f>
        <v>0</v>
      </c>
      <c r="BJ663" s="16" t="s">
        <v>86</v>
      </c>
      <c r="BK663" s="147">
        <f>ROUND(P663*H663,2)</f>
        <v>0</v>
      </c>
      <c r="BL663" s="16" t="s">
        <v>264</v>
      </c>
      <c r="BM663" s="262" t="s">
        <v>1742</v>
      </c>
    </row>
    <row r="664" s="2" customFormat="1" ht="37.8" customHeight="1">
      <c r="A664" s="41"/>
      <c r="B664" s="42"/>
      <c r="C664" s="249" t="s">
        <v>1743</v>
      </c>
      <c r="D664" s="249" t="s">
        <v>186</v>
      </c>
      <c r="E664" s="250" t="s">
        <v>1744</v>
      </c>
      <c r="F664" s="251" t="s">
        <v>1745</v>
      </c>
      <c r="G664" s="252" t="s">
        <v>333</v>
      </c>
      <c r="H664" s="253">
        <v>2</v>
      </c>
      <c r="I664" s="254"/>
      <c r="J664" s="254"/>
      <c r="K664" s="255">
        <f>ROUND(P664*H664,2)</f>
        <v>0</v>
      </c>
      <c r="L664" s="256"/>
      <c r="M664" s="44"/>
      <c r="N664" s="257" t="s">
        <v>1</v>
      </c>
      <c r="O664" s="258" t="s">
        <v>42</v>
      </c>
      <c r="P664" s="259">
        <f>I664+J664</f>
        <v>0</v>
      </c>
      <c r="Q664" s="259">
        <f>ROUND(I664*H664,2)</f>
        <v>0</v>
      </c>
      <c r="R664" s="259">
        <f>ROUND(J664*H664,2)</f>
        <v>0</v>
      </c>
      <c r="S664" s="94"/>
      <c r="T664" s="260">
        <f>S664*H664</f>
        <v>0</v>
      </c>
      <c r="U664" s="260">
        <v>0.054359999999999999</v>
      </c>
      <c r="V664" s="260">
        <f>U664*H664</f>
        <v>0.10872</v>
      </c>
      <c r="W664" s="260">
        <v>0</v>
      </c>
      <c r="X664" s="261">
        <f>W664*H664</f>
        <v>0</v>
      </c>
      <c r="Y664" s="41"/>
      <c r="Z664" s="41"/>
      <c r="AA664" s="41"/>
      <c r="AB664" s="41"/>
      <c r="AC664" s="41"/>
      <c r="AD664" s="41"/>
      <c r="AE664" s="41"/>
      <c r="AR664" s="262" t="s">
        <v>264</v>
      </c>
      <c r="AT664" s="262" t="s">
        <v>186</v>
      </c>
      <c r="AU664" s="262" t="s">
        <v>88</v>
      </c>
      <c r="AY664" s="16" t="s">
        <v>184</v>
      </c>
      <c r="BE664" s="147">
        <f>IF(O664="základní",K664,0)</f>
        <v>0</v>
      </c>
      <c r="BF664" s="147">
        <f>IF(O664="snížená",K664,0)</f>
        <v>0</v>
      </c>
      <c r="BG664" s="147">
        <f>IF(O664="zákl. přenesená",K664,0)</f>
        <v>0</v>
      </c>
      <c r="BH664" s="147">
        <f>IF(O664="sníž. přenesená",K664,0)</f>
        <v>0</v>
      </c>
      <c r="BI664" s="147">
        <f>IF(O664="nulová",K664,0)</f>
        <v>0</v>
      </c>
      <c r="BJ664" s="16" t="s">
        <v>86</v>
      </c>
      <c r="BK664" s="147">
        <f>ROUND(P664*H664,2)</f>
        <v>0</v>
      </c>
      <c r="BL664" s="16" t="s">
        <v>264</v>
      </c>
      <c r="BM664" s="262" t="s">
        <v>1746</v>
      </c>
    </row>
    <row r="665" s="2" customFormat="1" ht="37.8" customHeight="1">
      <c r="A665" s="41"/>
      <c r="B665" s="42"/>
      <c r="C665" s="249" t="s">
        <v>1747</v>
      </c>
      <c r="D665" s="249" t="s">
        <v>186</v>
      </c>
      <c r="E665" s="250" t="s">
        <v>1748</v>
      </c>
      <c r="F665" s="251" t="s">
        <v>1749</v>
      </c>
      <c r="G665" s="252" t="s">
        <v>333</v>
      </c>
      <c r="H665" s="253">
        <v>4</v>
      </c>
      <c r="I665" s="254"/>
      <c r="J665" s="254"/>
      <c r="K665" s="255">
        <f>ROUND(P665*H665,2)</f>
        <v>0</v>
      </c>
      <c r="L665" s="256"/>
      <c r="M665" s="44"/>
      <c r="N665" s="257" t="s">
        <v>1</v>
      </c>
      <c r="O665" s="258" t="s">
        <v>42</v>
      </c>
      <c r="P665" s="259">
        <f>I665+J665</f>
        <v>0</v>
      </c>
      <c r="Q665" s="259">
        <f>ROUND(I665*H665,2)</f>
        <v>0</v>
      </c>
      <c r="R665" s="259">
        <f>ROUND(J665*H665,2)</f>
        <v>0</v>
      </c>
      <c r="S665" s="94"/>
      <c r="T665" s="260">
        <f>S665*H665</f>
        <v>0</v>
      </c>
      <c r="U665" s="260">
        <v>0.075499999999999998</v>
      </c>
      <c r="V665" s="260">
        <f>U665*H665</f>
        <v>0.30199999999999999</v>
      </c>
      <c r="W665" s="260">
        <v>0</v>
      </c>
      <c r="X665" s="261">
        <f>W665*H665</f>
        <v>0</v>
      </c>
      <c r="Y665" s="41"/>
      <c r="Z665" s="41"/>
      <c r="AA665" s="41"/>
      <c r="AB665" s="41"/>
      <c r="AC665" s="41"/>
      <c r="AD665" s="41"/>
      <c r="AE665" s="41"/>
      <c r="AR665" s="262" t="s">
        <v>264</v>
      </c>
      <c r="AT665" s="262" t="s">
        <v>186</v>
      </c>
      <c r="AU665" s="262" t="s">
        <v>88</v>
      </c>
      <c r="AY665" s="16" t="s">
        <v>184</v>
      </c>
      <c r="BE665" s="147">
        <f>IF(O665="základní",K665,0)</f>
        <v>0</v>
      </c>
      <c r="BF665" s="147">
        <f>IF(O665="snížená",K665,0)</f>
        <v>0</v>
      </c>
      <c r="BG665" s="147">
        <f>IF(O665="zákl. přenesená",K665,0)</f>
        <v>0</v>
      </c>
      <c r="BH665" s="147">
        <f>IF(O665="sníž. přenesená",K665,0)</f>
        <v>0</v>
      </c>
      <c r="BI665" s="147">
        <f>IF(O665="nulová",K665,0)</f>
        <v>0</v>
      </c>
      <c r="BJ665" s="16" t="s">
        <v>86</v>
      </c>
      <c r="BK665" s="147">
        <f>ROUND(P665*H665,2)</f>
        <v>0</v>
      </c>
      <c r="BL665" s="16" t="s">
        <v>264</v>
      </c>
      <c r="BM665" s="262" t="s">
        <v>1750</v>
      </c>
    </row>
    <row r="666" s="2" customFormat="1" ht="37.8" customHeight="1">
      <c r="A666" s="41"/>
      <c r="B666" s="42"/>
      <c r="C666" s="249" t="s">
        <v>1751</v>
      </c>
      <c r="D666" s="249" t="s">
        <v>186</v>
      </c>
      <c r="E666" s="250" t="s">
        <v>1752</v>
      </c>
      <c r="F666" s="251" t="s">
        <v>1753</v>
      </c>
      <c r="G666" s="252" t="s">
        <v>333</v>
      </c>
      <c r="H666" s="253">
        <v>6</v>
      </c>
      <c r="I666" s="254"/>
      <c r="J666" s="254"/>
      <c r="K666" s="255">
        <f>ROUND(P666*H666,2)</f>
        <v>0</v>
      </c>
      <c r="L666" s="256"/>
      <c r="M666" s="44"/>
      <c r="N666" s="257" t="s">
        <v>1</v>
      </c>
      <c r="O666" s="258" t="s">
        <v>42</v>
      </c>
      <c r="P666" s="259">
        <f>I666+J666</f>
        <v>0</v>
      </c>
      <c r="Q666" s="259">
        <f>ROUND(I666*H666,2)</f>
        <v>0</v>
      </c>
      <c r="R666" s="259">
        <f>ROUND(J666*H666,2)</f>
        <v>0</v>
      </c>
      <c r="S666" s="94"/>
      <c r="T666" s="260">
        <f>S666*H666</f>
        <v>0</v>
      </c>
      <c r="U666" s="260">
        <v>0.082600000000000007</v>
      </c>
      <c r="V666" s="260">
        <f>U666*H666</f>
        <v>0.49560000000000004</v>
      </c>
      <c r="W666" s="260">
        <v>0</v>
      </c>
      <c r="X666" s="261">
        <f>W666*H666</f>
        <v>0</v>
      </c>
      <c r="Y666" s="41"/>
      <c r="Z666" s="41"/>
      <c r="AA666" s="41"/>
      <c r="AB666" s="41"/>
      <c r="AC666" s="41"/>
      <c r="AD666" s="41"/>
      <c r="AE666" s="41"/>
      <c r="AR666" s="262" t="s">
        <v>264</v>
      </c>
      <c r="AT666" s="262" t="s">
        <v>186</v>
      </c>
      <c r="AU666" s="262" t="s">
        <v>88</v>
      </c>
      <c r="AY666" s="16" t="s">
        <v>184</v>
      </c>
      <c r="BE666" s="147">
        <f>IF(O666="základní",K666,0)</f>
        <v>0</v>
      </c>
      <c r="BF666" s="147">
        <f>IF(O666="snížená",K666,0)</f>
        <v>0</v>
      </c>
      <c r="BG666" s="147">
        <f>IF(O666="zákl. přenesená",K666,0)</f>
        <v>0</v>
      </c>
      <c r="BH666" s="147">
        <f>IF(O666="sníž. přenesená",K666,0)</f>
        <v>0</v>
      </c>
      <c r="BI666" s="147">
        <f>IF(O666="nulová",K666,0)</f>
        <v>0</v>
      </c>
      <c r="BJ666" s="16" t="s">
        <v>86</v>
      </c>
      <c r="BK666" s="147">
        <f>ROUND(P666*H666,2)</f>
        <v>0</v>
      </c>
      <c r="BL666" s="16" t="s">
        <v>264</v>
      </c>
      <c r="BM666" s="262" t="s">
        <v>1754</v>
      </c>
    </row>
    <row r="667" s="2" customFormat="1" ht="37.8" customHeight="1">
      <c r="A667" s="41"/>
      <c r="B667" s="42"/>
      <c r="C667" s="249" t="s">
        <v>1755</v>
      </c>
      <c r="D667" s="249" t="s">
        <v>186</v>
      </c>
      <c r="E667" s="250" t="s">
        <v>1756</v>
      </c>
      <c r="F667" s="251" t="s">
        <v>1757</v>
      </c>
      <c r="G667" s="252" t="s">
        <v>333</v>
      </c>
      <c r="H667" s="253">
        <v>1</v>
      </c>
      <c r="I667" s="254"/>
      <c r="J667" s="254"/>
      <c r="K667" s="255">
        <f>ROUND(P667*H667,2)</f>
        <v>0</v>
      </c>
      <c r="L667" s="256"/>
      <c r="M667" s="44"/>
      <c r="N667" s="257" t="s">
        <v>1</v>
      </c>
      <c r="O667" s="258" t="s">
        <v>42</v>
      </c>
      <c r="P667" s="259">
        <f>I667+J667</f>
        <v>0</v>
      </c>
      <c r="Q667" s="259">
        <f>ROUND(I667*H667,2)</f>
        <v>0</v>
      </c>
      <c r="R667" s="259">
        <f>ROUND(J667*H667,2)</f>
        <v>0</v>
      </c>
      <c r="S667" s="94"/>
      <c r="T667" s="260">
        <f>S667*H667</f>
        <v>0</v>
      </c>
      <c r="U667" s="260">
        <v>0.045319999999999999</v>
      </c>
      <c r="V667" s="260">
        <f>U667*H667</f>
        <v>0.045319999999999999</v>
      </c>
      <c r="W667" s="260">
        <v>0</v>
      </c>
      <c r="X667" s="261">
        <f>W667*H667</f>
        <v>0</v>
      </c>
      <c r="Y667" s="41"/>
      <c r="Z667" s="41"/>
      <c r="AA667" s="41"/>
      <c r="AB667" s="41"/>
      <c r="AC667" s="41"/>
      <c r="AD667" s="41"/>
      <c r="AE667" s="41"/>
      <c r="AR667" s="262" t="s">
        <v>264</v>
      </c>
      <c r="AT667" s="262" t="s">
        <v>186</v>
      </c>
      <c r="AU667" s="262" t="s">
        <v>88</v>
      </c>
      <c r="AY667" s="16" t="s">
        <v>184</v>
      </c>
      <c r="BE667" s="147">
        <f>IF(O667="základní",K667,0)</f>
        <v>0</v>
      </c>
      <c r="BF667" s="147">
        <f>IF(O667="snížená",K667,0)</f>
        <v>0</v>
      </c>
      <c r="BG667" s="147">
        <f>IF(O667="zákl. přenesená",K667,0)</f>
        <v>0</v>
      </c>
      <c r="BH667" s="147">
        <f>IF(O667="sníž. přenesená",K667,0)</f>
        <v>0</v>
      </c>
      <c r="BI667" s="147">
        <f>IF(O667="nulová",K667,0)</f>
        <v>0</v>
      </c>
      <c r="BJ667" s="16" t="s">
        <v>86</v>
      </c>
      <c r="BK667" s="147">
        <f>ROUND(P667*H667,2)</f>
        <v>0</v>
      </c>
      <c r="BL667" s="16" t="s">
        <v>264</v>
      </c>
      <c r="BM667" s="262" t="s">
        <v>1758</v>
      </c>
    </row>
    <row r="668" s="2" customFormat="1" ht="37.8" customHeight="1">
      <c r="A668" s="41"/>
      <c r="B668" s="42"/>
      <c r="C668" s="249" t="s">
        <v>1759</v>
      </c>
      <c r="D668" s="249" t="s">
        <v>186</v>
      </c>
      <c r="E668" s="250" t="s">
        <v>1760</v>
      </c>
      <c r="F668" s="251" t="s">
        <v>1761</v>
      </c>
      <c r="G668" s="252" t="s">
        <v>333</v>
      </c>
      <c r="H668" s="253">
        <v>1</v>
      </c>
      <c r="I668" s="254"/>
      <c r="J668" s="254"/>
      <c r="K668" s="255">
        <f>ROUND(P668*H668,2)</f>
        <v>0</v>
      </c>
      <c r="L668" s="256"/>
      <c r="M668" s="44"/>
      <c r="N668" s="257" t="s">
        <v>1</v>
      </c>
      <c r="O668" s="258" t="s">
        <v>42</v>
      </c>
      <c r="P668" s="259">
        <f>I668+J668</f>
        <v>0</v>
      </c>
      <c r="Q668" s="259">
        <f>ROUND(I668*H668,2)</f>
        <v>0</v>
      </c>
      <c r="R668" s="259">
        <f>ROUND(J668*H668,2)</f>
        <v>0</v>
      </c>
      <c r="S668" s="94"/>
      <c r="T668" s="260">
        <f>S668*H668</f>
        <v>0</v>
      </c>
      <c r="U668" s="260">
        <v>0.050709999999999998</v>
      </c>
      <c r="V668" s="260">
        <f>U668*H668</f>
        <v>0.050709999999999998</v>
      </c>
      <c r="W668" s="260">
        <v>0</v>
      </c>
      <c r="X668" s="261">
        <f>W668*H668</f>
        <v>0</v>
      </c>
      <c r="Y668" s="41"/>
      <c r="Z668" s="41"/>
      <c r="AA668" s="41"/>
      <c r="AB668" s="41"/>
      <c r="AC668" s="41"/>
      <c r="AD668" s="41"/>
      <c r="AE668" s="41"/>
      <c r="AR668" s="262" t="s">
        <v>264</v>
      </c>
      <c r="AT668" s="262" t="s">
        <v>186</v>
      </c>
      <c r="AU668" s="262" t="s">
        <v>88</v>
      </c>
      <c r="AY668" s="16" t="s">
        <v>184</v>
      </c>
      <c r="BE668" s="147">
        <f>IF(O668="základní",K668,0)</f>
        <v>0</v>
      </c>
      <c r="BF668" s="147">
        <f>IF(O668="snížená",K668,0)</f>
        <v>0</v>
      </c>
      <c r="BG668" s="147">
        <f>IF(O668="zákl. přenesená",K668,0)</f>
        <v>0</v>
      </c>
      <c r="BH668" s="147">
        <f>IF(O668="sníž. přenesená",K668,0)</f>
        <v>0</v>
      </c>
      <c r="BI668" s="147">
        <f>IF(O668="nulová",K668,0)</f>
        <v>0</v>
      </c>
      <c r="BJ668" s="16" t="s">
        <v>86</v>
      </c>
      <c r="BK668" s="147">
        <f>ROUND(P668*H668,2)</f>
        <v>0</v>
      </c>
      <c r="BL668" s="16" t="s">
        <v>264</v>
      </c>
      <c r="BM668" s="262" t="s">
        <v>1762</v>
      </c>
    </row>
    <row r="669" s="2" customFormat="1" ht="37.8" customHeight="1">
      <c r="A669" s="41"/>
      <c r="B669" s="42"/>
      <c r="C669" s="249" t="s">
        <v>1763</v>
      </c>
      <c r="D669" s="249" t="s">
        <v>186</v>
      </c>
      <c r="E669" s="250" t="s">
        <v>1764</v>
      </c>
      <c r="F669" s="251" t="s">
        <v>1765</v>
      </c>
      <c r="G669" s="252" t="s">
        <v>333</v>
      </c>
      <c r="H669" s="253">
        <v>2</v>
      </c>
      <c r="I669" s="254"/>
      <c r="J669" s="254"/>
      <c r="K669" s="255">
        <f>ROUND(P669*H669,2)</f>
        <v>0</v>
      </c>
      <c r="L669" s="256"/>
      <c r="M669" s="44"/>
      <c r="N669" s="257" t="s">
        <v>1</v>
      </c>
      <c r="O669" s="258" t="s">
        <v>42</v>
      </c>
      <c r="P669" s="259">
        <f>I669+J669</f>
        <v>0</v>
      </c>
      <c r="Q669" s="259">
        <f>ROUND(I669*H669,2)</f>
        <v>0</v>
      </c>
      <c r="R669" s="259">
        <f>ROUND(J669*H669,2)</f>
        <v>0</v>
      </c>
      <c r="S669" s="94"/>
      <c r="T669" s="260">
        <f>S669*H669</f>
        <v>0</v>
      </c>
      <c r="U669" s="260">
        <v>0.056099999999999997</v>
      </c>
      <c r="V669" s="260">
        <f>U669*H669</f>
        <v>0.11219999999999999</v>
      </c>
      <c r="W669" s="260">
        <v>0</v>
      </c>
      <c r="X669" s="261">
        <f>W669*H669</f>
        <v>0</v>
      </c>
      <c r="Y669" s="41"/>
      <c r="Z669" s="41"/>
      <c r="AA669" s="41"/>
      <c r="AB669" s="41"/>
      <c r="AC669" s="41"/>
      <c r="AD669" s="41"/>
      <c r="AE669" s="41"/>
      <c r="AR669" s="262" t="s">
        <v>264</v>
      </c>
      <c r="AT669" s="262" t="s">
        <v>186</v>
      </c>
      <c r="AU669" s="262" t="s">
        <v>88</v>
      </c>
      <c r="AY669" s="16" t="s">
        <v>184</v>
      </c>
      <c r="BE669" s="147">
        <f>IF(O669="základní",K669,0)</f>
        <v>0</v>
      </c>
      <c r="BF669" s="147">
        <f>IF(O669="snížená",K669,0)</f>
        <v>0</v>
      </c>
      <c r="BG669" s="147">
        <f>IF(O669="zákl. přenesená",K669,0)</f>
        <v>0</v>
      </c>
      <c r="BH669" s="147">
        <f>IF(O669="sníž. přenesená",K669,0)</f>
        <v>0</v>
      </c>
      <c r="BI669" s="147">
        <f>IF(O669="nulová",K669,0)</f>
        <v>0</v>
      </c>
      <c r="BJ669" s="16" t="s">
        <v>86</v>
      </c>
      <c r="BK669" s="147">
        <f>ROUND(P669*H669,2)</f>
        <v>0</v>
      </c>
      <c r="BL669" s="16" t="s">
        <v>264</v>
      </c>
      <c r="BM669" s="262" t="s">
        <v>1766</v>
      </c>
    </row>
    <row r="670" s="2" customFormat="1" ht="24.15" customHeight="1">
      <c r="A670" s="41"/>
      <c r="B670" s="42"/>
      <c r="C670" s="249" t="s">
        <v>1767</v>
      </c>
      <c r="D670" s="249" t="s">
        <v>186</v>
      </c>
      <c r="E670" s="250" t="s">
        <v>1768</v>
      </c>
      <c r="F670" s="251" t="s">
        <v>1769</v>
      </c>
      <c r="G670" s="252" t="s">
        <v>333</v>
      </c>
      <c r="H670" s="253">
        <v>50</v>
      </c>
      <c r="I670" s="254"/>
      <c r="J670" s="254"/>
      <c r="K670" s="255">
        <f>ROUND(P670*H670,2)</f>
        <v>0</v>
      </c>
      <c r="L670" s="256"/>
      <c r="M670" s="44"/>
      <c r="N670" s="257" t="s">
        <v>1</v>
      </c>
      <c r="O670" s="258" t="s">
        <v>42</v>
      </c>
      <c r="P670" s="259">
        <f>I670+J670</f>
        <v>0</v>
      </c>
      <c r="Q670" s="259">
        <f>ROUND(I670*H670,2)</f>
        <v>0</v>
      </c>
      <c r="R670" s="259">
        <f>ROUND(J670*H670,2)</f>
        <v>0</v>
      </c>
      <c r="S670" s="94"/>
      <c r="T670" s="260">
        <f>S670*H670</f>
        <v>0</v>
      </c>
      <c r="U670" s="260">
        <v>1.0000000000000001E-05</v>
      </c>
      <c r="V670" s="260">
        <f>U670*H670</f>
        <v>0.00050000000000000001</v>
      </c>
      <c r="W670" s="260">
        <v>0.00075000000000000002</v>
      </c>
      <c r="X670" s="261">
        <f>W670*H670</f>
        <v>0.037499999999999999</v>
      </c>
      <c r="Y670" s="41"/>
      <c r="Z670" s="41"/>
      <c r="AA670" s="41"/>
      <c r="AB670" s="41"/>
      <c r="AC670" s="41"/>
      <c r="AD670" s="41"/>
      <c r="AE670" s="41"/>
      <c r="AR670" s="262" t="s">
        <v>264</v>
      </c>
      <c r="AT670" s="262" t="s">
        <v>186</v>
      </c>
      <c r="AU670" s="262" t="s">
        <v>88</v>
      </c>
      <c r="AY670" s="16" t="s">
        <v>184</v>
      </c>
      <c r="BE670" s="147">
        <f>IF(O670="základní",K670,0)</f>
        <v>0</v>
      </c>
      <c r="BF670" s="147">
        <f>IF(O670="snížená",K670,0)</f>
        <v>0</v>
      </c>
      <c r="BG670" s="147">
        <f>IF(O670="zákl. přenesená",K670,0)</f>
        <v>0</v>
      </c>
      <c r="BH670" s="147">
        <f>IF(O670="sníž. přenesená",K670,0)</f>
        <v>0</v>
      </c>
      <c r="BI670" s="147">
        <f>IF(O670="nulová",K670,0)</f>
        <v>0</v>
      </c>
      <c r="BJ670" s="16" t="s">
        <v>86</v>
      </c>
      <c r="BK670" s="147">
        <f>ROUND(P670*H670,2)</f>
        <v>0</v>
      </c>
      <c r="BL670" s="16" t="s">
        <v>264</v>
      </c>
      <c r="BM670" s="262" t="s">
        <v>1770</v>
      </c>
    </row>
    <row r="671" s="2" customFormat="1" ht="16.5" customHeight="1">
      <c r="A671" s="41"/>
      <c r="B671" s="42"/>
      <c r="C671" s="249" t="s">
        <v>1771</v>
      </c>
      <c r="D671" s="249" t="s">
        <v>186</v>
      </c>
      <c r="E671" s="250" t="s">
        <v>1772</v>
      </c>
      <c r="F671" s="251" t="s">
        <v>1773</v>
      </c>
      <c r="G671" s="252" t="s">
        <v>189</v>
      </c>
      <c r="H671" s="253">
        <v>120</v>
      </c>
      <c r="I671" s="254"/>
      <c r="J671" s="254"/>
      <c r="K671" s="255">
        <f>ROUND(P671*H671,2)</f>
        <v>0</v>
      </c>
      <c r="L671" s="256"/>
      <c r="M671" s="44"/>
      <c r="N671" s="257" t="s">
        <v>1</v>
      </c>
      <c r="O671" s="258" t="s">
        <v>42</v>
      </c>
      <c r="P671" s="259">
        <f>I671+J671</f>
        <v>0</v>
      </c>
      <c r="Q671" s="259">
        <f>ROUND(I671*H671,2)</f>
        <v>0</v>
      </c>
      <c r="R671" s="259">
        <f>ROUND(J671*H671,2)</f>
        <v>0</v>
      </c>
      <c r="S671" s="94"/>
      <c r="T671" s="260">
        <f>S671*H671</f>
        <v>0</v>
      </c>
      <c r="U671" s="260">
        <v>0</v>
      </c>
      <c r="V671" s="260">
        <f>U671*H671</f>
        <v>0</v>
      </c>
      <c r="W671" s="260">
        <v>0</v>
      </c>
      <c r="X671" s="261">
        <f>W671*H671</f>
        <v>0</v>
      </c>
      <c r="Y671" s="41"/>
      <c r="Z671" s="41"/>
      <c r="AA671" s="41"/>
      <c r="AB671" s="41"/>
      <c r="AC671" s="41"/>
      <c r="AD671" s="41"/>
      <c r="AE671" s="41"/>
      <c r="AR671" s="262" t="s">
        <v>264</v>
      </c>
      <c r="AT671" s="262" t="s">
        <v>186</v>
      </c>
      <c r="AU671" s="262" t="s">
        <v>88</v>
      </c>
      <c r="AY671" s="16" t="s">
        <v>184</v>
      </c>
      <c r="BE671" s="147">
        <f>IF(O671="základní",K671,0)</f>
        <v>0</v>
      </c>
      <c r="BF671" s="147">
        <f>IF(O671="snížená",K671,0)</f>
        <v>0</v>
      </c>
      <c r="BG671" s="147">
        <f>IF(O671="zákl. přenesená",K671,0)</f>
        <v>0</v>
      </c>
      <c r="BH671" s="147">
        <f>IF(O671="sníž. přenesená",K671,0)</f>
        <v>0</v>
      </c>
      <c r="BI671" s="147">
        <f>IF(O671="nulová",K671,0)</f>
        <v>0</v>
      </c>
      <c r="BJ671" s="16" t="s">
        <v>86</v>
      </c>
      <c r="BK671" s="147">
        <f>ROUND(P671*H671,2)</f>
        <v>0</v>
      </c>
      <c r="BL671" s="16" t="s">
        <v>264</v>
      </c>
      <c r="BM671" s="262" t="s">
        <v>1774</v>
      </c>
    </row>
    <row r="672" s="2" customFormat="1" ht="24.15" customHeight="1">
      <c r="A672" s="41"/>
      <c r="B672" s="42"/>
      <c r="C672" s="249" t="s">
        <v>1775</v>
      </c>
      <c r="D672" s="249" t="s">
        <v>186</v>
      </c>
      <c r="E672" s="250" t="s">
        <v>1776</v>
      </c>
      <c r="F672" s="251" t="s">
        <v>1777</v>
      </c>
      <c r="G672" s="252" t="s">
        <v>241</v>
      </c>
      <c r="H672" s="253">
        <v>1.3500000000000001</v>
      </c>
      <c r="I672" s="254"/>
      <c r="J672" s="254"/>
      <c r="K672" s="255">
        <f>ROUND(P672*H672,2)</f>
        <v>0</v>
      </c>
      <c r="L672" s="256"/>
      <c r="M672" s="44"/>
      <c r="N672" s="257" t="s">
        <v>1</v>
      </c>
      <c r="O672" s="258" t="s">
        <v>42</v>
      </c>
      <c r="P672" s="259">
        <f>I672+J672</f>
        <v>0</v>
      </c>
      <c r="Q672" s="259">
        <f>ROUND(I672*H672,2)</f>
        <v>0</v>
      </c>
      <c r="R672" s="259">
        <f>ROUND(J672*H672,2)</f>
        <v>0</v>
      </c>
      <c r="S672" s="94"/>
      <c r="T672" s="260">
        <f>S672*H672</f>
        <v>0</v>
      </c>
      <c r="U672" s="260">
        <v>0</v>
      </c>
      <c r="V672" s="260">
        <f>U672*H672</f>
        <v>0</v>
      </c>
      <c r="W672" s="260">
        <v>0</v>
      </c>
      <c r="X672" s="261">
        <f>W672*H672</f>
        <v>0</v>
      </c>
      <c r="Y672" s="41"/>
      <c r="Z672" s="41"/>
      <c r="AA672" s="41"/>
      <c r="AB672" s="41"/>
      <c r="AC672" s="41"/>
      <c r="AD672" s="41"/>
      <c r="AE672" s="41"/>
      <c r="AR672" s="262" t="s">
        <v>264</v>
      </c>
      <c r="AT672" s="262" t="s">
        <v>186</v>
      </c>
      <c r="AU672" s="262" t="s">
        <v>88</v>
      </c>
      <c r="AY672" s="16" t="s">
        <v>184</v>
      </c>
      <c r="BE672" s="147">
        <f>IF(O672="základní",K672,0)</f>
        <v>0</v>
      </c>
      <c r="BF672" s="147">
        <f>IF(O672="snížená",K672,0)</f>
        <v>0</v>
      </c>
      <c r="BG672" s="147">
        <f>IF(O672="zákl. přenesená",K672,0)</f>
        <v>0</v>
      </c>
      <c r="BH672" s="147">
        <f>IF(O672="sníž. přenesená",K672,0)</f>
        <v>0</v>
      </c>
      <c r="BI672" s="147">
        <f>IF(O672="nulová",K672,0)</f>
        <v>0</v>
      </c>
      <c r="BJ672" s="16" t="s">
        <v>86</v>
      </c>
      <c r="BK672" s="147">
        <f>ROUND(P672*H672,2)</f>
        <v>0</v>
      </c>
      <c r="BL672" s="16" t="s">
        <v>264</v>
      </c>
      <c r="BM672" s="262" t="s">
        <v>1778</v>
      </c>
    </row>
    <row r="673" s="2" customFormat="1" ht="24.15" customHeight="1">
      <c r="A673" s="41"/>
      <c r="B673" s="42"/>
      <c r="C673" s="249" t="s">
        <v>1779</v>
      </c>
      <c r="D673" s="249" t="s">
        <v>186</v>
      </c>
      <c r="E673" s="250" t="s">
        <v>1780</v>
      </c>
      <c r="F673" s="251" t="s">
        <v>1781</v>
      </c>
      <c r="G673" s="252" t="s">
        <v>241</v>
      </c>
      <c r="H673" s="253">
        <v>1.3500000000000001</v>
      </c>
      <c r="I673" s="254"/>
      <c r="J673" s="254"/>
      <c r="K673" s="255">
        <f>ROUND(P673*H673,2)</f>
        <v>0</v>
      </c>
      <c r="L673" s="256"/>
      <c r="M673" s="44"/>
      <c r="N673" s="257" t="s">
        <v>1</v>
      </c>
      <c r="O673" s="258" t="s">
        <v>42</v>
      </c>
      <c r="P673" s="259">
        <f>I673+J673</f>
        <v>0</v>
      </c>
      <c r="Q673" s="259">
        <f>ROUND(I673*H673,2)</f>
        <v>0</v>
      </c>
      <c r="R673" s="259">
        <f>ROUND(J673*H673,2)</f>
        <v>0</v>
      </c>
      <c r="S673" s="94"/>
      <c r="T673" s="260">
        <f>S673*H673</f>
        <v>0</v>
      </c>
      <c r="U673" s="260">
        <v>0</v>
      </c>
      <c r="V673" s="260">
        <f>U673*H673</f>
        <v>0</v>
      </c>
      <c r="W673" s="260">
        <v>0</v>
      </c>
      <c r="X673" s="261">
        <f>W673*H673</f>
        <v>0</v>
      </c>
      <c r="Y673" s="41"/>
      <c r="Z673" s="41"/>
      <c r="AA673" s="41"/>
      <c r="AB673" s="41"/>
      <c r="AC673" s="41"/>
      <c r="AD673" s="41"/>
      <c r="AE673" s="41"/>
      <c r="AR673" s="262" t="s">
        <v>264</v>
      </c>
      <c r="AT673" s="262" t="s">
        <v>186</v>
      </c>
      <c r="AU673" s="262" t="s">
        <v>88</v>
      </c>
      <c r="AY673" s="16" t="s">
        <v>184</v>
      </c>
      <c r="BE673" s="147">
        <f>IF(O673="základní",K673,0)</f>
        <v>0</v>
      </c>
      <c r="BF673" s="147">
        <f>IF(O673="snížená",K673,0)</f>
        <v>0</v>
      </c>
      <c r="BG673" s="147">
        <f>IF(O673="zákl. přenesená",K673,0)</f>
        <v>0</v>
      </c>
      <c r="BH673" s="147">
        <f>IF(O673="sníž. přenesená",K673,0)</f>
        <v>0</v>
      </c>
      <c r="BI673" s="147">
        <f>IF(O673="nulová",K673,0)</f>
        <v>0</v>
      </c>
      <c r="BJ673" s="16" t="s">
        <v>86</v>
      </c>
      <c r="BK673" s="147">
        <f>ROUND(P673*H673,2)</f>
        <v>0</v>
      </c>
      <c r="BL673" s="16" t="s">
        <v>264</v>
      </c>
      <c r="BM673" s="262" t="s">
        <v>1782</v>
      </c>
    </row>
    <row r="674" s="12" customFormat="1" ht="22.8" customHeight="1">
      <c r="A674" s="12"/>
      <c r="B674" s="232"/>
      <c r="C674" s="233"/>
      <c r="D674" s="234" t="s">
        <v>78</v>
      </c>
      <c r="E674" s="247" t="s">
        <v>1783</v>
      </c>
      <c r="F674" s="247" t="s">
        <v>1784</v>
      </c>
      <c r="G674" s="233"/>
      <c r="H674" s="233"/>
      <c r="I674" s="236"/>
      <c r="J674" s="236"/>
      <c r="K674" s="248">
        <f>BK674</f>
        <v>0</v>
      </c>
      <c r="L674" s="233"/>
      <c r="M674" s="238"/>
      <c r="N674" s="239"/>
      <c r="O674" s="240"/>
      <c r="P674" s="240"/>
      <c r="Q674" s="241">
        <f>SUM(Q675:Q794)</f>
        <v>0</v>
      </c>
      <c r="R674" s="241">
        <f>SUM(R675:R794)</f>
        <v>0</v>
      </c>
      <c r="S674" s="240"/>
      <c r="T674" s="242">
        <f>SUM(T675:T794)</f>
        <v>0</v>
      </c>
      <c r="U674" s="240"/>
      <c r="V674" s="242">
        <f>SUM(V675:V794)</f>
        <v>1.0622699999999998</v>
      </c>
      <c r="W674" s="240"/>
      <c r="X674" s="243">
        <f>SUM(X675:X794)</f>
        <v>0.085999999999999993</v>
      </c>
      <c r="Y674" s="12"/>
      <c r="Z674" s="12"/>
      <c r="AA674" s="12"/>
      <c r="AB674" s="12"/>
      <c r="AC674" s="12"/>
      <c r="AD674" s="12"/>
      <c r="AE674" s="12"/>
      <c r="AR674" s="244" t="s">
        <v>88</v>
      </c>
      <c r="AT674" s="245" t="s">
        <v>78</v>
      </c>
      <c r="AU674" s="245" t="s">
        <v>86</v>
      </c>
      <c r="AY674" s="244" t="s">
        <v>184</v>
      </c>
      <c r="BK674" s="246">
        <f>SUM(BK675:BK794)</f>
        <v>0</v>
      </c>
    </row>
    <row r="675" s="2" customFormat="1" ht="24.15" customHeight="1">
      <c r="A675" s="41"/>
      <c r="B675" s="42"/>
      <c r="C675" s="249" t="s">
        <v>1785</v>
      </c>
      <c r="D675" s="249" t="s">
        <v>186</v>
      </c>
      <c r="E675" s="250" t="s">
        <v>1786</v>
      </c>
      <c r="F675" s="251" t="s">
        <v>1787</v>
      </c>
      <c r="G675" s="252" t="s">
        <v>194</v>
      </c>
      <c r="H675" s="253">
        <v>1000</v>
      </c>
      <c r="I675" s="254"/>
      <c r="J675" s="254"/>
      <c r="K675" s="255">
        <f>ROUND(P675*H675,2)</f>
        <v>0</v>
      </c>
      <c r="L675" s="256"/>
      <c r="M675" s="44"/>
      <c r="N675" s="257" t="s">
        <v>1</v>
      </c>
      <c r="O675" s="258" t="s">
        <v>42</v>
      </c>
      <c r="P675" s="259">
        <f>I675+J675</f>
        <v>0</v>
      </c>
      <c r="Q675" s="259">
        <f>ROUND(I675*H675,2)</f>
        <v>0</v>
      </c>
      <c r="R675" s="259">
        <f>ROUND(J675*H675,2)</f>
        <v>0</v>
      </c>
      <c r="S675" s="94"/>
      <c r="T675" s="260">
        <f>S675*H675</f>
        <v>0</v>
      </c>
      <c r="U675" s="260">
        <v>0</v>
      </c>
      <c r="V675" s="260">
        <f>U675*H675</f>
        <v>0</v>
      </c>
      <c r="W675" s="260">
        <v>0</v>
      </c>
      <c r="X675" s="261">
        <f>W675*H675</f>
        <v>0</v>
      </c>
      <c r="Y675" s="41"/>
      <c r="Z675" s="41"/>
      <c r="AA675" s="41"/>
      <c r="AB675" s="41"/>
      <c r="AC675" s="41"/>
      <c r="AD675" s="41"/>
      <c r="AE675" s="41"/>
      <c r="AR675" s="262" t="s">
        <v>264</v>
      </c>
      <c r="AT675" s="262" t="s">
        <v>186</v>
      </c>
      <c r="AU675" s="262" t="s">
        <v>88</v>
      </c>
      <c r="AY675" s="16" t="s">
        <v>184</v>
      </c>
      <c r="BE675" s="147">
        <f>IF(O675="základní",K675,0)</f>
        <v>0</v>
      </c>
      <c r="BF675" s="147">
        <f>IF(O675="snížená",K675,0)</f>
        <v>0</v>
      </c>
      <c r="BG675" s="147">
        <f>IF(O675="zákl. přenesená",K675,0)</f>
        <v>0</v>
      </c>
      <c r="BH675" s="147">
        <f>IF(O675="sníž. přenesená",K675,0)</f>
        <v>0</v>
      </c>
      <c r="BI675" s="147">
        <f>IF(O675="nulová",K675,0)</f>
        <v>0</v>
      </c>
      <c r="BJ675" s="16" t="s">
        <v>86</v>
      </c>
      <c r="BK675" s="147">
        <f>ROUND(P675*H675,2)</f>
        <v>0</v>
      </c>
      <c r="BL675" s="16" t="s">
        <v>264</v>
      </c>
      <c r="BM675" s="262" t="s">
        <v>1788</v>
      </c>
    </row>
    <row r="676" s="2" customFormat="1" ht="24.15" customHeight="1">
      <c r="A676" s="41"/>
      <c r="B676" s="42"/>
      <c r="C676" s="286" t="s">
        <v>1789</v>
      </c>
      <c r="D676" s="286" t="s">
        <v>254</v>
      </c>
      <c r="E676" s="287" t="s">
        <v>1790</v>
      </c>
      <c r="F676" s="288" t="s">
        <v>1791</v>
      </c>
      <c r="G676" s="289" t="s">
        <v>194</v>
      </c>
      <c r="H676" s="290">
        <v>1000</v>
      </c>
      <c r="I676" s="291"/>
      <c r="J676" s="292"/>
      <c r="K676" s="293">
        <f>ROUND(P676*H676,2)</f>
        <v>0</v>
      </c>
      <c r="L676" s="292"/>
      <c r="M676" s="294"/>
      <c r="N676" s="295" t="s">
        <v>1</v>
      </c>
      <c r="O676" s="258" t="s">
        <v>42</v>
      </c>
      <c r="P676" s="259">
        <f>I676+J676</f>
        <v>0</v>
      </c>
      <c r="Q676" s="259">
        <f>ROUND(I676*H676,2)</f>
        <v>0</v>
      </c>
      <c r="R676" s="259">
        <f>ROUND(J676*H676,2)</f>
        <v>0</v>
      </c>
      <c r="S676" s="94"/>
      <c r="T676" s="260">
        <f>S676*H676</f>
        <v>0</v>
      </c>
      <c r="U676" s="260">
        <v>0.00018000000000000001</v>
      </c>
      <c r="V676" s="260">
        <f>U676*H676</f>
        <v>0.18000000000000002</v>
      </c>
      <c r="W676" s="260">
        <v>0</v>
      </c>
      <c r="X676" s="261">
        <f>W676*H676</f>
        <v>0</v>
      </c>
      <c r="Y676" s="41"/>
      <c r="Z676" s="41"/>
      <c r="AA676" s="41"/>
      <c r="AB676" s="41"/>
      <c r="AC676" s="41"/>
      <c r="AD676" s="41"/>
      <c r="AE676" s="41"/>
      <c r="AR676" s="262" t="s">
        <v>342</v>
      </c>
      <c r="AT676" s="262" t="s">
        <v>254</v>
      </c>
      <c r="AU676" s="262" t="s">
        <v>88</v>
      </c>
      <c r="AY676" s="16" t="s">
        <v>184</v>
      </c>
      <c r="BE676" s="147">
        <f>IF(O676="základní",K676,0)</f>
        <v>0</v>
      </c>
      <c r="BF676" s="147">
        <f>IF(O676="snížená",K676,0)</f>
        <v>0</v>
      </c>
      <c r="BG676" s="147">
        <f>IF(O676="zákl. přenesená",K676,0)</f>
        <v>0</v>
      </c>
      <c r="BH676" s="147">
        <f>IF(O676="sníž. přenesená",K676,0)</f>
        <v>0</v>
      </c>
      <c r="BI676" s="147">
        <f>IF(O676="nulová",K676,0)</f>
        <v>0</v>
      </c>
      <c r="BJ676" s="16" t="s">
        <v>86</v>
      </c>
      <c r="BK676" s="147">
        <f>ROUND(P676*H676,2)</f>
        <v>0</v>
      </c>
      <c r="BL676" s="16" t="s">
        <v>264</v>
      </c>
      <c r="BM676" s="262" t="s">
        <v>1792</v>
      </c>
    </row>
    <row r="677" s="2" customFormat="1" ht="24.15" customHeight="1">
      <c r="A677" s="41"/>
      <c r="B677" s="42"/>
      <c r="C677" s="249" t="s">
        <v>1793</v>
      </c>
      <c r="D677" s="249" t="s">
        <v>186</v>
      </c>
      <c r="E677" s="250" t="s">
        <v>1794</v>
      </c>
      <c r="F677" s="251" t="s">
        <v>1795</v>
      </c>
      <c r="G677" s="252" t="s">
        <v>194</v>
      </c>
      <c r="H677" s="253">
        <v>1000</v>
      </c>
      <c r="I677" s="254"/>
      <c r="J677" s="254"/>
      <c r="K677" s="255">
        <f>ROUND(P677*H677,2)</f>
        <v>0</v>
      </c>
      <c r="L677" s="256"/>
      <c r="M677" s="44"/>
      <c r="N677" s="257" t="s">
        <v>1</v>
      </c>
      <c r="O677" s="258" t="s">
        <v>42</v>
      </c>
      <c r="P677" s="259">
        <f>I677+J677</f>
        <v>0</v>
      </c>
      <c r="Q677" s="259">
        <f>ROUND(I677*H677,2)</f>
        <v>0</v>
      </c>
      <c r="R677" s="259">
        <f>ROUND(J677*H677,2)</f>
        <v>0</v>
      </c>
      <c r="S677" s="94"/>
      <c r="T677" s="260">
        <f>S677*H677</f>
        <v>0</v>
      </c>
      <c r="U677" s="260">
        <v>0</v>
      </c>
      <c r="V677" s="260">
        <f>U677*H677</f>
        <v>0</v>
      </c>
      <c r="W677" s="260">
        <v>0</v>
      </c>
      <c r="X677" s="261">
        <f>W677*H677</f>
        <v>0</v>
      </c>
      <c r="Y677" s="41"/>
      <c r="Z677" s="41"/>
      <c r="AA677" s="41"/>
      <c r="AB677" s="41"/>
      <c r="AC677" s="41"/>
      <c r="AD677" s="41"/>
      <c r="AE677" s="41"/>
      <c r="AR677" s="262" t="s">
        <v>264</v>
      </c>
      <c r="AT677" s="262" t="s">
        <v>186</v>
      </c>
      <c r="AU677" s="262" t="s">
        <v>88</v>
      </c>
      <c r="AY677" s="16" t="s">
        <v>184</v>
      </c>
      <c r="BE677" s="147">
        <f>IF(O677="základní",K677,0)</f>
        <v>0</v>
      </c>
      <c r="BF677" s="147">
        <f>IF(O677="snížená",K677,0)</f>
        <v>0</v>
      </c>
      <c r="BG677" s="147">
        <f>IF(O677="zákl. přenesená",K677,0)</f>
        <v>0</v>
      </c>
      <c r="BH677" s="147">
        <f>IF(O677="sníž. přenesená",K677,0)</f>
        <v>0</v>
      </c>
      <c r="BI677" s="147">
        <f>IF(O677="nulová",K677,0)</f>
        <v>0</v>
      </c>
      <c r="BJ677" s="16" t="s">
        <v>86</v>
      </c>
      <c r="BK677" s="147">
        <f>ROUND(P677*H677,2)</f>
        <v>0</v>
      </c>
      <c r="BL677" s="16" t="s">
        <v>264</v>
      </c>
      <c r="BM677" s="262" t="s">
        <v>1796</v>
      </c>
    </row>
    <row r="678" s="2" customFormat="1" ht="24.15" customHeight="1">
      <c r="A678" s="41"/>
      <c r="B678" s="42"/>
      <c r="C678" s="286" t="s">
        <v>1797</v>
      </c>
      <c r="D678" s="286" t="s">
        <v>254</v>
      </c>
      <c r="E678" s="287" t="s">
        <v>1798</v>
      </c>
      <c r="F678" s="288" t="s">
        <v>1799</v>
      </c>
      <c r="G678" s="289" t="s">
        <v>194</v>
      </c>
      <c r="H678" s="290">
        <v>1000</v>
      </c>
      <c r="I678" s="291"/>
      <c r="J678" s="292"/>
      <c r="K678" s="293">
        <f>ROUND(P678*H678,2)</f>
        <v>0</v>
      </c>
      <c r="L678" s="292"/>
      <c r="M678" s="294"/>
      <c r="N678" s="295" t="s">
        <v>1</v>
      </c>
      <c r="O678" s="258" t="s">
        <v>42</v>
      </c>
      <c r="P678" s="259">
        <f>I678+J678</f>
        <v>0</v>
      </c>
      <c r="Q678" s="259">
        <f>ROUND(I678*H678,2)</f>
        <v>0</v>
      </c>
      <c r="R678" s="259">
        <f>ROUND(J678*H678,2)</f>
        <v>0</v>
      </c>
      <c r="S678" s="94"/>
      <c r="T678" s="260">
        <f>S678*H678</f>
        <v>0</v>
      </c>
      <c r="U678" s="260">
        <v>0.00025999999999999998</v>
      </c>
      <c r="V678" s="260">
        <f>U678*H678</f>
        <v>0.25999999999999995</v>
      </c>
      <c r="W678" s="260">
        <v>0</v>
      </c>
      <c r="X678" s="261">
        <f>W678*H678</f>
        <v>0</v>
      </c>
      <c r="Y678" s="41"/>
      <c r="Z678" s="41"/>
      <c r="AA678" s="41"/>
      <c r="AB678" s="41"/>
      <c r="AC678" s="41"/>
      <c r="AD678" s="41"/>
      <c r="AE678" s="41"/>
      <c r="AR678" s="262" t="s">
        <v>342</v>
      </c>
      <c r="AT678" s="262" t="s">
        <v>254</v>
      </c>
      <c r="AU678" s="262" t="s">
        <v>88</v>
      </c>
      <c r="AY678" s="16" t="s">
        <v>184</v>
      </c>
      <c r="BE678" s="147">
        <f>IF(O678="základní",K678,0)</f>
        <v>0</v>
      </c>
      <c r="BF678" s="147">
        <f>IF(O678="snížená",K678,0)</f>
        <v>0</v>
      </c>
      <c r="BG678" s="147">
        <f>IF(O678="zákl. přenesená",K678,0)</f>
        <v>0</v>
      </c>
      <c r="BH678" s="147">
        <f>IF(O678="sníž. přenesená",K678,0)</f>
        <v>0</v>
      </c>
      <c r="BI678" s="147">
        <f>IF(O678="nulová",K678,0)</f>
        <v>0</v>
      </c>
      <c r="BJ678" s="16" t="s">
        <v>86</v>
      </c>
      <c r="BK678" s="147">
        <f>ROUND(P678*H678,2)</f>
        <v>0</v>
      </c>
      <c r="BL678" s="16" t="s">
        <v>264</v>
      </c>
      <c r="BM678" s="262" t="s">
        <v>1800</v>
      </c>
    </row>
    <row r="679" s="2" customFormat="1" ht="24.15" customHeight="1">
      <c r="A679" s="41"/>
      <c r="B679" s="42"/>
      <c r="C679" s="249" t="s">
        <v>1801</v>
      </c>
      <c r="D679" s="249" t="s">
        <v>186</v>
      </c>
      <c r="E679" s="250" t="s">
        <v>1802</v>
      </c>
      <c r="F679" s="251" t="s">
        <v>1803</v>
      </c>
      <c r="G679" s="252" t="s">
        <v>194</v>
      </c>
      <c r="H679" s="253">
        <v>370</v>
      </c>
      <c r="I679" s="254"/>
      <c r="J679" s="254"/>
      <c r="K679" s="255">
        <f>ROUND(P679*H679,2)</f>
        <v>0</v>
      </c>
      <c r="L679" s="256"/>
      <c r="M679" s="44"/>
      <c r="N679" s="257" t="s">
        <v>1</v>
      </c>
      <c r="O679" s="258" t="s">
        <v>42</v>
      </c>
      <c r="P679" s="259">
        <f>I679+J679</f>
        <v>0</v>
      </c>
      <c r="Q679" s="259">
        <f>ROUND(I679*H679,2)</f>
        <v>0</v>
      </c>
      <c r="R679" s="259">
        <f>ROUND(J679*H679,2)</f>
        <v>0</v>
      </c>
      <c r="S679" s="94"/>
      <c r="T679" s="260">
        <f>S679*H679</f>
        <v>0</v>
      </c>
      <c r="U679" s="260">
        <v>0</v>
      </c>
      <c r="V679" s="260">
        <f>U679*H679</f>
        <v>0</v>
      </c>
      <c r="W679" s="260">
        <v>0</v>
      </c>
      <c r="X679" s="261">
        <f>W679*H679</f>
        <v>0</v>
      </c>
      <c r="Y679" s="41"/>
      <c r="Z679" s="41"/>
      <c r="AA679" s="41"/>
      <c r="AB679" s="41"/>
      <c r="AC679" s="41"/>
      <c r="AD679" s="41"/>
      <c r="AE679" s="41"/>
      <c r="AR679" s="262" t="s">
        <v>264</v>
      </c>
      <c r="AT679" s="262" t="s">
        <v>186</v>
      </c>
      <c r="AU679" s="262" t="s">
        <v>88</v>
      </c>
      <c r="AY679" s="16" t="s">
        <v>184</v>
      </c>
      <c r="BE679" s="147">
        <f>IF(O679="základní",K679,0)</f>
        <v>0</v>
      </c>
      <c r="BF679" s="147">
        <f>IF(O679="snížená",K679,0)</f>
        <v>0</v>
      </c>
      <c r="BG679" s="147">
        <f>IF(O679="zákl. přenesená",K679,0)</f>
        <v>0</v>
      </c>
      <c r="BH679" s="147">
        <f>IF(O679="sníž. přenesená",K679,0)</f>
        <v>0</v>
      </c>
      <c r="BI679" s="147">
        <f>IF(O679="nulová",K679,0)</f>
        <v>0</v>
      </c>
      <c r="BJ679" s="16" t="s">
        <v>86</v>
      </c>
      <c r="BK679" s="147">
        <f>ROUND(P679*H679,2)</f>
        <v>0</v>
      </c>
      <c r="BL679" s="16" t="s">
        <v>264</v>
      </c>
      <c r="BM679" s="262" t="s">
        <v>1804</v>
      </c>
    </row>
    <row r="680" s="2" customFormat="1" ht="16.5" customHeight="1">
      <c r="A680" s="41"/>
      <c r="B680" s="42"/>
      <c r="C680" s="286" t="s">
        <v>1805</v>
      </c>
      <c r="D680" s="286" t="s">
        <v>254</v>
      </c>
      <c r="E680" s="287" t="s">
        <v>1806</v>
      </c>
      <c r="F680" s="288" t="s">
        <v>1807</v>
      </c>
      <c r="G680" s="289" t="s">
        <v>194</v>
      </c>
      <c r="H680" s="290">
        <v>100</v>
      </c>
      <c r="I680" s="291"/>
      <c r="J680" s="292"/>
      <c r="K680" s="293">
        <f>ROUND(P680*H680,2)</f>
        <v>0</v>
      </c>
      <c r="L680" s="292"/>
      <c r="M680" s="294"/>
      <c r="N680" s="295" t="s">
        <v>1</v>
      </c>
      <c r="O680" s="258" t="s">
        <v>42</v>
      </c>
      <c r="P680" s="259">
        <f>I680+J680</f>
        <v>0</v>
      </c>
      <c r="Q680" s="259">
        <f>ROUND(I680*H680,2)</f>
        <v>0</v>
      </c>
      <c r="R680" s="259">
        <f>ROUND(J680*H680,2)</f>
        <v>0</v>
      </c>
      <c r="S680" s="94"/>
      <c r="T680" s="260">
        <f>S680*H680</f>
        <v>0</v>
      </c>
      <c r="U680" s="260">
        <v>0</v>
      </c>
      <c r="V680" s="260">
        <f>U680*H680</f>
        <v>0</v>
      </c>
      <c r="W680" s="260">
        <v>0</v>
      </c>
      <c r="X680" s="261">
        <f>W680*H680</f>
        <v>0</v>
      </c>
      <c r="Y680" s="41"/>
      <c r="Z680" s="41"/>
      <c r="AA680" s="41"/>
      <c r="AB680" s="41"/>
      <c r="AC680" s="41"/>
      <c r="AD680" s="41"/>
      <c r="AE680" s="41"/>
      <c r="AR680" s="262" t="s">
        <v>342</v>
      </c>
      <c r="AT680" s="262" t="s">
        <v>254</v>
      </c>
      <c r="AU680" s="262" t="s">
        <v>88</v>
      </c>
      <c r="AY680" s="16" t="s">
        <v>184</v>
      </c>
      <c r="BE680" s="147">
        <f>IF(O680="základní",K680,0)</f>
        <v>0</v>
      </c>
      <c r="BF680" s="147">
        <f>IF(O680="snížená",K680,0)</f>
        <v>0</v>
      </c>
      <c r="BG680" s="147">
        <f>IF(O680="zákl. přenesená",K680,0)</f>
        <v>0</v>
      </c>
      <c r="BH680" s="147">
        <f>IF(O680="sníž. přenesená",K680,0)</f>
        <v>0</v>
      </c>
      <c r="BI680" s="147">
        <f>IF(O680="nulová",K680,0)</f>
        <v>0</v>
      </c>
      <c r="BJ680" s="16" t="s">
        <v>86</v>
      </c>
      <c r="BK680" s="147">
        <f>ROUND(P680*H680,2)</f>
        <v>0</v>
      </c>
      <c r="BL680" s="16" t="s">
        <v>264</v>
      </c>
      <c r="BM680" s="262" t="s">
        <v>1808</v>
      </c>
    </row>
    <row r="681" s="2" customFormat="1" ht="16.5" customHeight="1">
      <c r="A681" s="41"/>
      <c r="B681" s="42"/>
      <c r="C681" s="286" t="s">
        <v>1809</v>
      </c>
      <c r="D681" s="286" t="s">
        <v>254</v>
      </c>
      <c r="E681" s="287" t="s">
        <v>1810</v>
      </c>
      <c r="F681" s="288" t="s">
        <v>1811</v>
      </c>
      <c r="G681" s="289" t="s">
        <v>194</v>
      </c>
      <c r="H681" s="290">
        <v>130</v>
      </c>
      <c r="I681" s="291"/>
      <c r="J681" s="292"/>
      <c r="K681" s="293">
        <f>ROUND(P681*H681,2)</f>
        <v>0</v>
      </c>
      <c r="L681" s="292"/>
      <c r="M681" s="294"/>
      <c r="N681" s="295" t="s">
        <v>1</v>
      </c>
      <c r="O681" s="258" t="s">
        <v>42</v>
      </c>
      <c r="P681" s="259">
        <f>I681+J681</f>
        <v>0</v>
      </c>
      <c r="Q681" s="259">
        <f>ROUND(I681*H681,2)</f>
        <v>0</v>
      </c>
      <c r="R681" s="259">
        <f>ROUND(J681*H681,2)</f>
        <v>0</v>
      </c>
      <c r="S681" s="94"/>
      <c r="T681" s="260">
        <f>S681*H681</f>
        <v>0</v>
      </c>
      <c r="U681" s="260">
        <v>0</v>
      </c>
      <c r="V681" s="260">
        <f>U681*H681</f>
        <v>0</v>
      </c>
      <c r="W681" s="260">
        <v>0</v>
      </c>
      <c r="X681" s="261">
        <f>W681*H681</f>
        <v>0</v>
      </c>
      <c r="Y681" s="41"/>
      <c r="Z681" s="41"/>
      <c r="AA681" s="41"/>
      <c r="AB681" s="41"/>
      <c r="AC681" s="41"/>
      <c r="AD681" s="41"/>
      <c r="AE681" s="41"/>
      <c r="AR681" s="262" t="s">
        <v>342</v>
      </c>
      <c r="AT681" s="262" t="s">
        <v>254</v>
      </c>
      <c r="AU681" s="262" t="s">
        <v>88</v>
      </c>
      <c r="AY681" s="16" t="s">
        <v>184</v>
      </c>
      <c r="BE681" s="147">
        <f>IF(O681="základní",K681,0)</f>
        <v>0</v>
      </c>
      <c r="BF681" s="147">
        <f>IF(O681="snížená",K681,0)</f>
        <v>0</v>
      </c>
      <c r="BG681" s="147">
        <f>IF(O681="zákl. přenesená",K681,0)</f>
        <v>0</v>
      </c>
      <c r="BH681" s="147">
        <f>IF(O681="sníž. přenesená",K681,0)</f>
        <v>0</v>
      </c>
      <c r="BI681" s="147">
        <f>IF(O681="nulová",K681,0)</f>
        <v>0</v>
      </c>
      <c r="BJ681" s="16" t="s">
        <v>86</v>
      </c>
      <c r="BK681" s="147">
        <f>ROUND(P681*H681,2)</f>
        <v>0</v>
      </c>
      <c r="BL681" s="16" t="s">
        <v>264</v>
      </c>
      <c r="BM681" s="262" t="s">
        <v>1812</v>
      </c>
    </row>
    <row r="682" s="2" customFormat="1" ht="16.5" customHeight="1">
      <c r="A682" s="41"/>
      <c r="B682" s="42"/>
      <c r="C682" s="286" t="s">
        <v>1813</v>
      </c>
      <c r="D682" s="286" t="s">
        <v>254</v>
      </c>
      <c r="E682" s="287" t="s">
        <v>1814</v>
      </c>
      <c r="F682" s="288" t="s">
        <v>1815</v>
      </c>
      <c r="G682" s="289" t="s">
        <v>194</v>
      </c>
      <c r="H682" s="290">
        <v>40</v>
      </c>
      <c r="I682" s="291"/>
      <c r="J682" s="292"/>
      <c r="K682" s="293">
        <f>ROUND(P682*H682,2)</f>
        <v>0</v>
      </c>
      <c r="L682" s="292"/>
      <c r="M682" s="294"/>
      <c r="N682" s="295" t="s">
        <v>1</v>
      </c>
      <c r="O682" s="258" t="s">
        <v>42</v>
      </c>
      <c r="P682" s="259">
        <f>I682+J682</f>
        <v>0</v>
      </c>
      <c r="Q682" s="259">
        <f>ROUND(I682*H682,2)</f>
        <v>0</v>
      </c>
      <c r="R682" s="259">
        <f>ROUND(J682*H682,2)</f>
        <v>0</v>
      </c>
      <c r="S682" s="94"/>
      <c r="T682" s="260">
        <f>S682*H682</f>
        <v>0</v>
      </c>
      <c r="U682" s="260">
        <v>0</v>
      </c>
      <c r="V682" s="260">
        <f>U682*H682</f>
        <v>0</v>
      </c>
      <c r="W682" s="260">
        <v>0</v>
      </c>
      <c r="X682" s="261">
        <f>W682*H682</f>
        <v>0</v>
      </c>
      <c r="Y682" s="41"/>
      <c r="Z682" s="41"/>
      <c r="AA682" s="41"/>
      <c r="AB682" s="41"/>
      <c r="AC682" s="41"/>
      <c r="AD682" s="41"/>
      <c r="AE682" s="41"/>
      <c r="AR682" s="262" t="s">
        <v>342</v>
      </c>
      <c r="AT682" s="262" t="s">
        <v>254</v>
      </c>
      <c r="AU682" s="262" t="s">
        <v>88</v>
      </c>
      <c r="AY682" s="16" t="s">
        <v>184</v>
      </c>
      <c r="BE682" s="147">
        <f>IF(O682="základní",K682,0)</f>
        <v>0</v>
      </c>
      <c r="BF682" s="147">
        <f>IF(O682="snížená",K682,0)</f>
        <v>0</v>
      </c>
      <c r="BG682" s="147">
        <f>IF(O682="zákl. přenesená",K682,0)</f>
        <v>0</v>
      </c>
      <c r="BH682" s="147">
        <f>IF(O682="sníž. přenesená",K682,0)</f>
        <v>0</v>
      </c>
      <c r="BI682" s="147">
        <f>IF(O682="nulová",K682,0)</f>
        <v>0</v>
      </c>
      <c r="BJ682" s="16" t="s">
        <v>86</v>
      </c>
      <c r="BK682" s="147">
        <f>ROUND(P682*H682,2)</f>
        <v>0</v>
      </c>
      <c r="BL682" s="16" t="s">
        <v>264</v>
      </c>
      <c r="BM682" s="262" t="s">
        <v>1816</v>
      </c>
    </row>
    <row r="683" s="2" customFormat="1" ht="21.75" customHeight="1">
      <c r="A683" s="41"/>
      <c r="B683" s="42"/>
      <c r="C683" s="286" t="s">
        <v>1817</v>
      </c>
      <c r="D683" s="286" t="s">
        <v>254</v>
      </c>
      <c r="E683" s="287" t="s">
        <v>1818</v>
      </c>
      <c r="F683" s="288" t="s">
        <v>1819</v>
      </c>
      <c r="G683" s="289" t="s">
        <v>194</v>
      </c>
      <c r="H683" s="290">
        <v>100</v>
      </c>
      <c r="I683" s="291"/>
      <c r="J683" s="292"/>
      <c r="K683" s="293">
        <f>ROUND(P683*H683,2)</f>
        <v>0</v>
      </c>
      <c r="L683" s="292"/>
      <c r="M683" s="294"/>
      <c r="N683" s="295" t="s">
        <v>1</v>
      </c>
      <c r="O683" s="258" t="s">
        <v>42</v>
      </c>
      <c r="P683" s="259">
        <f>I683+J683</f>
        <v>0</v>
      </c>
      <c r="Q683" s="259">
        <f>ROUND(I683*H683,2)</f>
        <v>0</v>
      </c>
      <c r="R683" s="259">
        <f>ROUND(J683*H683,2)</f>
        <v>0</v>
      </c>
      <c r="S683" s="94"/>
      <c r="T683" s="260">
        <f>S683*H683</f>
        <v>0</v>
      </c>
      <c r="U683" s="260">
        <v>0.00012</v>
      </c>
      <c r="V683" s="260">
        <f>U683*H683</f>
        <v>0.012</v>
      </c>
      <c r="W683" s="260">
        <v>0</v>
      </c>
      <c r="X683" s="261">
        <f>W683*H683</f>
        <v>0</v>
      </c>
      <c r="Y683" s="41"/>
      <c r="Z683" s="41"/>
      <c r="AA683" s="41"/>
      <c r="AB683" s="41"/>
      <c r="AC683" s="41"/>
      <c r="AD683" s="41"/>
      <c r="AE683" s="41"/>
      <c r="AR683" s="262" t="s">
        <v>342</v>
      </c>
      <c r="AT683" s="262" t="s">
        <v>254</v>
      </c>
      <c r="AU683" s="262" t="s">
        <v>88</v>
      </c>
      <c r="AY683" s="16" t="s">
        <v>184</v>
      </c>
      <c r="BE683" s="147">
        <f>IF(O683="základní",K683,0)</f>
        <v>0</v>
      </c>
      <c r="BF683" s="147">
        <f>IF(O683="snížená",K683,0)</f>
        <v>0</v>
      </c>
      <c r="BG683" s="147">
        <f>IF(O683="zákl. přenesená",K683,0)</f>
        <v>0</v>
      </c>
      <c r="BH683" s="147">
        <f>IF(O683="sníž. přenesená",K683,0)</f>
        <v>0</v>
      </c>
      <c r="BI683" s="147">
        <f>IF(O683="nulová",K683,0)</f>
        <v>0</v>
      </c>
      <c r="BJ683" s="16" t="s">
        <v>86</v>
      </c>
      <c r="BK683" s="147">
        <f>ROUND(P683*H683,2)</f>
        <v>0</v>
      </c>
      <c r="BL683" s="16" t="s">
        <v>264</v>
      </c>
      <c r="BM683" s="262" t="s">
        <v>1820</v>
      </c>
    </row>
    <row r="684" s="13" customFormat="1">
      <c r="A684" s="13"/>
      <c r="B684" s="263"/>
      <c r="C684" s="264"/>
      <c r="D684" s="265" t="s">
        <v>201</v>
      </c>
      <c r="E684" s="266" t="s">
        <v>1</v>
      </c>
      <c r="F684" s="267" t="s">
        <v>635</v>
      </c>
      <c r="G684" s="264"/>
      <c r="H684" s="268">
        <v>100</v>
      </c>
      <c r="I684" s="269"/>
      <c r="J684" s="269"/>
      <c r="K684" s="264"/>
      <c r="L684" s="264"/>
      <c r="M684" s="270"/>
      <c r="N684" s="271"/>
      <c r="O684" s="272"/>
      <c r="P684" s="272"/>
      <c r="Q684" s="272"/>
      <c r="R684" s="272"/>
      <c r="S684" s="272"/>
      <c r="T684" s="272"/>
      <c r="U684" s="272"/>
      <c r="V684" s="272"/>
      <c r="W684" s="272"/>
      <c r="X684" s="273"/>
      <c r="Y684" s="13"/>
      <c r="Z684" s="13"/>
      <c r="AA684" s="13"/>
      <c r="AB684" s="13"/>
      <c r="AC684" s="13"/>
      <c r="AD684" s="13"/>
      <c r="AE684" s="13"/>
      <c r="AT684" s="274" t="s">
        <v>201</v>
      </c>
      <c r="AU684" s="274" t="s">
        <v>88</v>
      </c>
      <c r="AV684" s="13" t="s">
        <v>88</v>
      </c>
      <c r="AW684" s="13" t="s">
        <v>5</v>
      </c>
      <c r="AX684" s="13" t="s">
        <v>86</v>
      </c>
      <c r="AY684" s="274" t="s">
        <v>184</v>
      </c>
    </row>
    <row r="685" s="2" customFormat="1" ht="33" customHeight="1">
      <c r="A685" s="41"/>
      <c r="B685" s="42"/>
      <c r="C685" s="249" t="s">
        <v>1821</v>
      </c>
      <c r="D685" s="249" t="s">
        <v>186</v>
      </c>
      <c r="E685" s="250" t="s">
        <v>1822</v>
      </c>
      <c r="F685" s="251" t="s">
        <v>1823</v>
      </c>
      <c r="G685" s="252" t="s">
        <v>194</v>
      </c>
      <c r="H685" s="253">
        <v>160</v>
      </c>
      <c r="I685" s="254"/>
      <c r="J685" s="254"/>
      <c r="K685" s="255">
        <f>ROUND(P685*H685,2)</f>
        <v>0</v>
      </c>
      <c r="L685" s="256"/>
      <c r="M685" s="44"/>
      <c r="N685" s="257" t="s">
        <v>1</v>
      </c>
      <c r="O685" s="258" t="s">
        <v>42</v>
      </c>
      <c r="P685" s="259">
        <f>I685+J685</f>
        <v>0</v>
      </c>
      <c r="Q685" s="259">
        <f>ROUND(I685*H685,2)</f>
        <v>0</v>
      </c>
      <c r="R685" s="259">
        <f>ROUND(J685*H685,2)</f>
        <v>0</v>
      </c>
      <c r="S685" s="94"/>
      <c r="T685" s="260">
        <f>S685*H685</f>
        <v>0</v>
      </c>
      <c r="U685" s="260">
        <v>0</v>
      </c>
      <c r="V685" s="260">
        <f>U685*H685</f>
        <v>0</v>
      </c>
      <c r="W685" s="260">
        <v>0</v>
      </c>
      <c r="X685" s="261">
        <f>W685*H685</f>
        <v>0</v>
      </c>
      <c r="Y685" s="41"/>
      <c r="Z685" s="41"/>
      <c r="AA685" s="41"/>
      <c r="AB685" s="41"/>
      <c r="AC685" s="41"/>
      <c r="AD685" s="41"/>
      <c r="AE685" s="41"/>
      <c r="AR685" s="262" t="s">
        <v>264</v>
      </c>
      <c r="AT685" s="262" t="s">
        <v>186</v>
      </c>
      <c r="AU685" s="262" t="s">
        <v>88</v>
      </c>
      <c r="AY685" s="16" t="s">
        <v>184</v>
      </c>
      <c r="BE685" s="147">
        <f>IF(O685="základní",K685,0)</f>
        <v>0</v>
      </c>
      <c r="BF685" s="147">
        <f>IF(O685="snížená",K685,0)</f>
        <v>0</v>
      </c>
      <c r="BG685" s="147">
        <f>IF(O685="zákl. přenesená",K685,0)</f>
        <v>0</v>
      </c>
      <c r="BH685" s="147">
        <f>IF(O685="sníž. přenesená",K685,0)</f>
        <v>0</v>
      </c>
      <c r="BI685" s="147">
        <f>IF(O685="nulová",K685,0)</f>
        <v>0</v>
      </c>
      <c r="BJ685" s="16" t="s">
        <v>86</v>
      </c>
      <c r="BK685" s="147">
        <f>ROUND(P685*H685,2)</f>
        <v>0</v>
      </c>
      <c r="BL685" s="16" t="s">
        <v>264</v>
      </c>
      <c r="BM685" s="262" t="s">
        <v>1824</v>
      </c>
    </row>
    <row r="686" s="13" customFormat="1">
      <c r="A686" s="13"/>
      <c r="B686" s="263"/>
      <c r="C686" s="264"/>
      <c r="D686" s="265" t="s">
        <v>201</v>
      </c>
      <c r="E686" s="266" t="s">
        <v>1</v>
      </c>
      <c r="F686" s="267" t="s">
        <v>1825</v>
      </c>
      <c r="G686" s="264"/>
      <c r="H686" s="268">
        <v>160</v>
      </c>
      <c r="I686" s="269"/>
      <c r="J686" s="269"/>
      <c r="K686" s="264"/>
      <c r="L686" s="264"/>
      <c r="M686" s="270"/>
      <c r="N686" s="271"/>
      <c r="O686" s="272"/>
      <c r="P686" s="272"/>
      <c r="Q686" s="272"/>
      <c r="R686" s="272"/>
      <c r="S686" s="272"/>
      <c r="T686" s="272"/>
      <c r="U686" s="272"/>
      <c r="V686" s="272"/>
      <c r="W686" s="272"/>
      <c r="X686" s="273"/>
      <c r="Y686" s="13"/>
      <c r="Z686" s="13"/>
      <c r="AA686" s="13"/>
      <c r="AB686" s="13"/>
      <c r="AC686" s="13"/>
      <c r="AD686" s="13"/>
      <c r="AE686" s="13"/>
      <c r="AT686" s="274" t="s">
        <v>201</v>
      </c>
      <c r="AU686" s="274" t="s">
        <v>88</v>
      </c>
      <c r="AV686" s="13" t="s">
        <v>88</v>
      </c>
      <c r="AW686" s="13" t="s">
        <v>5</v>
      </c>
      <c r="AX686" s="13" t="s">
        <v>86</v>
      </c>
      <c r="AY686" s="274" t="s">
        <v>184</v>
      </c>
    </row>
    <row r="687" s="2" customFormat="1" ht="21.75" customHeight="1">
      <c r="A687" s="41"/>
      <c r="B687" s="42"/>
      <c r="C687" s="286" t="s">
        <v>1826</v>
      </c>
      <c r="D687" s="286" t="s">
        <v>254</v>
      </c>
      <c r="E687" s="287" t="s">
        <v>1827</v>
      </c>
      <c r="F687" s="288" t="s">
        <v>1828</v>
      </c>
      <c r="G687" s="289" t="s">
        <v>194</v>
      </c>
      <c r="H687" s="290">
        <v>160</v>
      </c>
      <c r="I687" s="291"/>
      <c r="J687" s="292"/>
      <c r="K687" s="293">
        <f>ROUND(P687*H687,2)</f>
        <v>0</v>
      </c>
      <c r="L687" s="292"/>
      <c r="M687" s="294"/>
      <c r="N687" s="295" t="s">
        <v>1</v>
      </c>
      <c r="O687" s="258" t="s">
        <v>42</v>
      </c>
      <c r="P687" s="259">
        <f>I687+J687</f>
        <v>0</v>
      </c>
      <c r="Q687" s="259">
        <f>ROUND(I687*H687,2)</f>
        <v>0</v>
      </c>
      <c r="R687" s="259">
        <f>ROUND(J687*H687,2)</f>
        <v>0</v>
      </c>
      <c r="S687" s="94"/>
      <c r="T687" s="260">
        <f>S687*H687</f>
        <v>0</v>
      </c>
      <c r="U687" s="260">
        <v>0.00017000000000000001</v>
      </c>
      <c r="V687" s="260">
        <f>U687*H687</f>
        <v>0.027200000000000002</v>
      </c>
      <c r="W687" s="260">
        <v>0</v>
      </c>
      <c r="X687" s="261">
        <f>W687*H687</f>
        <v>0</v>
      </c>
      <c r="Y687" s="41"/>
      <c r="Z687" s="41"/>
      <c r="AA687" s="41"/>
      <c r="AB687" s="41"/>
      <c r="AC687" s="41"/>
      <c r="AD687" s="41"/>
      <c r="AE687" s="41"/>
      <c r="AR687" s="262" t="s">
        <v>342</v>
      </c>
      <c r="AT687" s="262" t="s">
        <v>254</v>
      </c>
      <c r="AU687" s="262" t="s">
        <v>88</v>
      </c>
      <c r="AY687" s="16" t="s">
        <v>184</v>
      </c>
      <c r="BE687" s="147">
        <f>IF(O687="základní",K687,0)</f>
        <v>0</v>
      </c>
      <c r="BF687" s="147">
        <f>IF(O687="snížená",K687,0)</f>
        <v>0</v>
      </c>
      <c r="BG687" s="147">
        <f>IF(O687="zákl. přenesená",K687,0)</f>
        <v>0</v>
      </c>
      <c r="BH687" s="147">
        <f>IF(O687="sníž. přenesená",K687,0)</f>
        <v>0</v>
      </c>
      <c r="BI687" s="147">
        <f>IF(O687="nulová",K687,0)</f>
        <v>0</v>
      </c>
      <c r="BJ687" s="16" t="s">
        <v>86</v>
      </c>
      <c r="BK687" s="147">
        <f>ROUND(P687*H687,2)</f>
        <v>0</v>
      </c>
      <c r="BL687" s="16" t="s">
        <v>264</v>
      </c>
      <c r="BM687" s="262" t="s">
        <v>1829</v>
      </c>
    </row>
    <row r="688" s="13" customFormat="1">
      <c r="A688" s="13"/>
      <c r="B688" s="263"/>
      <c r="C688" s="264"/>
      <c r="D688" s="265" t="s">
        <v>201</v>
      </c>
      <c r="E688" s="266" t="s">
        <v>1</v>
      </c>
      <c r="F688" s="267" t="s">
        <v>1825</v>
      </c>
      <c r="G688" s="264"/>
      <c r="H688" s="268">
        <v>160</v>
      </c>
      <c r="I688" s="269"/>
      <c r="J688" s="269"/>
      <c r="K688" s="264"/>
      <c r="L688" s="264"/>
      <c r="M688" s="270"/>
      <c r="N688" s="271"/>
      <c r="O688" s="272"/>
      <c r="P688" s="272"/>
      <c r="Q688" s="272"/>
      <c r="R688" s="272"/>
      <c r="S688" s="272"/>
      <c r="T688" s="272"/>
      <c r="U688" s="272"/>
      <c r="V688" s="272"/>
      <c r="W688" s="272"/>
      <c r="X688" s="273"/>
      <c r="Y688" s="13"/>
      <c r="Z688" s="13"/>
      <c r="AA688" s="13"/>
      <c r="AB688" s="13"/>
      <c r="AC688" s="13"/>
      <c r="AD688" s="13"/>
      <c r="AE688" s="13"/>
      <c r="AT688" s="274" t="s">
        <v>201</v>
      </c>
      <c r="AU688" s="274" t="s">
        <v>88</v>
      </c>
      <c r="AV688" s="13" t="s">
        <v>88</v>
      </c>
      <c r="AW688" s="13" t="s">
        <v>5</v>
      </c>
      <c r="AX688" s="13" t="s">
        <v>86</v>
      </c>
      <c r="AY688" s="274" t="s">
        <v>184</v>
      </c>
    </row>
    <row r="689" s="2" customFormat="1" ht="33" customHeight="1">
      <c r="A689" s="41"/>
      <c r="B689" s="42"/>
      <c r="C689" s="249" t="s">
        <v>1830</v>
      </c>
      <c r="D689" s="249" t="s">
        <v>186</v>
      </c>
      <c r="E689" s="250" t="s">
        <v>1831</v>
      </c>
      <c r="F689" s="251" t="s">
        <v>1832</v>
      </c>
      <c r="G689" s="252" t="s">
        <v>194</v>
      </c>
      <c r="H689" s="253">
        <v>120</v>
      </c>
      <c r="I689" s="254"/>
      <c r="J689" s="254"/>
      <c r="K689" s="255">
        <f>ROUND(P689*H689,2)</f>
        <v>0</v>
      </c>
      <c r="L689" s="256"/>
      <c r="M689" s="44"/>
      <c r="N689" s="257" t="s">
        <v>1</v>
      </c>
      <c r="O689" s="258" t="s">
        <v>42</v>
      </c>
      <c r="P689" s="259">
        <f>I689+J689</f>
        <v>0</v>
      </c>
      <c r="Q689" s="259">
        <f>ROUND(I689*H689,2)</f>
        <v>0</v>
      </c>
      <c r="R689" s="259">
        <f>ROUND(J689*H689,2)</f>
        <v>0</v>
      </c>
      <c r="S689" s="94"/>
      <c r="T689" s="260">
        <f>S689*H689</f>
        <v>0</v>
      </c>
      <c r="U689" s="260">
        <v>0</v>
      </c>
      <c r="V689" s="260">
        <f>U689*H689</f>
        <v>0</v>
      </c>
      <c r="W689" s="260">
        <v>0</v>
      </c>
      <c r="X689" s="261">
        <f>W689*H689</f>
        <v>0</v>
      </c>
      <c r="Y689" s="41"/>
      <c r="Z689" s="41"/>
      <c r="AA689" s="41"/>
      <c r="AB689" s="41"/>
      <c r="AC689" s="41"/>
      <c r="AD689" s="41"/>
      <c r="AE689" s="41"/>
      <c r="AR689" s="262" t="s">
        <v>264</v>
      </c>
      <c r="AT689" s="262" t="s">
        <v>186</v>
      </c>
      <c r="AU689" s="262" t="s">
        <v>88</v>
      </c>
      <c r="AY689" s="16" t="s">
        <v>184</v>
      </c>
      <c r="BE689" s="147">
        <f>IF(O689="základní",K689,0)</f>
        <v>0</v>
      </c>
      <c r="BF689" s="147">
        <f>IF(O689="snížená",K689,0)</f>
        <v>0</v>
      </c>
      <c r="BG689" s="147">
        <f>IF(O689="zákl. přenesená",K689,0)</f>
        <v>0</v>
      </c>
      <c r="BH689" s="147">
        <f>IF(O689="sníž. přenesená",K689,0)</f>
        <v>0</v>
      </c>
      <c r="BI689" s="147">
        <f>IF(O689="nulová",K689,0)</f>
        <v>0</v>
      </c>
      <c r="BJ689" s="16" t="s">
        <v>86</v>
      </c>
      <c r="BK689" s="147">
        <f>ROUND(P689*H689,2)</f>
        <v>0</v>
      </c>
      <c r="BL689" s="16" t="s">
        <v>264</v>
      </c>
      <c r="BM689" s="262" t="s">
        <v>1833</v>
      </c>
    </row>
    <row r="690" s="2" customFormat="1" ht="21.75" customHeight="1">
      <c r="A690" s="41"/>
      <c r="B690" s="42"/>
      <c r="C690" s="286" t="s">
        <v>1834</v>
      </c>
      <c r="D690" s="286" t="s">
        <v>254</v>
      </c>
      <c r="E690" s="287" t="s">
        <v>1835</v>
      </c>
      <c r="F690" s="288" t="s">
        <v>1836</v>
      </c>
      <c r="G690" s="289" t="s">
        <v>194</v>
      </c>
      <c r="H690" s="290">
        <v>120</v>
      </c>
      <c r="I690" s="291"/>
      <c r="J690" s="292"/>
      <c r="K690" s="293">
        <f>ROUND(P690*H690,2)</f>
        <v>0</v>
      </c>
      <c r="L690" s="292"/>
      <c r="M690" s="294"/>
      <c r="N690" s="295" t="s">
        <v>1</v>
      </c>
      <c r="O690" s="258" t="s">
        <v>42</v>
      </c>
      <c r="P690" s="259">
        <f>I690+J690</f>
        <v>0</v>
      </c>
      <c r="Q690" s="259">
        <f>ROUND(I690*H690,2)</f>
        <v>0</v>
      </c>
      <c r="R690" s="259">
        <f>ROUND(J690*H690,2)</f>
        <v>0</v>
      </c>
      <c r="S690" s="94"/>
      <c r="T690" s="260">
        <f>S690*H690</f>
        <v>0</v>
      </c>
      <c r="U690" s="260">
        <v>0.00025000000000000001</v>
      </c>
      <c r="V690" s="260">
        <f>U690*H690</f>
        <v>0.029999999999999999</v>
      </c>
      <c r="W690" s="260">
        <v>0</v>
      </c>
      <c r="X690" s="261">
        <f>W690*H690</f>
        <v>0</v>
      </c>
      <c r="Y690" s="41"/>
      <c r="Z690" s="41"/>
      <c r="AA690" s="41"/>
      <c r="AB690" s="41"/>
      <c r="AC690" s="41"/>
      <c r="AD690" s="41"/>
      <c r="AE690" s="41"/>
      <c r="AR690" s="262" t="s">
        <v>342</v>
      </c>
      <c r="AT690" s="262" t="s">
        <v>254</v>
      </c>
      <c r="AU690" s="262" t="s">
        <v>88</v>
      </c>
      <c r="AY690" s="16" t="s">
        <v>184</v>
      </c>
      <c r="BE690" s="147">
        <f>IF(O690="základní",K690,0)</f>
        <v>0</v>
      </c>
      <c r="BF690" s="147">
        <f>IF(O690="snížená",K690,0)</f>
        <v>0</v>
      </c>
      <c r="BG690" s="147">
        <f>IF(O690="zákl. přenesená",K690,0)</f>
        <v>0</v>
      </c>
      <c r="BH690" s="147">
        <f>IF(O690="sníž. přenesená",K690,0)</f>
        <v>0</v>
      </c>
      <c r="BI690" s="147">
        <f>IF(O690="nulová",K690,0)</f>
        <v>0</v>
      </c>
      <c r="BJ690" s="16" t="s">
        <v>86</v>
      </c>
      <c r="BK690" s="147">
        <f>ROUND(P690*H690,2)</f>
        <v>0</v>
      </c>
      <c r="BL690" s="16" t="s">
        <v>264</v>
      </c>
      <c r="BM690" s="262" t="s">
        <v>1837</v>
      </c>
    </row>
    <row r="691" s="2" customFormat="1" ht="24.15" customHeight="1">
      <c r="A691" s="41"/>
      <c r="B691" s="42"/>
      <c r="C691" s="249" t="s">
        <v>1838</v>
      </c>
      <c r="D691" s="249" t="s">
        <v>186</v>
      </c>
      <c r="E691" s="250" t="s">
        <v>1839</v>
      </c>
      <c r="F691" s="251" t="s">
        <v>1840</v>
      </c>
      <c r="G691" s="252" t="s">
        <v>194</v>
      </c>
      <c r="H691" s="253">
        <v>500</v>
      </c>
      <c r="I691" s="254"/>
      <c r="J691" s="254"/>
      <c r="K691" s="255">
        <f>ROUND(P691*H691,2)</f>
        <v>0</v>
      </c>
      <c r="L691" s="256"/>
      <c r="M691" s="44"/>
      <c r="N691" s="257" t="s">
        <v>1</v>
      </c>
      <c r="O691" s="258" t="s">
        <v>42</v>
      </c>
      <c r="P691" s="259">
        <f>I691+J691</f>
        <v>0</v>
      </c>
      <c r="Q691" s="259">
        <f>ROUND(I691*H691,2)</f>
        <v>0</v>
      </c>
      <c r="R691" s="259">
        <f>ROUND(J691*H691,2)</f>
        <v>0</v>
      </c>
      <c r="S691" s="94"/>
      <c r="T691" s="260">
        <f>S691*H691</f>
        <v>0</v>
      </c>
      <c r="U691" s="260">
        <v>0</v>
      </c>
      <c r="V691" s="260">
        <f>U691*H691</f>
        <v>0</v>
      </c>
      <c r="W691" s="260">
        <v>0</v>
      </c>
      <c r="X691" s="261">
        <f>W691*H691</f>
        <v>0</v>
      </c>
      <c r="Y691" s="41"/>
      <c r="Z691" s="41"/>
      <c r="AA691" s="41"/>
      <c r="AB691" s="41"/>
      <c r="AC691" s="41"/>
      <c r="AD691" s="41"/>
      <c r="AE691" s="41"/>
      <c r="AR691" s="262" t="s">
        <v>264</v>
      </c>
      <c r="AT691" s="262" t="s">
        <v>186</v>
      </c>
      <c r="AU691" s="262" t="s">
        <v>88</v>
      </c>
      <c r="AY691" s="16" t="s">
        <v>184</v>
      </c>
      <c r="BE691" s="147">
        <f>IF(O691="základní",K691,0)</f>
        <v>0</v>
      </c>
      <c r="BF691" s="147">
        <f>IF(O691="snížená",K691,0)</f>
        <v>0</v>
      </c>
      <c r="BG691" s="147">
        <f>IF(O691="zákl. přenesená",K691,0)</f>
        <v>0</v>
      </c>
      <c r="BH691" s="147">
        <f>IF(O691="sníž. přenesená",K691,0)</f>
        <v>0</v>
      </c>
      <c r="BI691" s="147">
        <f>IF(O691="nulová",K691,0)</f>
        <v>0</v>
      </c>
      <c r="BJ691" s="16" t="s">
        <v>86</v>
      </c>
      <c r="BK691" s="147">
        <f>ROUND(P691*H691,2)</f>
        <v>0</v>
      </c>
      <c r="BL691" s="16" t="s">
        <v>264</v>
      </c>
      <c r="BM691" s="262" t="s">
        <v>1841</v>
      </c>
    </row>
    <row r="692" s="2" customFormat="1" ht="16.5" customHeight="1">
      <c r="A692" s="41"/>
      <c r="B692" s="42"/>
      <c r="C692" s="286" t="s">
        <v>1842</v>
      </c>
      <c r="D692" s="286" t="s">
        <v>254</v>
      </c>
      <c r="E692" s="287" t="s">
        <v>1843</v>
      </c>
      <c r="F692" s="288" t="s">
        <v>1844</v>
      </c>
      <c r="G692" s="289" t="s">
        <v>194</v>
      </c>
      <c r="H692" s="290">
        <v>150</v>
      </c>
      <c r="I692" s="291"/>
      <c r="J692" s="292"/>
      <c r="K692" s="293">
        <f>ROUND(P692*H692,2)</f>
        <v>0</v>
      </c>
      <c r="L692" s="292"/>
      <c r="M692" s="294"/>
      <c r="N692" s="295" t="s">
        <v>1</v>
      </c>
      <c r="O692" s="258" t="s">
        <v>42</v>
      </c>
      <c r="P692" s="259">
        <f>I692+J692</f>
        <v>0</v>
      </c>
      <c r="Q692" s="259">
        <f>ROUND(I692*H692,2)</f>
        <v>0</v>
      </c>
      <c r="R692" s="259">
        <f>ROUND(J692*H692,2)</f>
        <v>0</v>
      </c>
      <c r="S692" s="94"/>
      <c r="T692" s="260">
        <f>S692*H692</f>
        <v>0</v>
      </c>
      <c r="U692" s="260">
        <v>0.00034000000000000002</v>
      </c>
      <c r="V692" s="260">
        <f>U692*H692</f>
        <v>0.051000000000000004</v>
      </c>
      <c r="W692" s="260">
        <v>0</v>
      </c>
      <c r="X692" s="261">
        <f>W692*H692</f>
        <v>0</v>
      </c>
      <c r="Y692" s="41"/>
      <c r="Z692" s="41"/>
      <c r="AA692" s="41"/>
      <c r="AB692" s="41"/>
      <c r="AC692" s="41"/>
      <c r="AD692" s="41"/>
      <c r="AE692" s="41"/>
      <c r="AR692" s="262" t="s">
        <v>342</v>
      </c>
      <c r="AT692" s="262" t="s">
        <v>254</v>
      </c>
      <c r="AU692" s="262" t="s">
        <v>88</v>
      </c>
      <c r="AY692" s="16" t="s">
        <v>184</v>
      </c>
      <c r="BE692" s="147">
        <f>IF(O692="základní",K692,0)</f>
        <v>0</v>
      </c>
      <c r="BF692" s="147">
        <f>IF(O692="snížená",K692,0)</f>
        <v>0</v>
      </c>
      <c r="BG692" s="147">
        <f>IF(O692="zákl. přenesená",K692,0)</f>
        <v>0</v>
      </c>
      <c r="BH692" s="147">
        <f>IF(O692="sníž. přenesená",K692,0)</f>
        <v>0</v>
      </c>
      <c r="BI692" s="147">
        <f>IF(O692="nulová",K692,0)</f>
        <v>0</v>
      </c>
      <c r="BJ692" s="16" t="s">
        <v>86</v>
      </c>
      <c r="BK692" s="147">
        <f>ROUND(P692*H692,2)</f>
        <v>0</v>
      </c>
      <c r="BL692" s="16" t="s">
        <v>264</v>
      </c>
      <c r="BM692" s="262" t="s">
        <v>1845</v>
      </c>
    </row>
    <row r="693" s="2" customFormat="1" ht="16.5" customHeight="1">
      <c r="A693" s="41"/>
      <c r="B693" s="42"/>
      <c r="C693" s="286" t="s">
        <v>1846</v>
      </c>
      <c r="D693" s="286" t="s">
        <v>254</v>
      </c>
      <c r="E693" s="287" t="s">
        <v>1847</v>
      </c>
      <c r="F693" s="288" t="s">
        <v>1848</v>
      </c>
      <c r="G693" s="289" t="s">
        <v>194</v>
      </c>
      <c r="H693" s="290">
        <v>350</v>
      </c>
      <c r="I693" s="291"/>
      <c r="J693" s="292"/>
      <c r="K693" s="293">
        <f>ROUND(P693*H693,2)</f>
        <v>0</v>
      </c>
      <c r="L693" s="292"/>
      <c r="M693" s="294"/>
      <c r="N693" s="295" t="s">
        <v>1</v>
      </c>
      <c r="O693" s="258" t="s">
        <v>42</v>
      </c>
      <c r="P693" s="259">
        <f>I693+J693</f>
        <v>0</v>
      </c>
      <c r="Q693" s="259">
        <f>ROUND(I693*H693,2)</f>
        <v>0</v>
      </c>
      <c r="R693" s="259">
        <f>ROUND(J693*H693,2)</f>
        <v>0</v>
      </c>
      <c r="S693" s="94"/>
      <c r="T693" s="260">
        <f>S693*H693</f>
        <v>0</v>
      </c>
      <c r="U693" s="260">
        <v>0.00052999999999999998</v>
      </c>
      <c r="V693" s="260">
        <f>U693*H693</f>
        <v>0.1855</v>
      </c>
      <c r="W693" s="260">
        <v>0</v>
      </c>
      <c r="X693" s="261">
        <f>W693*H693</f>
        <v>0</v>
      </c>
      <c r="Y693" s="41"/>
      <c r="Z693" s="41"/>
      <c r="AA693" s="41"/>
      <c r="AB693" s="41"/>
      <c r="AC693" s="41"/>
      <c r="AD693" s="41"/>
      <c r="AE693" s="41"/>
      <c r="AR693" s="262" t="s">
        <v>342</v>
      </c>
      <c r="AT693" s="262" t="s">
        <v>254</v>
      </c>
      <c r="AU693" s="262" t="s">
        <v>88</v>
      </c>
      <c r="AY693" s="16" t="s">
        <v>184</v>
      </c>
      <c r="BE693" s="147">
        <f>IF(O693="základní",K693,0)</f>
        <v>0</v>
      </c>
      <c r="BF693" s="147">
        <f>IF(O693="snížená",K693,0)</f>
        <v>0</v>
      </c>
      <c r="BG693" s="147">
        <f>IF(O693="zákl. přenesená",K693,0)</f>
        <v>0</v>
      </c>
      <c r="BH693" s="147">
        <f>IF(O693="sníž. přenesená",K693,0)</f>
        <v>0</v>
      </c>
      <c r="BI693" s="147">
        <f>IF(O693="nulová",K693,0)</f>
        <v>0</v>
      </c>
      <c r="BJ693" s="16" t="s">
        <v>86</v>
      </c>
      <c r="BK693" s="147">
        <f>ROUND(P693*H693,2)</f>
        <v>0</v>
      </c>
      <c r="BL693" s="16" t="s">
        <v>264</v>
      </c>
      <c r="BM693" s="262" t="s">
        <v>1849</v>
      </c>
    </row>
    <row r="694" s="2" customFormat="1" ht="16.5" customHeight="1">
      <c r="A694" s="41"/>
      <c r="B694" s="42"/>
      <c r="C694" s="286" t="s">
        <v>1850</v>
      </c>
      <c r="D694" s="286" t="s">
        <v>254</v>
      </c>
      <c r="E694" s="287" t="s">
        <v>1851</v>
      </c>
      <c r="F694" s="288" t="s">
        <v>1852</v>
      </c>
      <c r="G694" s="289" t="s">
        <v>333</v>
      </c>
      <c r="H694" s="290">
        <v>1</v>
      </c>
      <c r="I694" s="291"/>
      <c r="J694" s="292"/>
      <c r="K694" s="293">
        <f>ROUND(P694*H694,2)</f>
        <v>0</v>
      </c>
      <c r="L694" s="292"/>
      <c r="M694" s="294"/>
      <c r="N694" s="295" t="s">
        <v>1</v>
      </c>
      <c r="O694" s="258" t="s">
        <v>42</v>
      </c>
      <c r="P694" s="259">
        <f>I694+J694</f>
        <v>0</v>
      </c>
      <c r="Q694" s="259">
        <f>ROUND(I694*H694,2)</f>
        <v>0</v>
      </c>
      <c r="R694" s="259">
        <f>ROUND(J694*H694,2)</f>
        <v>0</v>
      </c>
      <c r="S694" s="94"/>
      <c r="T694" s="260">
        <f>S694*H694</f>
        <v>0</v>
      </c>
      <c r="U694" s="260">
        <v>0.0023600000000000001</v>
      </c>
      <c r="V694" s="260">
        <f>U694*H694</f>
        <v>0.0023600000000000001</v>
      </c>
      <c r="W694" s="260">
        <v>0</v>
      </c>
      <c r="X694" s="261">
        <f>W694*H694</f>
        <v>0</v>
      </c>
      <c r="Y694" s="41"/>
      <c r="Z694" s="41"/>
      <c r="AA694" s="41"/>
      <c r="AB694" s="41"/>
      <c r="AC694" s="41"/>
      <c r="AD694" s="41"/>
      <c r="AE694" s="41"/>
      <c r="AR694" s="262" t="s">
        <v>342</v>
      </c>
      <c r="AT694" s="262" t="s">
        <v>254</v>
      </c>
      <c r="AU694" s="262" t="s">
        <v>88</v>
      </c>
      <c r="AY694" s="16" t="s">
        <v>184</v>
      </c>
      <c r="BE694" s="147">
        <f>IF(O694="základní",K694,0)</f>
        <v>0</v>
      </c>
      <c r="BF694" s="147">
        <f>IF(O694="snížená",K694,0)</f>
        <v>0</v>
      </c>
      <c r="BG694" s="147">
        <f>IF(O694="zákl. přenesená",K694,0)</f>
        <v>0</v>
      </c>
      <c r="BH694" s="147">
        <f>IF(O694="sníž. přenesená",K694,0)</f>
        <v>0</v>
      </c>
      <c r="BI694" s="147">
        <f>IF(O694="nulová",K694,0)</f>
        <v>0</v>
      </c>
      <c r="BJ694" s="16" t="s">
        <v>86</v>
      </c>
      <c r="BK694" s="147">
        <f>ROUND(P694*H694,2)</f>
        <v>0</v>
      </c>
      <c r="BL694" s="16" t="s">
        <v>264</v>
      </c>
      <c r="BM694" s="262" t="s">
        <v>1853</v>
      </c>
    </row>
    <row r="695" s="2" customFormat="1" ht="21.75" customHeight="1">
      <c r="A695" s="41"/>
      <c r="B695" s="42"/>
      <c r="C695" s="286" t="s">
        <v>1854</v>
      </c>
      <c r="D695" s="286" t="s">
        <v>254</v>
      </c>
      <c r="E695" s="287" t="s">
        <v>1855</v>
      </c>
      <c r="F695" s="288" t="s">
        <v>1856</v>
      </c>
      <c r="G695" s="289" t="s">
        <v>333</v>
      </c>
      <c r="H695" s="290">
        <v>3</v>
      </c>
      <c r="I695" s="291"/>
      <c r="J695" s="292"/>
      <c r="K695" s="293">
        <f>ROUND(P695*H695,2)</f>
        <v>0</v>
      </c>
      <c r="L695" s="292"/>
      <c r="M695" s="294"/>
      <c r="N695" s="295" t="s">
        <v>1</v>
      </c>
      <c r="O695" s="258" t="s">
        <v>42</v>
      </c>
      <c r="P695" s="259">
        <f>I695+J695</f>
        <v>0</v>
      </c>
      <c r="Q695" s="259">
        <f>ROUND(I695*H695,2)</f>
        <v>0</v>
      </c>
      <c r="R695" s="259">
        <f>ROUND(J695*H695,2)</f>
        <v>0</v>
      </c>
      <c r="S695" s="94"/>
      <c r="T695" s="260">
        <f>S695*H695</f>
        <v>0</v>
      </c>
      <c r="U695" s="260">
        <v>0.0027499999999999998</v>
      </c>
      <c r="V695" s="260">
        <f>U695*H695</f>
        <v>0.0082500000000000004</v>
      </c>
      <c r="W695" s="260">
        <v>0</v>
      </c>
      <c r="X695" s="261">
        <f>W695*H695</f>
        <v>0</v>
      </c>
      <c r="Y695" s="41"/>
      <c r="Z695" s="41"/>
      <c r="AA695" s="41"/>
      <c r="AB695" s="41"/>
      <c r="AC695" s="41"/>
      <c r="AD695" s="41"/>
      <c r="AE695" s="41"/>
      <c r="AR695" s="262" t="s">
        <v>342</v>
      </c>
      <c r="AT695" s="262" t="s">
        <v>254</v>
      </c>
      <c r="AU695" s="262" t="s">
        <v>88</v>
      </c>
      <c r="AY695" s="16" t="s">
        <v>184</v>
      </c>
      <c r="BE695" s="147">
        <f>IF(O695="základní",K695,0)</f>
        <v>0</v>
      </c>
      <c r="BF695" s="147">
        <f>IF(O695="snížená",K695,0)</f>
        <v>0</v>
      </c>
      <c r="BG695" s="147">
        <f>IF(O695="zákl. přenesená",K695,0)</f>
        <v>0</v>
      </c>
      <c r="BH695" s="147">
        <f>IF(O695="sníž. přenesená",K695,0)</f>
        <v>0</v>
      </c>
      <c r="BI695" s="147">
        <f>IF(O695="nulová",K695,0)</f>
        <v>0</v>
      </c>
      <c r="BJ695" s="16" t="s">
        <v>86</v>
      </c>
      <c r="BK695" s="147">
        <f>ROUND(P695*H695,2)</f>
        <v>0</v>
      </c>
      <c r="BL695" s="16" t="s">
        <v>264</v>
      </c>
      <c r="BM695" s="262" t="s">
        <v>1857</v>
      </c>
    </row>
    <row r="696" s="2" customFormat="1" ht="21.75" customHeight="1">
      <c r="A696" s="41"/>
      <c r="B696" s="42"/>
      <c r="C696" s="286" t="s">
        <v>1858</v>
      </c>
      <c r="D696" s="286" t="s">
        <v>254</v>
      </c>
      <c r="E696" s="287" t="s">
        <v>1859</v>
      </c>
      <c r="F696" s="288" t="s">
        <v>1860</v>
      </c>
      <c r="G696" s="289" t="s">
        <v>333</v>
      </c>
      <c r="H696" s="290">
        <v>1</v>
      </c>
      <c r="I696" s="291"/>
      <c r="J696" s="292"/>
      <c r="K696" s="293">
        <f>ROUND(P696*H696,2)</f>
        <v>0</v>
      </c>
      <c r="L696" s="292"/>
      <c r="M696" s="294"/>
      <c r="N696" s="295" t="s">
        <v>1</v>
      </c>
      <c r="O696" s="258" t="s">
        <v>42</v>
      </c>
      <c r="P696" s="259">
        <f>I696+J696</f>
        <v>0</v>
      </c>
      <c r="Q696" s="259">
        <f>ROUND(I696*H696,2)</f>
        <v>0</v>
      </c>
      <c r="R696" s="259">
        <f>ROUND(J696*H696,2)</f>
        <v>0</v>
      </c>
      <c r="S696" s="94"/>
      <c r="T696" s="260">
        <f>S696*H696</f>
        <v>0</v>
      </c>
      <c r="U696" s="260">
        <v>0.0034199999999999999</v>
      </c>
      <c r="V696" s="260">
        <f>U696*H696</f>
        <v>0.0034199999999999999</v>
      </c>
      <c r="W696" s="260">
        <v>0</v>
      </c>
      <c r="X696" s="261">
        <f>W696*H696</f>
        <v>0</v>
      </c>
      <c r="Y696" s="41"/>
      <c r="Z696" s="41"/>
      <c r="AA696" s="41"/>
      <c r="AB696" s="41"/>
      <c r="AC696" s="41"/>
      <c r="AD696" s="41"/>
      <c r="AE696" s="41"/>
      <c r="AR696" s="262" t="s">
        <v>342</v>
      </c>
      <c r="AT696" s="262" t="s">
        <v>254</v>
      </c>
      <c r="AU696" s="262" t="s">
        <v>88</v>
      </c>
      <c r="AY696" s="16" t="s">
        <v>184</v>
      </c>
      <c r="BE696" s="147">
        <f>IF(O696="základní",K696,0)</f>
        <v>0</v>
      </c>
      <c r="BF696" s="147">
        <f>IF(O696="snížená",K696,0)</f>
        <v>0</v>
      </c>
      <c r="BG696" s="147">
        <f>IF(O696="zákl. přenesená",K696,0)</f>
        <v>0</v>
      </c>
      <c r="BH696" s="147">
        <f>IF(O696="sníž. přenesená",K696,0)</f>
        <v>0</v>
      </c>
      <c r="BI696" s="147">
        <f>IF(O696="nulová",K696,0)</f>
        <v>0</v>
      </c>
      <c r="BJ696" s="16" t="s">
        <v>86</v>
      </c>
      <c r="BK696" s="147">
        <f>ROUND(P696*H696,2)</f>
        <v>0</v>
      </c>
      <c r="BL696" s="16" t="s">
        <v>264</v>
      </c>
      <c r="BM696" s="262" t="s">
        <v>1861</v>
      </c>
    </row>
    <row r="697" s="2" customFormat="1" ht="24.15" customHeight="1">
      <c r="A697" s="41"/>
      <c r="B697" s="42"/>
      <c r="C697" s="286" t="s">
        <v>1862</v>
      </c>
      <c r="D697" s="286" t="s">
        <v>254</v>
      </c>
      <c r="E697" s="287" t="s">
        <v>1863</v>
      </c>
      <c r="F697" s="288" t="s">
        <v>1864</v>
      </c>
      <c r="G697" s="289" t="s">
        <v>333</v>
      </c>
      <c r="H697" s="290">
        <v>1</v>
      </c>
      <c r="I697" s="291"/>
      <c r="J697" s="292"/>
      <c r="K697" s="293">
        <f>ROUND(P697*H697,2)</f>
        <v>0</v>
      </c>
      <c r="L697" s="292"/>
      <c r="M697" s="294"/>
      <c r="N697" s="295" t="s">
        <v>1</v>
      </c>
      <c r="O697" s="258" t="s">
        <v>42</v>
      </c>
      <c r="P697" s="259">
        <f>I697+J697</f>
        <v>0</v>
      </c>
      <c r="Q697" s="259">
        <f>ROUND(I697*H697,2)</f>
        <v>0</v>
      </c>
      <c r="R697" s="259">
        <f>ROUND(J697*H697,2)</f>
        <v>0</v>
      </c>
      <c r="S697" s="94"/>
      <c r="T697" s="260">
        <f>S697*H697</f>
        <v>0</v>
      </c>
      <c r="U697" s="260">
        <v>0.0030100000000000001</v>
      </c>
      <c r="V697" s="260">
        <f>U697*H697</f>
        <v>0.0030100000000000001</v>
      </c>
      <c r="W697" s="260">
        <v>0</v>
      </c>
      <c r="X697" s="261">
        <f>W697*H697</f>
        <v>0</v>
      </c>
      <c r="Y697" s="41"/>
      <c r="Z697" s="41"/>
      <c r="AA697" s="41"/>
      <c r="AB697" s="41"/>
      <c r="AC697" s="41"/>
      <c r="AD697" s="41"/>
      <c r="AE697" s="41"/>
      <c r="AR697" s="262" t="s">
        <v>342</v>
      </c>
      <c r="AT697" s="262" t="s">
        <v>254</v>
      </c>
      <c r="AU697" s="262" t="s">
        <v>88</v>
      </c>
      <c r="AY697" s="16" t="s">
        <v>184</v>
      </c>
      <c r="BE697" s="147">
        <f>IF(O697="základní",K697,0)</f>
        <v>0</v>
      </c>
      <c r="BF697" s="147">
        <f>IF(O697="snížená",K697,0)</f>
        <v>0</v>
      </c>
      <c r="BG697" s="147">
        <f>IF(O697="zákl. přenesená",K697,0)</f>
        <v>0</v>
      </c>
      <c r="BH697" s="147">
        <f>IF(O697="sníž. přenesená",K697,0)</f>
        <v>0</v>
      </c>
      <c r="BI697" s="147">
        <f>IF(O697="nulová",K697,0)</f>
        <v>0</v>
      </c>
      <c r="BJ697" s="16" t="s">
        <v>86</v>
      </c>
      <c r="BK697" s="147">
        <f>ROUND(P697*H697,2)</f>
        <v>0</v>
      </c>
      <c r="BL697" s="16" t="s">
        <v>264</v>
      </c>
      <c r="BM697" s="262" t="s">
        <v>1865</v>
      </c>
    </row>
    <row r="698" s="2" customFormat="1" ht="24.15" customHeight="1">
      <c r="A698" s="41"/>
      <c r="B698" s="42"/>
      <c r="C698" s="249" t="s">
        <v>1866</v>
      </c>
      <c r="D698" s="249" t="s">
        <v>186</v>
      </c>
      <c r="E698" s="250" t="s">
        <v>1867</v>
      </c>
      <c r="F698" s="251" t="s">
        <v>1868</v>
      </c>
      <c r="G698" s="252" t="s">
        <v>333</v>
      </c>
      <c r="H698" s="253">
        <v>2</v>
      </c>
      <c r="I698" s="254"/>
      <c r="J698" s="254"/>
      <c r="K698" s="255">
        <f>ROUND(P698*H698,2)</f>
        <v>0</v>
      </c>
      <c r="L698" s="256"/>
      <c r="M698" s="44"/>
      <c r="N698" s="257" t="s">
        <v>1</v>
      </c>
      <c r="O698" s="258" t="s">
        <v>42</v>
      </c>
      <c r="P698" s="259">
        <f>I698+J698</f>
        <v>0</v>
      </c>
      <c r="Q698" s="259">
        <f>ROUND(I698*H698,2)</f>
        <v>0</v>
      </c>
      <c r="R698" s="259">
        <f>ROUND(J698*H698,2)</f>
        <v>0</v>
      </c>
      <c r="S698" s="94"/>
      <c r="T698" s="260">
        <f>S698*H698</f>
        <v>0</v>
      </c>
      <c r="U698" s="260">
        <v>0</v>
      </c>
      <c r="V698" s="260">
        <f>U698*H698</f>
        <v>0</v>
      </c>
      <c r="W698" s="260">
        <v>0.029999999999999999</v>
      </c>
      <c r="X698" s="261">
        <f>W698*H698</f>
        <v>0.059999999999999998</v>
      </c>
      <c r="Y698" s="41"/>
      <c r="Z698" s="41"/>
      <c r="AA698" s="41"/>
      <c r="AB698" s="41"/>
      <c r="AC698" s="41"/>
      <c r="AD698" s="41"/>
      <c r="AE698" s="41"/>
      <c r="AR698" s="262" t="s">
        <v>264</v>
      </c>
      <c r="AT698" s="262" t="s">
        <v>186</v>
      </c>
      <c r="AU698" s="262" t="s">
        <v>88</v>
      </c>
      <c r="AY698" s="16" t="s">
        <v>184</v>
      </c>
      <c r="BE698" s="147">
        <f>IF(O698="základní",K698,0)</f>
        <v>0</v>
      </c>
      <c r="BF698" s="147">
        <f>IF(O698="snížená",K698,0)</f>
        <v>0</v>
      </c>
      <c r="BG698" s="147">
        <f>IF(O698="zákl. přenesená",K698,0)</f>
        <v>0</v>
      </c>
      <c r="BH698" s="147">
        <f>IF(O698="sníž. přenesená",K698,0)</f>
        <v>0</v>
      </c>
      <c r="BI698" s="147">
        <f>IF(O698="nulová",K698,0)</f>
        <v>0</v>
      </c>
      <c r="BJ698" s="16" t="s">
        <v>86</v>
      </c>
      <c r="BK698" s="147">
        <f>ROUND(P698*H698,2)</f>
        <v>0</v>
      </c>
      <c r="BL698" s="16" t="s">
        <v>264</v>
      </c>
      <c r="BM698" s="262" t="s">
        <v>1869</v>
      </c>
    </row>
    <row r="699" s="2" customFormat="1" ht="24.15" customHeight="1">
      <c r="A699" s="41"/>
      <c r="B699" s="42"/>
      <c r="C699" s="249" t="s">
        <v>1870</v>
      </c>
      <c r="D699" s="249" t="s">
        <v>186</v>
      </c>
      <c r="E699" s="250" t="s">
        <v>1871</v>
      </c>
      <c r="F699" s="251" t="s">
        <v>1872</v>
      </c>
      <c r="G699" s="252" t="s">
        <v>333</v>
      </c>
      <c r="H699" s="253">
        <v>41</v>
      </c>
      <c r="I699" s="254"/>
      <c r="J699" s="254"/>
      <c r="K699" s="255">
        <f>ROUND(P699*H699,2)</f>
        <v>0</v>
      </c>
      <c r="L699" s="256"/>
      <c r="M699" s="44"/>
      <c r="N699" s="257" t="s">
        <v>1</v>
      </c>
      <c r="O699" s="258" t="s">
        <v>42</v>
      </c>
      <c r="P699" s="259">
        <f>I699+J699</f>
        <v>0</v>
      </c>
      <c r="Q699" s="259">
        <f>ROUND(I699*H699,2)</f>
        <v>0</v>
      </c>
      <c r="R699" s="259">
        <f>ROUND(J699*H699,2)</f>
        <v>0</v>
      </c>
      <c r="S699" s="94"/>
      <c r="T699" s="260">
        <f>S699*H699</f>
        <v>0</v>
      </c>
      <c r="U699" s="260">
        <v>0</v>
      </c>
      <c r="V699" s="260">
        <f>U699*H699</f>
        <v>0</v>
      </c>
      <c r="W699" s="260">
        <v>0</v>
      </c>
      <c r="X699" s="261">
        <f>W699*H699</f>
        <v>0</v>
      </c>
      <c r="Y699" s="41"/>
      <c r="Z699" s="41"/>
      <c r="AA699" s="41"/>
      <c r="AB699" s="41"/>
      <c r="AC699" s="41"/>
      <c r="AD699" s="41"/>
      <c r="AE699" s="41"/>
      <c r="AR699" s="262" t="s">
        <v>264</v>
      </c>
      <c r="AT699" s="262" t="s">
        <v>186</v>
      </c>
      <c r="AU699" s="262" t="s">
        <v>88</v>
      </c>
      <c r="AY699" s="16" t="s">
        <v>184</v>
      </c>
      <c r="BE699" s="147">
        <f>IF(O699="základní",K699,0)</f>
        <v>0</v>
      </c>
      <c r="BF699" s="147">
        <f>IF(O699="snížená",K699,0)</f>
        <v>0</v>
      </c>
      <c r="BG699" s="147">
        <f>IF(O699="zákl. přenesená",K699,0)</f>
        <v>0</v>
      </c>
      <c r="BH699" s="147">
        <f>IF(O699="sníž. přenesená",K699,0)</f>
        <v>0</v>
      </c>
      <c r="BI699" s="147">
        <f>IF(O699="nulová",K699,0)</f>
        <v>0</v>
      </c>
      <c r="BJ699" s="16" t="s">
        <v>86</v>
      </c>
      <c r="BK699" s="147">
        <f>ROUND(P699*H699,2)</f>
        <v>0</v>
      </c>
      <c r="BL699" s="16" t="s">
        <v>264</v>
      </c>
      <c r="BM699" s="262" t="s">
        <v>1873</v>
      </c>
    </row>
    <row r="700" s="2" customFormat="1" ht="16.5" customHeight="1">
      <c r="A700" s="41"/>
      <c r="B700" s="42"/>
      <c r="C700" s="286" t="s">
        <v>1874</v>
      </c>
      <c r="D700" s="286" t="s">
        <v>254</v>
      </c>
      <c r="E700" s="287" t="s">
        <v>1875</v>
      </c>
      <c r="F700" s="288" t="s">
        <v>1876</v>
      </c>
      <c r="G700" s="289" t="s">
        <v>333</v>
      </c>
      <c r="H700" s="290">
        <v>41</v>
      </c>
      <c r="I700" s="291"/>
      <c r="J700" s="292"/>
      <c r="K700" s="293">
        <f>ROUND(P700*H700,2)</f>
        <v>0</v>
      </c>
      <c r="L700" s="292"/>
      <c r="M700" s="294"/>
      <c r="N700" s="295" t="s">
        <v>1</v>
      </c>
      <c r="O700" s="258" t="s">
        <v>42</v>
      </c>
      <c r="P700" s="259">
        <f>I700+J700</f>
        <v>0</v>
      </c>
      <c r="Q700" s="259">
        <f>ROUND(I700*H700,2)</f>
        <v>0</v>
      </c>
      <c r="R700" s="259">
        <f>ROUND(J700*H700,2)</f>
        <v>0</v>
      </c>
      <c r="S700" s="94"/>
      <c r="T700" s="260">
        <f>S700*H700</f>
        <v>0</v>
      </c>
      <c r="U700" s="260">
        <v>5.0000000000000002E-05</v>
      </c>
      <c r="V700" s="260">
        <f>U700*H700</f>
        <v>0.0020500000000000002</v>
      </c>
      <c r="W700" s="260">
        <v>0</v>
      </c>
      <c r="X700" s="261">
        <f>W700*H700</f>
        <v>0</v>
      </c>
      <c r="Y700" s="41"/>
      <c r="Z700" s="41"/>
      <c r="AA700" s="41"/>
      <c r="AB700" s="41"/>
      <c r="AC700" s="41"/>
      <c r="AD700" s="41"/>
      <c r="AE700" s="41"/>
      <c r="AR700" s="262" t="s">
        <v>342</v>
      </c>
      <c r="AT700" s="262" t="s">
        <v>254</v>
      </c>
      <c r="AU700" s="262" t="s">
        <v>88</v>
      </c>
      <c r="AY700" s="16" t="s">
        <v>184</v>
      </c>
      <c r="BE700" s="147">
        <f>IF(O700="základní",K700,0)</f>
        <v>0</v>
      </c>
      <c r="BF700" s="147">
        <f>IF(O700="snížená",K700,0)</f>
        <v>0</v>
      </c>
      <c r="BG700" s="147">
        <f>IF(O700="zákl. přenesená",K700,0)</f>
        <v>0</v>
      </c>
      <c r="BH700" s="147">
        <f>IF(O700="sníž. přenesená",K700,0)</f>
        <v>0</v>
      </c>
      <c r="BI700" s="147">
        <f>IF(O700="nulová",K700,0)</f>
        <v>0</v>
      </c>
      <c r="BJ700" s="16" t="s">
        <v>86</v>
      </c>
      <c r="BK700" s="147">
        <f>ROUND(P700*H700,2)</f>
        <v>0</v>
      </c>
      <c r="BL700" s="16" t="s">
        <v>264</v>
      </c>
      <c r="BM700" s="262" t="s">
        <v>1877</v>
      </c>
    </row>
    <row r="701" s="13" customFormat="1">
      <c r="A701" s="13"/>
      <c r="B701" s="263"/>
      <c r="C701" s="264"/>
      <c r="D701" s="265" t="s">
        <v>201</v>
      </c>
      <c r="E701" s="266" t="s">
        <v>1</v>
      </c>
      <c r="F701" s="267" t="s">
        <v>1878</v>
      </c>
      <c r="G701" s="264"/>
      <c r="H701" s="268">
        <v>41</v>
      </c>
      <c r="I701" s="269"/>
      <c r="J701" s="269"/>
      <c r="K701" s="264"/>
      <c r="L701" s="264"/>
      <c r="M701" s="270"/>
      <c r="N701" s="271"/>
      <c r="O701" s="272"/>
      <c r="P701" s="272"/>
      <c r="Q701" s="272"/>
      <c r="R701" s="272"/>
      <c r="S701" s="272"/>
      <c r="T701" s="272"/>
      <c r="U701" s="272"/>
      <c r="V701" s="272"/>
      <c r="W701" s="272"/>
      <c r="X701" s="273"/>
      <c r="Y701" s="13"/>
      <c r="Z701" s="13"/>
      <c r="AA701" s="13"/>
      <c r="AB701" s="13"/>
      <c r="AC701" s="13"/>
      <c r="AD701" s="13"/>
      <c r="AE701" s="13"/>
      <c r="AT701" s="274" t="s">
        <v>201</v>
      </c>
      <c r="AU701" s="274" t="s">
        <v>88</v>
      </c>
      <c r="AV701" s="13" t="s">
        <v>88</v>
      </c>
      <c r="AW701" s="13" t="s">
        <v>5</v>
      </c>
      <c r="AX701" s="13" t="s">
        <v>86</v>
      </c>
      <c r="AY701" s="274" t="s">
        <v>184</v>
      </c>
    </row>
    <row r="702" s="2" customFormat="1" ht="24.15" customHeight="1">
      <c r="A702" s="41"/>
      <c r="B702" s="42"/>
      <c r="C702" s="249" t="s">
        <v>1879</v>
      </c>
      <c r="D702" s="249" t="s">
        <v>186</v>
      </c>
      <c r="E702" s="250" t="s">
        <v>1880</v>
      </c>
      <c r="F702" s="251" t="s">
        <v>1881</v>
      </c>
      <c r="G702" s="252" t="s">
        <v>333</v>
      </c>
      <c r="H702" s="253">
        <v>1</v>
      </c>
      <c r="I702" s="254"/>
      <c r="J702" s="254"/>
      <c r="K702" s="255">
        <f>ROUND(P702*H702,2)</f>
        <v>0</v>
      </c>
      <c r="L702" s="256"/>
      <c r="M702" s="44"/>
      <c r="N702" s="257" t="s">
        <v>1</v>
      </c>
      <c r="O702" s="258" t="s">
        <v>42</v>
      </c>
      <c r="P702" s="259">
        <f>I702+J702</f>
        <v>0</v>
      </c>
      <c r="Q702" s="259">
        <f>ROUND(I702*H702,2)</f>
        <v>0</v>
      </c>
      <c r="R702" s="259">
        <f>ROUND(J702*H702,2)</f>
        <v>0</v>
      </c>
      <c r="S702" s="94"/>
      <c r="T702" s="260">
        <f>S702*H702</f>
        <v>0</v>
      </c>
      <c r="U702" s="260">
        <v>0</v>
      </c>
      <c r="V702" s="260">
        <f>U702*H702</f>
        <v>0</v>
      </c>
      <c r="W702" s="260">
        <v>0</v>
      </c>
      <c r="X702" s="261">
        <f>W702*H702</f>
        <v>0</v>
      </c>
      <c r="Y702" s="41"/>
      <c r="Z702" s="41"/>
      <c r="AA702" s="41"/>
      <c r="AB702" s="41"/>
      <c r="AC702" s="41"/>
      <c r="AD702" s="41"/>
      <c r="AE702" s="41"/>
      <c r="AR702" s="262" t="s">
        <v>264</v>
      </c>
      <c r="AT702" s="262" t="s">
        <v>186</v>
      </c>
      <c r="AU702" s="262" t="s">
        <v>88</v>
      </c>
      <c r="AY702" s="16" t="s">
        <v>184</v>
      </c>
      <c r="BE702" s="147">
        <f>IF(O702="základní",K702,0)</f>
        <v>0</v>
      </c>
      <c r="BF702" s="147">
        <f>IF(O702="snížená",K702,0)</f>
        <v>0</v>
      </c>
      <c r="BG702" s="147">
        <f>IF(O702="zákl. přenesená",K702,0)</f>
        <v>0</v>
      </c>
      <c r="BH702" s="147">
        <f>IF(O702="sníž. přenesená",K702,0)</f>
        <v>0</v>
      </c>
      <c r="BI702" s="147">
        <f>IF(O702="nulová",K702,0)</f>
        <v>0</v>
      </c>
      <c r="BJ702" s="16" t="s">
        <v>86</v>
      </c>
      <c r="BK702" s="147">
        <f>ROUND(P702*H702,2)</f>
        <v>0</v>
      </c>
      <c r="BL702" s="16" t="s">
        <v>264</v>
      </c>
      <c r="BM702" s="262" t="s">
        <v>1882</v>
      </c>
    </row>
    <row r="703" s="2" customFormat="1" ht="24.15" customHeight="1">
      <c r="A703" s="41"/>
      <c r="B703" s="42"/>
      <c r="C703" s="286" t="s">
        <v>1883</v>
      </c>
      <c r="D703" s="286" t="s">
        <v>254</v>
      </c>
      <c r="E703" s="287" t="s">
        <v>1884</v>
      </c>
      <c r="F703" s="288" t="s">
        <v>1885</v>
      </c>
      <c r="G703" s="289" t="s">
        <v>393</v>
      </c>
      <c r="H703" s="290">
        <v>1</v>
      </c>
      <c r="I703" s="291"/>
      <c r="J703" s="292"/>
      <c r="K703" s="293">
        <f>ROUND(P703*H703,2)</f>
        <v>0</v>
      </c>
      <c r="L703" s="292"/>
      <c r="M703" s="294"/>
      <c r="N703" s="295" t="s">
        <v>1</v>
      </c>
      <c r="O703" s="258" t="s">
        <v>42</v>
      </c>
      <c r="P703" s="259">
        <f>I703+J703</f>
        <v>0</v>
      </c>
      <c r="Q703" s="259">
        <f>ROUND(I703*H703,2)</f>
        <v>0</v>
      </c>
      <c r="R703" s="259">
        <f>ROUND(J703*H703,2)</f>
        <v>0</v>
      </c>
      <c r="S703" s="94"/>
      <c r="T703" s="260">
        <f>S703*H703</f>
        <v>0</v>
      </c>
      <c r="U703" s="260">
        <v>0.001</v>
      </c>
      <c r="V703" s="260">
        <f>U703*H703</f>
        <v>0.001</v>
      </c>
      <c r="W703" s="260">
        <v>0</v>
      </c>
      <c r="X703" s="261">
        <f>W703*H703</f>
        <v>0</v>
      </c>
      <c r="Y703" s="41"/>
      <c r="Z703" s="41"/>
      <c r="AA703" s="41"/>
      <c r="AB703" s="41"/>
      <c r="AC703" s="41"/>
      <c r="AD703" s="41"/>
      <c r="AE703" s="41"/>
      <c r="AR703" s="262" t="s">
        <v>1314</v>
      </c>
      <c r="AT703" s="262" t="s">
        <v>254</v>
      </c>
      <c r="AU703" s="262" t="s">
        <v>88</v>
      </c>
      <c r="AY703" s="16" t="s">
        <v>184</v>
      </c>
      <c r="BE703" s="147">
        <f>IF(O703="základní",K703,0)</f>
        <v>0</v>
      </c>
      <c r="BF703" s="147">
        <f>IF(O703="snížená",K703,0)</f>
        <v>0</v>
      </c>
      <c r="BG703" s="147">
        <f>IF(O703="zákl. přenesená",K703,0)</f>
        <v>0</v>
      </c>
      <c r="BH703" s="147">
        <f>IF(O703="sníž. přenesená",K703,0)</f>
        <v>0</v>
      </c>
      <c r="BI703" s="147">
        <f>IF(O703="nulová",K703,0)</f>
        <v>0</v>
      </c>
      <c r="BJ703" s="16" t="s">
        <v>86</v>
      </c>
      <c r="BK703" s="147">
        <f>ROUND(P703*H703,2)</f>
        <v>0</v>
      </c>
      <c r="BL703" s="16" t="s">
        <v>484</v>
      </c>
      <c r="BM703" s="262" t="s">
        <v>1886</v>
      </c>
    </row>
    <row r="704" s="2" customFormat="1" ht="21.75" customHeight="1">
      <c r="A704" s="41"/>
      <c r="B704" s="42"/>
      <c r="C704" s="249" t="s">
        <v>1887</v>
      </c>
      <c r="D704" s="249" t="s">
        <v>186</v>
      </c>
      <c r="E704" s="250" t="s">
        <v>1888</v>
      </c>
      <c r="F704" s="251" t="s">
        <v>1889</v>
      </c>
      <c r="G704" s="252" t="s">
        <v>333</v>
      </c>
      <c r="H704" s="253">
        <v>2</v>
      </c>
      <c r="I704" s="254"/>
      <c r="J704" s="254"/>
      <c r="K704" s="255">
        <f>ROUND(P704*H704,2)</f>
        <v>0</v>
      </c>
      <c r="L704" s="256"/>
      <c r="M704" s="44"/>
      <c r="N704" s="257" t="s">
        <v>1</v>
      </c>
      <c r="O704" s="258" t="s">
        <v>42</v>
      </c>
      <c r="P704" s="259">
        <f>I704+J704</f>
        <v>0</v>
      </c>
      <c r="Q704" s="259">
        <f>ROUND(I704*H704,2)</f>
        <v>0</v>
      </c>
      <c r="R704" s="259">
        <f>ROUND(J704*H704,2)</f>
        <v>0</v>
      </c>
      <c r="S704" s="94"/>
      <c r="T704" s="260">
        <f>S704*H704</f>
        <v>0</v>
      </c>
      <c r="U704" s="260">
        <v>0</v>
      </c>
      <c r="V704" s="260">
        <f>U704*H704</f>
        <v>0</v>
      </c>
      <c r="W704" s="260">
        <v>0</v>
      </c>
      <c r="X704" s="261">
        <f>W704*H704</f>
        <v>0</v>
      </c>
      <c r="Y704" s="41"/>
      <c r="Z704" s="41"/>
      <c r="AA704" s="41"/>
      <c r="AB704" s="41"/>
      <c r="AC704" s="41"/>
      <c r="AD704" s="41"/>
      <c r="AE704" s="41"/>
      <c r="AR704" s="262" t="s">
        <v>264</v>
      </c>
      <c r="AT704" s="262" t="s">
        <v>186</v>
      </c>
      <c r="AU704" s="262" t="s">
        <v>88</v>
      </c>
      <c r="AY704" s="16" t="s">
        <v>184</v>
      </c>
      <c r="BE704" s="147">
        <f>IF(O704="základní",K704,0)</f>
        <v>0</v>
      </c>
      <c r="BF704" s="147">
        <f>IF(O704="snížená",K704,0)</f>
        <v>0</v>
      </c>
      <c r="BG704" s="147">
        <f>IF(O704="zákl. přenesená",K704,0)</f>
        <v>0</v>
      </c>
      <c r="BH704" s="147">
        <f>IF(O704="sníž. přenesená",K704,0)</f>
        <v>0</v>
      </c>
      <c r="BI704" s="147">
        <f>IF(O704="nulová",K704,0)</f>
        <v>0</v>
      </c>
      <c r="BJ704" s="16" t="s">
        <v>86</v>
      </c>
      <c r="BK704" s="147">
        <f>ROUND(P704*H704,2)</f>
        <v>0</v>
      </c>
      <c r="BL704" s="16" t="s">
        <v>264</v>
      </c>
      <c r="BM704" s="262" t="s">
        <v>1890</v>
      </c>
    </row>
    <row r="705" s="2" customFormat="1" ht="16.5" customHeight="1">
      <c r="A705" s="41"/>
      <c r="B705" s="42"/>
      <c r="C705" s="286" t="s">
        <v>1891</v>
      </c>
      <c r="D705" s="286" t="s">
        <v>254</v>
      </c>
      <c r="E705" s="287" t="s">
        <v>1892</v>
      </c>
      <c r="F705" s="288" t="s">
        <v>1893</v>
      </c>
      <c r="G705" s="289" t="s">
        <v>333</v>
      </c>
      <c r="H705" s="290">
        <v>2</v>
      </c>
      <c r="I705" s="291"/>
      <c r="J705" s="292"/>
      <c r="K705" s="293">
        <f>ROUND(P705*H705,2)</f>
        <v>0</v>
      </c>
      <c r="L705" s="292"/>
      <c r="M705" s="294"/>
      <c r="N705" s="295" t="s">
        <v>1</v>
      </c>
      <c r="O705" s="258" t="s">
        <v>42</v>
      </c>
      <c r="P705" s="259">
        <f>I705+J705</f>
        <v>0</v>
      </c>
      <c r="Q705" s="259">
        <f>ROUND(I705*H705,2)</f>
        <v>0</v>
      </c>
      <c r="R705" s="259">
        <f>ROUND(J705*H705,2)</f>
        <v>0</v>
      </c>
      <c r="S705" s="94"/>
      <c r="T705" s="260">
        <f>S705*H705</f>
        <v>0</v>
      </c>
      <c r="U705" s="260">
        <v>6.0000000000000002E-05</v>
      </c>
      <c r="V705" s="260">
        <f>U705*H705</f>
        <v>0.00012</v>
      </c>
      <c r="W705" s="260">
        <v>0</v>
      </c>
      <c r="X705" s="261">
        <f>W705*H705</f>
        <v>0</v>
      </c>
      <c r="Y705" s="41"/>
      <c r="Z705" s="41"/>
      <c r="AA705" s="41"/>
      <c r="AB705" s="41"/>
      <c r="AC705" s="41"/>
      <c r="AD705" s="41"/>
      <c r="AE705" s="41"/>
      <c r="AR705" s="262" t="s">
        <v>342</v>
      </c>
      <c r="AT705" s="262" t="s">
        <v>254</v>
      </c>
      <c r="AU705" s="262" t="s">
        <v>88</v>
      </c>
      <c r="AY705" s="16" t="s">
        <v>184</v>
      </c>
      <c r="BE705" s="147">
        <f>IF(O705="základní",K705,0)</f>
        <v>0</v>
      </c>
      <c r="BF705" s="147">
        <f>IF(O705="snížená",K705,0)</f>
        <v>0</v>
      </c>
      <c r="BG705" s="147">
        <f>IF(O705="zákl. přenesená",K705,0)</f>
        <v>0</v>
      </c>
      <c r="BH705" s="147">
        <f>IF(O705="sníž. přenesená",K705,0)</f>
        <v>0</v>
      </c>
      <c r="BI705" s="147">
        <f>IF(O705="nulová",K705,0)</f>
        <v>0</v>
      </c>
      <c r="BJ705" s="16" t="s">
        <v>86</v>
      </c>
      <c r="BK705" s="147">
        <f>ROUND(P705*H705,2)</f>
        <v>0</v>
      </c>
      <c r="BL705" s="16" t="s">
        <v>264</v>
      </c>
      <c r="BM705" s="262" t="s">
        <v>1894</v>
      </c>
    </row>
    <row r="706" s="2" customFormat="1" ht="21.75" customHeight="1">
      <c r="A706" s="41"/>
      <c r="B706" s="42"/>
      <c r="C706" s="249" t="s">
        <v>1895</v>
      </c>
      <c r="D706" s="249" t="s">
        <v>186</v>
      </c>
      <c r="E706" s="250" t="s">
        <v>1896</v>
      </c>
      <c r="F706" s="251" t="s">
        <v>1897</v>
      </c>
      <c r="G706" s="252" t="s">
        <v>333</v>
      </c>
      <c r="H706" s="253">
        <v>14</v>
      </c>
      <c r="I706" s="254"/>
      <c r="J706" s="254"/>
      <c r="K706" s="255">
        <f>ROUND(P706*H706,2)</f>
        <v>0</v>
      </c>
      <c r="L706" s="256"/>
      <c r="M706" s="44"/>
      <c r="N706" s="257" t="s">
        <v>1</v>
      </c>
      <c r="O706" s="258" t="s">
        <v>42</v>
      </c>
      <c r="P706" s="259">
        <f>I706+J706</f>
        <v>0</v>
      </c>
      <c r="Q706" s="259">
        <f>ROUND(I706*H706,2)</f>
        <v>0</v>
      </c>
      <c r="R706" s="259">
        <f>ROUND(J706*H706,2)</f>
        <v>0</v>
      </c>
      <c r="S706" s="94"/>
      <c r="T706" s="260">
        <f>S706*H706</f>
        <v>0</v>
      </c>
      <c r="U706" s="260">
        <v>0</v>
      </c>
      <c r="V706" s="260">
        <f>U706*H706</f>
        <v>0</v>
      </c>
      <c r="W706" s="260">
        <v>0</v>
      </c>
      <c r="X706" s="261">
        <f>W706*H706</f>
        <v>0</v>
      </c>
      <c r="Y706" s="41"/>
      <c r="Z706" s="41"/>
      <c r="AA706" s="41"/>
      <c r="AB706" s="41"/>
      <c r="AC706" s="41"/>
      <c r="AD706" s="41"/>
      <c r="AE706" s="41"/>
      <c r="AR706" s="262" t="s">
        <v>264</v>
      </c>
      <c r="AT706" s="262" t="s">
        <v>186</v>
      </c>
      <c r="AU706" s="262" t="s">
        <v>88</v>
      </c>
      <c r="AY706" s="16" t="s">
        <v>184</v>
      </c>
      <c r="BE706" s="147">
        <f>IF(O706="základní",K706,0)</f>
        <v>0</v>
      </c>
      <c r="BF706" s="147">
        <f>IF(O706="snížená",K706,0)</f>
        <v>0</v>
      </c>
      <c r="BG706" s="147">
        <f>IF(O706="zákl. přenesená",K706,0)</f>
        <v>0</v>
      </c>
      <c r="BH706" s="147">
        <f>IF(O706="sníž. přenesená",K706,0)</f>
        <v>0</v>
      </c>
      <c r="BI706" s="147">
        <f>IF(O706="nulová",K706,0)</f>
        <v>0</v>
      </c>
      <c r="BJ706" s="16" t="s">
        <v>86</v>
      </c>
      <c r="BK706" s="147">
        <f>ROUND(P706*H706,2)</f>
        <v>0</v>
      </c>
      <c r="BL706" s="16" t="s">
        <v>264</v>
      </c>
      <c r="BM706" s="262" t="s">
        <v>1898</v>
      </c>
    </row>
    <row r="707" s="13" customFormat="1">
      <c r="A707" s="13"/>
      <c r="B707" s="263"/>
      <c r="C707" s="264"/>
      <c r="D707" s="265" t="s">
        <v>201</v>
      </c>
      <c r="E707" s="266" t="s">
        <v>1</v>
      </c>
      <c r="F707" s="267" t="s">
        <v>1899</v>
      </c>
      <c r="G707" s="264"/>
      <c r="H707" s="268">
        <v>14</v>
      </c>
      <c r="I707" s="269"/>
      <c r="J707" s="269"/>
      <c r="K707" s="264"/>
      <c r="L707" s="264"/>
      <c r="M707" s="270"/>
      <c r="N707" s="271"/>
      <c r="O707" s="272"/>
      <c r="P707" s="272"/>
      <c r="Q707" s="272"/>
      <c r="R707" s="272"/>
      <c r="S707" s="272"/>
      <c r="T707" s="272"/>
      <c r="U707" s="272"/>
      <c r="V707" s="272"/>
      <c r="W707" s="272"/>
      <c r="X707" s="273"/>
      <c r="Y707" s="13"/>
      <c r="Z707" s="13"/>
      <c r="AA707" s="13"/>
      <c r="AB707" s="13"/>
      <c r="AC707" s="13"/>
      <c r="AD707" s="13"/>
      <c r="AE707" s="13"/>
      <c r="AT707" s="274" t="s">
        <v>201</v>
      </c>
      <c r="AU707" s="274" t="s">
        <v>88</v>
      </c>
      <c r="AV707" s="13" t="s">
        <v>88</v>
      </c>
      <c r="AW707" s="13" t="s">
        <v>5</v>
      </c>
      <c r="AX707" s="13" t="s">
        <v>86</v>
      </c>
      <c r="AY707" s="274" t="s">
        <v>184</v>
      </c>
    </row>
    <row r="708" s="2" customFormat="1" ht="16.5" customHeight="1">
      <c r="A708" s="41"/>
      <c r="B708" s="42"/>
      <c r="C708" s="286" t="s">
        <v>1900</v>
      </c>
      <c r="D708" s="286" t="s">
        <v>254</v>
      </c>
      <c r="E708" s="287" t="s">
        <v>1901</v>
      </c>
      <c r="F708" s="288" t="s">
        <v>1902</v>
      </c>
      <c r="G708" s="289" t="s">
        <v>333</v>
      </c>
      <c r="H708" s="290">
        <v>10</v>
      </c>
      <c r="I708" s="291"/>
      <c r="J708" s="292"/>
      <c r="K708" s="293">
        <f>ROUND(P708*H708,2)</f>
        <v>0</v>
      </c>
      <c r="L708" s="292"/>
      <c r="M708" s="294"/>
      <c r="N708" s="295" t="s">
        <v>1</v>
      </c>
      <c r="O708" s="258" t="s">
        <v>42</v>
      </c>
      <c r="P708" s="259">
        <f>I708+J708</f>
        <v>0</v>
      </c>
      <c r="Q708" s="259">
        <f>ROUND(I708*H708,2)</f>
        <v>0</v>
      </c>
      <c r="R708" s="259">
        <f>ROUND(J708*H708,2)</f>
        <v>0</v>
      </c>
      <c r="S708" s="94"/>
      <c r="T708" s="260">
        <f>S708*H708</f>
        <v>0</v>
      </c>
      <c r="U708" s="260">
        <v>5.0000000000000002E-05</v>
      </c>
      <c r="V708" s="260">
        <f>U708*H708</f>
        <v>0.00050000000000000001</v>
      </c>
      <c r="W708" s="260">
        <v>0</v>
      </c>
      <c r="X708" s="261">
        <f>W708*H708</f>
        <v>0</v>
      </c>
      <c r="Y708" s="41"/>
      <c r="Z708" s="41"/>
      <c r="AA708" s="41"/>
      <c r="AB708" s="41"/>
      <c r="AC708" s="41"/>
      <c r="AD708" s="41"/>
      <c r="AE708" s="41"/>
      <c r="AR708" s="262" t="s">
        <v>342</v>
      </c>
      <c r="AT708" s="262" t="s">
        <v>254</v>
      </c>
      <c r="AU708" s="262" t="s">
        <v>88</v>
      </c>
      <c r="AY708" s="16" t="s">
        <v>184</v>
      </c>
      <c r="BE708" s="147">
        <f>IF(O708="základní",K708,0)</f>
        <v>0</v>
      </c>
      <c r="BF708" s="147">
        <f>IF(O708="snížená",K708,0)</f>
        <v>0</v>
      </c>
      <c r="BG708" s="147">
        <f>IF(O708="zákl. přenesená",K708,0)</f>
        <v>0</v>
      </c>
      <c r="BH708" s="147">
        <f>IF(O708="sníž. přenesená",K708,0)</f>
        <v>0</v>
      </c>
      <c r="BI708" s="147">
        <f>IF(O708="nulová",K708,0)</f>
        <v>0</v>
      </c>
      <c r="BJ708" s="16" t="s">
        <v>86</v>
      </c>
      <c r="BK708" s="147">
        <f>ROUND(P708*H708,2)</f>
        <v>0</v>
      </c>
      <c r="BL708" s="16" t="s">
        <v>264</v>
      </c>
      <c r="BM708" s="262" t="s">
        <v>1903</v>
      </c>
    </row>
    <row r="709" s="13" customFormat="1">
      <c r="A709" s="13"/>
      <c r="B709" s="263"/>
      <c r="C709" s="264"/>
      <c r="D709" s="265" t="s">
        <v>201</v>
      </c>
      <c r="E709" s="266" t="s">
        <v>1</v>
      </c>
      <c r="F709" s="267" t="s">
        <v>1904</v>
      </c>
      <c r="G709" s="264"/>
      <c r="H709" s="268">
        <v>10</v>
      </c>
      <c r="I709" s="269"/>
      <c r="J709" s="269"/>
      <c r="K709" s="264"/>
      <c r="L709" s="264"/>
      <c r="M709" s="270"/>
      <c r="N709" s="271"/>
      <c r="O709" s="272"/>
      <c r="P709" s="272"/>
      <c r="Q709" s="272"/>
      <c r="R709" s="272"/>
      <c r="S709" s="272"/>
      <c r="T709" s="272"/>
      <c r="U709" s="272"/>
      <c r="V709" s="272"/>
      <c r="W709" s="272"/>
      <c r="X709" s="273"/>
      <c r="Y709" s="13"/>
      <c r="Z709" s="13"/>
      <c r="AA709" s="13"/>
      <c r="AB709" s="13"/>
      <c r="AC709" s="13"/>
      <c r="AD709" s="13"/>
      <c r="AE709" s="13"/>
      <c r="AT709" s="274" t="s">
        <v>201</v>
      </c>
      <c r="AU709" s="274" t="s">
        <v>88</v>
      </c>
      <c r="AV709" s="13" t="s">
        <v>88</v>
      </c>
      <c r="AW709" s="13" t="s">
        <v>5</v>
      </c>
      <c r="AX709" s="13" t="s">
        <v>86</v>
      </c>
      <c r="AY709" s="274" t="s">
        <v>184</v>
      </c>
    </row>
    <row r="710" s="2" customFormat="1" ht="16.5" customHeight="1">
      <c r="A710" s="41"/>
      <c r="B710" s="42"/>
      <c r="C710" s="286" t="s">
        <v>1905</v>
      </c>
      <c r="D710" s="286" t="s">
        <v>254</v>
      </c>
      <c r="E710" s="287" t="s">
        <v>1906</v>
      </c>
      <c r="F710" s="288" t="s">
        <v>1907</v>
      </c>
      <c r="G710" s="289" t="s">
        <v>333</v>
      </c>
      <c r="H710" s="290">
        <v>61</v>
      </c>
      <c r="I710" s="291"/>
      <c r="J710" s="292"/>
      <c r="K710" s="293">
        <f>ROUND(P710*H710,2)</f>
        <v>0</v>
      </c>
      <c r="L710" s="292"/>
      <c r="M710" s="294"/>
      <c r="N710" s="295" t="s">
        <v>1</v>
      </c>
      <c r="O710" s="258" t="s">
        <v>42</v>
      </c>
      <c r="P710" s="259">
        <f>I710+J710</f>
        <v>0</v>
      </c>
      <c r="Q710" s="259">
        <f>ROUND(I710*H710,2)</f>
        <v>0</v>
      </c>
      <c r="R710" s="259">
        <f>ROUND(J710*H710,2)</f>
        <v>0</v>
      </c>
      <c r="S710" s="94"/>
      <c r="T710" s="260">
        <f>S710*H710</f>
        <v>0</v>
      </c>
      <c r="U710" s="260">
        <v>5.0000000000000002E-05</v>
      </c>
      <c r="V710" s="260">
        <f>U710*H710</f>
        <v>0.0030500000000000002</v>
      </c>
      <c r="W710" s="260">
        <v>0</v>
      </c>
      <c r="X710" s="261">
        <f>W710*H710</f>
        <v>0</v>
      </c>
      <c r="Y710" s="41"/>
      <c r="Z710" s="41"/>
      <c r="AA710" s="41"/>
      <c r="AB710" s="41"/>
      <c r="AC710" s="41"/>
      <c r="AD710" s="41"/>
      <c r="AE710" s="41"/>
      <c r="AR710" s="262" t="s">
        <v>342</v>
      </c>
      <c r="AT710" s="262" t="s">
        <v>254</v>
      </c>
      <c r="AU710" s="262" t="s">
        <v>88</v>
      </c>
      <c r="AY710" s="16" t="s">
        <v>184</v>
      </c>
      <c r="BE710" s="147">
        <f>IF(O710="základní",K710,0)</f>
        <v>0</v>
      </c>
      <c r="BF710" s="147">
        <f>IF(O710="snížená",K710,0)</f>
        <v>0</v>
      </c>
      <c r="BG710" s="147">
        <f>IF(O710="zákl. přenesená",K710,0)</f>
        <v>0</v>
      </c>
      <c r="BH710" s="147">
        <f>IF(O710="sníž. přenesená",K710,0)</f>
        <v>0</v>
      </c>
      <c r="BI710" s="147">
        <f>IF(O710="nulová",K710,0)</f>
        <v>0</v>
      </c>
      <c r="BJ710" s="16" t="s">
        <v>86</v>
      </c>
      <c r="BK710" s="147">
        <f>ROUND(P710*H710,2)</f>
        <v>0</v>
      </c>
      <c r="BL710" s="16" t="s">
        <v>264</v>
      </c>
      <c r="BM710" s="262" t="s">
        <v>1908</v>
      </c>
    </row>
    <row r="711" s="2" customFormat="1" ht="24.15" customHeight="1">
      <c r="A711" s="41"/>
      <c r="B711" s="42"/>
      <c r="C711" s="249" t="s">
        <v>1909</v>
      </c>
      <c r="D711" s="249" t="s">
        <v>186</v>
      </c>
      <c r="E711" s="250" t="s">
        <v>1910</v>
      </c>
      <c r="F711" s="251" t="s">
        <v>1911</v>
      </c>
      <c r="G711" s="252" t="s">
        <v>333</v>
      </c>
      <c r="H711" s="253">
        <v>2</v>
      </c>
      <c r="I711" s="254"/>
      <c r="J711" s="254"/>
      <c r="K711" s="255">
        <f>ROUND(P711*H711,2)</f>
        <v>0</v>
      </c>
      <c r="L711" s="256"/>
      <c r="M711" s="44"/>
      <c r="N711" s="257" t="s">
        <v>1</v>
      </c>
      <c r="O711" s="258" t="s">
        <v>42</v>
      </c>
      <c r="P711" s="259">
        <f>I711+J711</f>
        <v>0</v>
      </c>
      <c r="Q711" s="259">
        <f>ROUND(I711*H711,2)</f>
        <v>0</v>
      </c>
      <c r="R711" s="259">
        <f>ROUND(J711*H711,2)</f>
        <v>0</v>
      </c>
      <c r="S711" s="94"/>
      <c r="T711" s="260">
        <f>S711*H711</f>
        <v>0</v>
      </c>
      <c r="U711" s="260">
        <v>0</v>
      </c>
      <c r="V711" s="260">
        <f>U711*H711</f>
        <v>0</v>
      </c>
      <c r="W711" s="260">
        <v>0</v>
      </c>
      <c r="X711" s="261">
        <f>W711*H711</f>
        <v>0</v>
      </c>
      <c r="Y711" s="41"/>
      <c r="Z711" s="41"/>
      <c r="AA711" s="41"/>
      <c r="AB711" s="41"/>
      <c r="AC711" s="41"/>
      <c r="AD711" s="41"/>
      <c r="AE711" s="41"/>
      <c r="AR711" s="262" t="s">
        <v>264</v>
      </c>
      <c r="AT711" s="262" t="s">
        <v>186</v>
      </c>
      <c r="AU711" s="262" t="s">
        <v>88</v>
      </c>
      <c r="AY711" s="16" t="s">
        <v>184</v>
      </c>
      <c r="BE711" s="147">
        <f>IF(O711="základní",K711,0)</f>
        <v>0</v>
      </c>
      <c r="BF711" s="147">
        <f>IF(O711="snížená",K711,0)</f>
        <v>0</v>
      </c>
      <c r="BG711" s="147">
        <f>IF(O711="zákl. přenesená",K711,0)</f>
        <v>0</v>
      </c>
      <c r="BH711" s="147">
        <f>IF(O711="sníž. přenesená",K711,0)</f>
        <v>0</v>
      </c>
      <c r="BI711" s="147">
        <f>IF(O711="nulová",K711,0)</f>
        <v>0</v>
      </c>
      <c r="BJ711" s="16" t="s">
        <v>86</v>
      </c>
      <c r="BK711" s="147">
        <f>ROUND(P711*H711,2)</f>
        <v>0</v>
      </c>
      <c r="BL711" s="16" t="s">
        <v>264</v>
      </c>
      <c r="BM711" s="262" t="s">
        <v>1912</v>
      </c>
    </row>
    <row r="712" s="2" customFormat="1" ht="16.5" customHeight="1">
      <c r="A712" s="41"/>
      <c r="B712" s="42"/>
      <c r="C712" s="286" t="s">
        <v>1913</v>
      </c>
      <c r="D712" s="286" t="s">
        <v>254</v>
      </c>
      <c r="E712" s="287" t="s">
        <v>1914</v>
      </c>
      <c r="F712" s="288" t="s">
        <v>1915</v>
      </c>
      <c r="G712" s="289" t="s">
        <v>333</v>
      </c>
      <c r="H712" s="290">
        <v>2</v>
      </c>
      <c r="I712" s="291"/>
      <c r="J712" s="292"/>
      <c r="K712" s="293">
        <f>ROUND(P712*H712,2)</f>
        <v>0</v>
      </c>
      <c r="L712" s="292"/>
      <c r="M712" s="294"/>
      <c r="N712" s="295" t="s">
        <v>1</v>
      </c>
      <c r="O712" s="258" t="s">
        <v>42</v>
      </c>
      <c r="P712" s="259">
        <f>I712+J712</f>
        <v>0</v>
      </c>
      <c r="Q712" s="259">
        <f>ROUND(I712*H712,2)</f>
        <v>0</v>
      </c>
      <c r="R712" s="259">
        <f>ROUND(J712*H712,2)</f>
        <v>0</v>
      </c>
      <c r="S712" s="94"/>
      <c r="T712" s="260">
        <f>S712*H712</f>
        <v>0</v>
      </c>
      <c r="U712" s="260">
        <v>0</v>
      </c>
      <c r="V712" s="260">
        <f>U712*H712</f>
        <v>0</v>
      </c>
      <c r="W712" s="260">
        <v>0</v>
      </c>
      <c r="X712" s="261">
        <f>W712*H712</f>
        <v>0</v>
      </c>
      <c r="Y712" s="41"/>
      <c r="Z712" s="41"/>
      <c r="AA712" s="41"/>
      <c r="AB712" s="41"/>
      <c r="AC712" s="41"/>
      <c r="AD712" s="41"/>
      <c r="AE712" s="41"/>
      <c r="AR712" s="262" t="s">
        <v>342</v>
      </c>
      <c r="AT712" s="262" t="s">
        <v>254</v>
      </c>
      <c r="AU712" s="262" t="s">
        <v>88</v>
      </c>
      <c r="AY712" s="16" t="s">
        <v>184</v>
      </c>
      <c r="BE712" s="147">
        <f>IF(O712="základní",K712,0)</f>
        <v>0</v>
      </c>
      <c r="BF712" s="147">
        <f>IF(O712="snížená",K712,0)</f>
        <v>0</v>
      </c>
      <c r="BG712" s="147">
        <f>IF(O712="zákl. přenesená",K712,0)</f>
        <v>0</v>
      </c>
      <c r="BH712" s="147">
        <f>IF(O712="sníž. přenesená",K712,0)</f>
        <v>0</v>
      </c>
      <c r="BI712" s="147">
        <f>IF(O712="nulová",K712,0)</f>
        <v>0</v>
      </c>
      <c r="BJ712" s="16" t="s">
        <v>86</v>
      </c>
      <c r="BK712" s="147">
        <f>ROUND(P712*H712,2)</f>
        <v>0</v>
      </c>
      <c r="BL712" s="16" t="s">
        <v>264</v>
      </c>
      <c r="BM712" s="262" t="s">
        <v>1916</v>
      </c>
    </row>
    <row r="713" s="2" customFormat="1" ht="21.75" customHeight="1">
      <c r="A713" s="41"/>
      <c r="B713" s="42"/>
      <c r="C713" s="249" t="s">
        <v>1917</v>
      </c>
      <c r="D713" s="249" t="s">
        <v>186</v>
      </c>
      <c r="E713" s="250" t="s">
        <v>1918</v>
      </c>
      <c r="F713" s="251" t="s">
        <v>1919</v>
      </c>
      <c r="G713" s="252" t="s">
        <v>333</v>
      </c>
      <c r="H713" s="253">
        <v>14</v>
      </c>
      <c r="I713" s="254"/>
      <c r="J713" s="254"/>
      <c r="K713" s="255">
        <f>ROUND(P713*H713,2)</f>
        <v>0</v>
      </c>
      <c r="L713" s="256"/>
      <c r="M713" s="44"/>
      <c r="N713" s="257" t="s">
        <v>1</v>
      </c>
      <c r="O713" s="258" t="s">
        <v>42</v>
      </c>
      <c r="P713" s="259">
        <f>I713+J713</f>
        <v>0</v>
      </c>
      <c r="Q713" s="259">
        <f>ROUND(I713*H713,2)</f>
        <v>0</v>
      </c>
      <c r="R713" s="259">
        <f>ROUND(J713*H713,2)</f>
        <v>0</v>
      </c>
      <c r="S713" s="94"/>
      <c r="T713" s="260">
        <f>S713*H713</f>
        <v>0</v>
      </c>
      <c r="U713" s="260">
        <v>0</v>
      </c>
      <c r="V713" s="260">
        <f>U713*H713</f>
        <v>0</v>
      </c>
      <c r="W713" s="260">
        <v>0</v>
      </c>
      <c r="X713" s="261">
        <f>W713*H713</f>
        <v>0</v>
      </c>
      <c r="Y713" s="41"/>
      <c r="Z713" s="41"/>
      <c r="AA713" s="41"/>
      <c r="AB713" s="41"/>
      <c r="AC713" s="41"/>
      <c r="AD713" s="41"/>
      <c r="AE713" s="41"/>
      <c r="AR713" s="262" t="s">
        <v>190</v>
      </c>
      <c r="AT713" s="262" t="s">
        <v>186</v>
      </c>
      <c r="AU713" s="262" t="s">
        <v>88</v>
      </c>
      <c r="AY713" s="16" t="s">
        <v>184</v>
      </c>
      <c r="BE713" s="147">
        <f>IF(O713="základní",K713,0)</f>
        <v>0</v>
      </c>
      <c r="BF713" s="147">
        <f>IF(O713="snížená",K713,0)</f>
        <v>0</v>
      </c>
      <c r="BG713" s="147">
        <f>IF(O713="zákl. přenesená",K713,0)</f>
        <v>0</v>
      </c>
      <c r="BH713" s="147">
        <f>IF(O713="sníž. přenesená",K713,0)</f>
        <v>0</v>
      </c>
      <c r="BI713" s="147">
        <f>IF(O713="nulová",K713,0)</f>
        <v>0</v>
      </c>
      <c r="BJ713" s="16" t="s">
        <v>86</v>
      </c>
      <c r="BK713" s="147">
        <f>ROUND(P713*H713,2)</f>
        <v>0</v>
      </c>
      <c r="BL713" s="16" t="s">
        <v>190</v>
      </c>
      <c r="BM713" s="262" t="s">
        <v>1920</v>
      </c>
    </row>
    <row r="714" s="2" customFormat="1" ht="16.5" customHeight="1">
      <c r="A714" s="41"/>
      <c r="B714" s="42"/>
      <c r="C714" s="286" t="s">
        <v>1921</v>
      </c>
      <c r="D714" s="286" t="s">
        <v>254</v>
      </c>
      <c r="E714" s="287" t="s">
        <v>1922</v>
      </c>
      <c r="F714" s="288" t="s">
        <v>1923</v>
      </c>
      <c r="G714" s="289" t="s">
        <v>333</v>
      </c>
      <c r="H714" s="290">
        <v>14</v>
      </c>
      <c r="I714" s="291"/>
      <c r="J714" s="292"/>
      <c r="K714" s="293">
        <f>ROUND(P714*H714,2)</f>
        <v>0</v>
      </c>
      <c r="L714" s="292"/>
      <c r="M714" s="294"/>
      <c r="N714" s="295" t="s">
        <v>1</v>
      </c>
      <c r="O714" s="258" t="s">
        <v>42</v>
      </c>
      <c r="P714" s="259">
        <f>I714+J714</f>
        <v>0</v>
      </c>
      <c r="Q714" s="259">
        <f>ROUND(I714*H714,2)</f>
        <v>0</v>
      </c>
      <c r="R714" s="259">
        <f>ROUND(J714*H714,2)</f>
        <v>0</v>
      </c>
      <c r="S714" s="94"/>
      <c r="T714" s="260">
        <f>S714*H714</f>
        <v>0</v>
      </c>
      <c r="U714" s="260">
        <v>5.0000000000000002E-05</v>
      </c>
      <c r="V714" s="260">
        <f>U714*H714</f>
        <v>0.00069999999999999999</v>
      </c>
      <c r="W714" s="260">
        <v>0</v>
      </c>
      <c r="X714" s="261">
        <f>W714*H714</f>
        <v>0</v>
      </c>
      <c r="Y714" s="41"/>
      <c r="Z714" s="41"/>
      <c r="AA714" s="41"/>
      <c r="AB714" s="41"/>
      <c r="AC714" s="41"/>
      <c r="AD714" s="41"/>
      <c r="AE714" s="41"/>
      <c r="AR714" s="262" t="s">
        <v>221</v>
      </c>
      <c r="AT714" s="262" t="s">
        <v>254</v>
      </c>
      <c r="AU714" s="262" t="s">
        <v>88</v>
      </c>
      <c r="AY714" s="16" t="s">
        <v>184</v>
      </c>
      <c r="BE714" s="147">
        <f>IF(O714="základní",K714,0)</f>
        <v>0</v>
      </c>
      <c r="BF714" s="147">
        <f>IF(O714="snížená",K714,0)</f>
        <v>0</v>
      </c>
      <c r="BG714" s="147">
        <f>IF(O714="zákl. přenesená",K714,0)</f>
        <v>0</v>
      </c>
      <c r="BH714" s="147">
        <f>IF(O714="sníž. přenesená",K714,0)</f>
        <v>0</v>
      </c>
      <c r="BI714" s="147">
        <f>IF(O714="nulová",K714,0)</f>
        <v>0</v>
      </c>
      <c r="BJ714" s="16" t="s">
        <v>86</v>
      </c>
      <c r="BK714" s="147">
        <f>ROUND(P714*H714,2)</f>
        <v>0</v>
      </c>
      <c r="BL714" s="16" t="s">
        <v>190</v>
      </c>
      <c r="BM714" s="262" t="s">
        <v>1924</v>
      </c>
    </row>
    <row r="715" s="2" customFormat="1" ht="24.15" customHeight="1">
      <c r="A715" s="41"/>
      <c r="B715" s="42"/>
      <c r="C715" s="249" t="s">
        <v>1925</v>
      </c>
      <c r="D715" s="249" t="s">
        <v>186</v>
      </c>
      <c r="E715" s="250" t="s">
        <v>1926</v>
      </c>
      <c r="F715" s="251" t="s">
        <v>1927</v>
      </c>
      <c r="G715" s="252" t="s">
        <v>333</v>
      </c>
      <c r="H715" s="253">
        <v>42</v>
      </c>
      <c r="I715" s="254"/>
      <c r="J715" s="254"/>
      <c r="K715" s="255">
        <f>ROUND(P715*H715,2)</f>
        <v>0</v>
      </c>
      <c r="L715" s="256"/>
      <c r="M715" s="44"/>
      <c r="N715" s="257" t="s">
        <v>1</v>
      </c>
      <c r="O715" s="258" t="s">
        <v>42</v>
      </c>
      <c r="P715" s="259">
        <f>I715+J715</f>
        <v>0</v>
      </c>
      <c r="Q715" s="259">
        <f>ROUND(I715*H715,2)</f>
        <v>0</v>
      </c>
      <c r="R715" s="259">
        <f>ROUND(J715*H715,2)</f>
        <v>0</v>
      </c>
      <c r="S715" s="94"/>
      <c r="T715" s="260">
        <f>S715*H715</f>
        <v>0</v>
      </c>
      <c r="U715" s="260">
        <v>0</v>
      </c>
      <c r="V715" s="260">
        <f>U715*H715</f>
        <v>0</v>
      </c>
      <c r="W715" s="260">
        <v>0</v>
      </c>
      <c r="X715" s="261">
        <f>W715*H715</f>
        <v>0</v>
      </c>
      <c r="Y715" s="41"/>
      <c r="Z715" s="41"/>
      <c r="AA715" s="41"/>
      <c r="AB715" s="41"/>
      <c r="AC715" s="41"/>
      <c r="AD715" s="41"/>
      <c r="AE715" s="41"/>
      <c r="AR715" s="262" t="s">
        <v>264</v>
      </c>
      <c r="AT715" s="262" t="s">
        <v>186</v>
      </c>
      <c r="AU715" s="262" t="s">
        <v>88</v>
      </c>
      <c r="AY715" s="16" t="s">
        <v>184</v>
      </c>
      <c r="BE715" s="147">
        <f>IF(O715="základní",K715,0)</f>
        <v>0</v>
      </c>
      <c r="BF715" s="147">
        <f>IF(O715="snížená",K715,0)</f>
        <v>0</v>
      </c>
      <c r="BG715" s="147">
        <f>IF(O715="zákl. přenesená",K715,0)</f>
        <v>0</v>
      </c>
      <c r="BH715" s="147">
        <f>IF(O715="sníž. přenesená",K715,0)</f>
        <v>0</v>
      </c>
      <c r="BI715" s="147">
        <f>IF(O715="nulová",K715,0)</f>
        <v>0</v>
      </c>
      <c r="BJ715" s="16" t="s">
        <v>86</v>
      </c>
      <c r="BK715" s="147">
        <f>ROUND(P715*H715,2)</f>
        <v>0</v>
      </c>
      <c r="BL715" s="16" t="s">
        <v>264</v>
      </c>
      <c r="BM715" s="262" t="s">
        <v>1928</v>
      </c>
    </row>
    <row r="716" s="13" customFormat="1">
      <c r="A716" s="13"/>
      <c r="B716" s="263"/>
      <c r="C716" s="264"/>
      <c r="D716" s="265" t="s">
        <v>201</v>
      </c>
      <c r="E716" s="266" t="s">
        <v>1</v>
      </c>
      <c r="F716" s="267" t="s">
        <v>1929</v>
      </c>
      <c r="G716" s="264"/>
      <c r="H716" s="268">
        <v>42</v>
      </c>
      <c r="I716" s="269"/>
      <c r="J716" s="269"/>
      <c r="K716" s="264"/>
      <c r="L716" s="264"/>
      <c r="M716" s="270"/>
      <c r="N716" s="271"/>
      <c r="O716" s="272"/>
      <c r="P716" s="272"/>
      <c r="Q716" s="272"/>
      <c r="R716" s="272"/>
      <c r="S716" s="272"/>
      <c r="T716" s="272"/>
      <c r="U716" s="272"/>
      <c r="V716" s="272"/>
      <c r="W716" s="272"/>
      <c r="X716" s="273"/>
      <c r="Y716" s="13"/>
      <c r="Z716" s="13"/>
      <c r="AA716" s="13"/>
      <c r="AB716" s="13"/>
      <c r="AC716" s="13"/>
      <c r="AD716" s="13"/>
      <c r="AE716" s="13"/>
      <c r="AT716" s="274" t="s">
        <v>201</v>
      </c>
      <c r="AU716" s="274" t="s">
        <v>88</v>
      </c>
      <c r="AV716" s="13" t="s">
        <v>88</v>
      </c>
      <c r="AW716" s="13" t="s">
        <v>5</v>
      </c>
      <c r="AX716" s="13" t="s">
        <v>86</v>
      </c>
      <c r="AY716" s="274" t="s">
        <v>184</v>
      </c>
    </row>
    <row r="717" s="2" customFormat="1" ht="16.5" customHeight="1">
      <c r="A717" s="41"/>
      <c r="B717" s="42"/>
      <c r="C717" s="286" t="s">
        <v>1930</v>
      </c>
      <c r="D717" s="286" t="s">
        <v>254</v>
      </c>
      <c r="E717" s="287" t="s">
        <v>1906</v>
      </c>
      <c r="F717" s="288" t="s">
        <v>1907</v>
      </c>
      <c r="G717" s="289" t="s">
        <v>333</v>
      </c>
      <c r="H717" s="290">
        <v>8</v>
      </c>
      <c r="I717" s="291"/>
      <c r="J717" s="292"/>
      <c r="K717" s="293">
        <f>ROUND(P717*H717,2)</f>
        <v>0</v>
      </c>
      <c r="L717" s="292"/>
      <c r="M717" s="294"/>
      <c r="N717" s="295" t="s">
        <v>1</v>
      </c>
      <c r="O717" s="258" t="s">
        <v>42</v>
      </c>
      <c r="P717" s="259">
        <f>I717+J717</f>
        <v>0</v>
      </c>
      <c r="Q717" s="259">
        <f>ROUND(I717*H717,2)</f>
        <v>0</v>
      </c>
      <c r="R717" s="259">
        <f>ROUND(J717*H717,2)</f>
        <v>0</v>
      </c>
      <c r="S717" s="94"/>
      <c r="T717" s="260">
        <f>S717*H717</f>
        <v>0</v>
      </c>
      <c r="U717" s="260">
        <v>5.0000000000000002E-05</v>
      </c>
      <c r="V717" s="260">
        <f>U717*H717</f>
        <v>0.00040000000000000002</v>
      </c>
      <c r="W717" s="260">
        <v>0</v>
      </c>
      <c r="X717" s="261">
        <f>W717*H717</f>
        <v>0</v>
      </c>
      <c r="Y717" s="41"/>
      <c r="Z717" s="41"/>
      <c r="AA717" s="41"/>
      <c r="AB717" s="41"/>
      <c r="AC717" s="41"/>
      <c r="AD717" s="41"/>
      <c r="AE717" s="41"/>
      <c r="AR717" s="262" t="s">
        <v>342</v>
      </c>
      <c r="AT717" s="262" t="s">
        <v>254</v>
      </c>
      <c r="AU717" s="262" t="s">
        <v>88</v>
      </c>
      <c r="AY717" s="16" t="s">
        <v>184</v>
      </c>
      <c r="BE717" s="147">
        <f>IF(O717="základní",K717,0)</f>
        <v>0</v>
      </c>
      <c r="BF717" s="147">
        <f>IF(O717="snížená",K717,0)</f>
        <v>0</v>
      </c>
      <c r="BG717" s="147">
        <f>IF(O717="zákl. přenesená",K717,0)</f>
        <v>0</v>
      </c>
      <c r="BH717" s="147">
        <f>IF(O717="sníž. přenesená",K717,0)</f>
        <v>0</v>
      </c>
      <c r="BI717" s="147">
        <f>IF(O717="nulová",K717,0)</f>
        <v>0</v>
      </c>
      <c r="BJ717" s="16" t="s">
        <v>86</v>
      </c>
      <c r="BK717" s="147">
        <f>ROUND(P717*H717,2)</f>
        <v>0</v>
      </c>
      <c r="BL717" s="16" t="s">
        <v>264</v>
      </c>
      <c r="BM717" s="262" t="s">
        <v>1931</v>
      </c>
    </row>
    <row r="718" s="13" customFormat="1">
      <c r="A718" s="13"/>
      <c r="B718" s="263"/>
      <c r="C718" s="264"/>
      <c r="D718" s="265" t="s">
        <v>201</v>
      </c>
      <c r="E718" s="266" t="s">
        <v>1</v>
      </c>
      <c r="F718" s="267" t="s">
        <v>1932</v>
      </c>
      <c r="G718" s="264"/>
      <c r="H718" s="268">
        <v>8</v>
      </c>
      <c r="I718" s="269"/>
      <c r="J718" s="269"/>
      <c r="K718" s="264"/>
      <c r="L718" s="264"/>
      <c r="M718" s="270"/>
      <c r="N718" s="271"/>
      <c r="O718" s="272"/>
      <c r="P718" s="272"/>
      <c r="Q718" s="272"/>
      <c r="R718" s="272"/>
      <c r="S718" s="272"/>
      <c r="T718" s="272"/>
      <c r="U718" s="272"/>
      <c r="V718" s="272"/>
      <c r="W718" s="272"/>
      <c r="X718" s="273"/>
      <c r="Y718" s="13"/>
      <c r="Z718" s="13"/>
      <c r="AA718" s="13"/>
      <c r="AB718" s="13"/>
      <c r="AC718" s="13"/>
      <c r="AD718" s="13"/>
      <c r="AE718" s="13"/>
      <c r="AT718" s="274" t="s">
        <v>201</v>
      </c>
      <c r="AU718" s="274" t="s">
        <v>88</v>
      </c>
      <c r="AV718" s="13" t="s">
        <v>88</v>
      </c>
      <c r="AW718" s="13" t="s">
        <v>5</v>
      </c>
      <c r="AX718" s="13" t="s">
        <v>86</v>
      </c>
      <c r="AY718" s="274" t="s">
        <v>184</v>
      </c>
    </row>
    <row r="719" s="2" customFormat="1" ht="24.15" customHeight="1">
      <c r="A719" s="41"/>
      <c r="B719" s="42"/>
      <c r="C719" s="286" t="s">
        <v>1933</v>
      </c>
      <c r="D719" s="286" t="s">
        <v>254</v>
      </c>
      <c r="E719" s="287" t="s">
        <v>1934</v>
      </c>
      <c r="F719" s="288" t="s">
        <v>1935</v>
      </c>
      <c r="G719" s="289" t="s">
        <v>333</v>
      </c>
      <c r="H719" s="290">
        <v>6</v>
      </c>
      <c r="I719" s="291"/>
      <c r="J719" s="292"/>
      <c r="K719" s="293">
        <f>ROUND(P719*H719,2)</f>
        <v>0</v>
      </c>
      <c r="L719" s="292"/>
      <c r="M719" s="294"/>
      <c r="N719" s="295" t="s">
        <v>1</v>
      </c>
      <c r="O719" s="258" t="s">
        <v>42</v>
      </c>
      <c r="P719" s="259">
        <f>I719+J719</f>
        <v>0</v>
      </c>
      <c r="Q719" s="259">
        <f>ROUND(I719*H719,2)</f>
        <v>0</v>
      </c>
      <c r="R719" s="259">
        <f>ROUND(J719*H719,2)</f>
        <v>0</v>
      </c>
      <c r="S719" s="94"/>
      <c r="T719" s="260">
        <f>S719*H719</f>
        <v>0</v>
      </c>
      <c r="U719" s="260">
        <v>0</v>
      </c>
      <c r="V719" s="260">
        <f>U719*H719</f>
        <v>0</v>
      </c>
      <c r="W719" s="260">
        <v>0</v>
      </c>
      <c r="X719" s="261">
        <f>W719*H719</f>
        <v>0</v>
      </c>
      <c r="Y719" s="41"/>
      <c r="Z719" s="41"/>
      <c r="AA719" s="41"/>
      <c r="AB719" s="41"/>
      <c r="AC719" s="41"/>
      <c r="AD719" s="41"/>
      <c r="AE719" s="41"/>
      <c r="AR719" s="262" t="s">
        <v>342</v>
      </c>
      <c r="AT719" s="262" t="s">
        <v>254</v>
      </c>
      <c r="AU719" s="262" t="s">
        <v>88</v>
      </c>
      <c r="AY719" s="16" t="s">
        <v>184</v>
      </c>
      <c r="BE719" s="147">
        <f>IF(O719="základní",K719,0)</f>
        <v>0</v>
      </c>
      <c r="BF719" s="147">
        <f>IF(O719="snížená",K719,0)</f>
        <v>0</v>
      </c>
      <c r="BG719" s="147">
        <f>IF(O719="zákl. přenesená",K719,0)</f>
        <v>0</v>
      </c>
      <c r="BH719" s="147">
        <f>IF(O719="sníž. přenesená",K719,0)</f>
        <v>0</v>
      </c>
      <c r="BI719" s="147">
        <f>IF(O719="nulová",K719,0)</f>
        <v>0</v>
      </c>
      <c r="BJ719" s="16" t="s">
        <v>86</v>
      </c>
      <c r="BK719" s="147">
        <f>ROUND(P719*H719,2)</f>
        <v>0</v>
      </c>
      <c r="BL719" s="16" t="s">
        <v>264</v>
      </c>
      <c r="BM719" s="262" t="s">
        <v>1936</v>
      </c>
    </row>
    <row r="720" s="13" customFormat="1">
      <c r="A720" s="13"/>
      <c r="B720" s="263"/>
      <c r="C720" s="264"/>
      <c r="D720" s="265" t="s">
        <v>201</v>
      </c>
      <c r="E720" s="266" t="s">
        <v>1</v>
      </c>
      <c r="F720" s="267" t="s">
        <v>1937</v>
      </c>
      <c r="G720" s="264"/>
      <c r="H720" s="268">
        <v>6</v>
      </c>
      <c r="I720" s="269"/>
      <c r="J720" s="269"/>
      <c r="K720" s="264"/>
      <c r="L720" s="264"/>
      <c r="M720" s="270"/>
      <c r="N720" s="271"/>
      <c r="O720" s="272"/>
      <c r="P720" s="272"/>
      <c r="Q720" s="272"/>
      <c r="R720" s="272"/>
      <c r="S720" s="272"/>
      <c r="T720" s="272"/>
      <c r="U720" s="272"/>
      <c r="V720" s="272"/>
      <c r="W720" s="272"/>
      <c r="X720" s="273"/>
      <c r="Y720" s="13"/>
      <c r="Z720" s="13"/>
      <c r="AA720" s="13"/>
      <c r="AB720" s="13"/>
      <c r="AC720" s="13"/>
      <c r="AD720" s="13"/>
      <c r="AE720" s="13"/>
      <c r="AT720" s="274" t="s">
        <v>201</v>
      </c>
      <c r="AU720" s="274" t="s">
        <v>88</v>
      </c>
      <c r="AV720" s="13" t="s">
        <v>88</v>
      </c>
      <c r="AW720" s="13" t="s">
        <v>5</v>
      </c>
      <c r="AX720" s="13" t="s">
        <v>86</v>
      </c>
      <c r="AY720" s="274" t="s">
        <v>184</v>
      </c>
    </row>
    <row r="721" s="2" customFormat="1" ht="16.5" customHeight="1">
      <c r="A721" s="41"/>
      <c r="B721" s="42"/>
      <c r="C721" s="286" t="s">
        <v>1938</v>
      </c>
      <c r="D721" s="286" t="s">
        <v>254</v>
      </c>
      <c r="E721" s="287" t="s">
        <v>1939</v>
      </c>
      <c r="F721" s="288" t="s">
        <v>1940</v>
      </c>
      <c r="G721" s="289" t="s">
        <v>333</v>
      </c>
      <c r="H721" s="290">
        <v>34</v>
      </c>
      <c r="I721" s="291"/>
      <c r="J721" s="292"/>
      <c r="K721" s="293">
        <f>ROUND(P721*H721,2)</f>
        <v>0</v>
      </c>
      <c r="L721" s="292"/>
      <c r="M721" s="294"/>
      <c r="N721" s="295" t="s">
        <v>1</v>
      </c>
      <c r="O721" s="258" t="s">
        <v>42</v>
      </c>
      <c r="P721" s="259">
        <f>I721+J721</f>
        <v>0</v>
      </c>
      <c r="Q721" s="259">
        <f>ROUND(I721*H721,2)</f>
        <v>0</v>
      </c>
      <c r="R721" s="259">
        <f>ROUND(J721*H721,2)</f>
        <v>0</v>
      </c>
      <c r="S721" s="94"/>
      <c r="T721" s="260">
        <f>S721*H721</f>
        <v>0</v>
      </c>
      <c r="U721" s="260">
        <v>6.0000000000000002E-05</v>
      </c>
      <c r="V721" s="260">
        <f>U721*H721</f>
        <v>0.0020400000000000001</v>
      </c>
      <c r="W721" s="260">
        <v>0</v>
      </c>
      <c r="X721" s="261">
        <f>W721*H721</f>
        <v>0</v>
      </c>
      <c r="Y721" s="41"/>
      <c r="Z721" s="41"/>
      <c r="AA721" s="41"/>
      <c r="AB721" s="41"/>
      <c r="AC721" s="41"/>
      <c r="AD721" s="41"/>
      <c r="AE721" s="41"/>
      <c r="AR721" s="262" t="s">
        <v>342</v>
      </c>
      <c r="AT721" s="262" t="s">
        <v>254</v>
      </c>
      <c r="AU721" s="262" t="s">
        <v>88</v>
      </c>
      <c r="AY721" s="16" t="s">
        <v>184</v>
      </c>
      <c r="BE721" s="147">
        <f>IF(O721="základní",K721,0)</f>
        <v>0</v>
      </c>
      <c r="BF721" s="147">
        <f>IF(O721="snížená",K721,0)</f>
        <v>0</v>
      </c>
      <c r="BG721" s="147">
        <f>IF(O721="zákl. přenesená",K721,0)</f>
        <v>0</v>
      </c>
      <c r="BH721" s="147">
        <f>IF(O721="sníž. přenesená",K721,0)</f>
        <v>0</v>
      </c>
      <c r="BI721" s="147">
        <f>IF(O721="nulová",K721,0)</f>
        <v>0</v>
      </c>
      <c r="BJ721" s="16" t="s">
        <v>86</v>
      </c>
      <c r="BK721" s="147">
        <f>ROUND(P721*H721,2)</f>
        <v>0</v>
      </c>
      <c r="BL721" s="16" t="s">
        <v>264</v>
      </c>
      <c r="BM721" s="262" t="s">
        <v>1941</v>
      </c>
    </row>
    <row r="722" s="13" customFormat="1">
      <c r="A722" s="13"/>
      <c r="B722" s="263"/>
      <c r="C722" s="264"/>
      <c r="D722" s="265" t="s">
        <v>201</v>
      </c>
      <c r="E722" s="266" t="s">
        <v>1</v>
      </c>
      <c r="F722" s="267" t="s">
        <v>1942</v>
      </c>
      <c r="G722" s="264"/>
      <c r="H722" s="268">
        <v>34</v>
      </c>
      <c r="I722" s="269"/>
      <c r="J722" s="269"/>
      <c r="K722" s="264"/>
      <c r="L722" s="264"/>
      <c r="M722" s="270"/>
      <c r="N722" s="271"/>
      <c r="O722" s="272"/>
      <c r="P722" s="272"/>
      <c r="Q722" s="272"/>
      <c r="R722" s="272"/>
      <c r="S722" s="272"/>
      <c r="T722" s="272"/>
      <c r="U722" s="272"/>
      <c r="V722" s="272"/>
      <c r="W722" s="272"/>
      <c r="X722" s="273"/>
      <c r="Y722" s="13"/>
      <c r="Z722" s="13"/>
      <c r="AA722" s="13"/>
      <c r="AB722" s="13"/>
      <c r="AC722" s="13"/>
      <c r="AD722" s="13"/>
      <c r="AE722" s="13"/>
      <c r="AT722" s="274" t="s">
        <v>201</v>
      </c>
      <c r="AU722" s="274" t="s">
        <v>88</v>
      </c>
      <c r="AV722" s="13" t="s">
        <v>88</v>
      </c>
      <c r="AW722" s="13" t="s">
        <v>5</v>
      </c>
      <c r="AX722" s="13" t="s">
        <v>86</v>
      </c>
      <c r="AY722" s="274" t="s">
        <v>184</v>
      </c>
    </row>
    <row r="723" s="2" customFormat="1" ht="16.5" customHeight="1">
      <c r="A723" s="41"/>
      <c r="B723" s="42"/>
      <c r="C723" s="249" t="s">
        <v>1943</v>
      </c>
      <c r="D723" s="249" t="s">
        <v>186</v>
      </c>
      <c r="E723" s="250" t="s">
        <v>1944</v>
      </c>
      <c r="F723" s="251" t="s">
        <v>1945</v>
      </c>
      <c r="G723" s="252" t="s">
        <v>333</v>
      </c>
      <c r="H723" s="253">
        <v>55</v>
      </c>
      <c r="I723" s="254"/>
      <c r="J723" s="254"/>
      <c r="K723" s="255">
        <f>ROUND(P723*H723,2)</f>
        <v>0</v>
      </c>
      <c r="L723" s="256"/>
      <c r="M723" s="44"/>
      <c r="N723" s="257" t="s">
        <v>1</v>
      </c>
      <c r="O723" s="258" t="s">
        <v>42</v>
      </c>
      <c r="P723" s="259">
        <f>I723+J723</f>
        <v>0</v>
      </c>
      <c r="Q723" s="259">
        <f>ROUND(I723*H723,2)</f>
        <v>0</v>
      </c>
      <c r="R723" s="259">
        <f>ROUND(J723*H723,2)</f>
        <v>0</v>
      </c>
      <c r="S723" s="94"/>
      <c r="T723" s="260">
        <f>S723*H723</f>
        <v>0</v>
      </c>
      <c r="U723" s="260">
        <v>0</v>
      </c>
      <c r="V723" s="260">
        <f>U723*H723</f>
        <v>0</v>
      </c>
      <c r="W723" s="260">
        <v>0</v>
      </c>
      <c r="X723" s="261">
        <f>W723*H723</f>
        <v>0</v>
      </c>
      <c r="Y723" s="41"/>
      <c r="Z723" s="41"/>
      <c r="AA723" s="41"/>
      <c r="AB723" s="41"/>
      <c r="AC723" s="41"/>
      <c r="AD723" s="41"/>
      <c r="AE723" s="41"/>
      <c r="AR723" s="262" t="s">
        <v>264</v>
      </c>
      <c r="AT723" s="262" t="s">
        <v>186</v>
      </c>
      <c r="AU723" s="262" t="s">
        <v>88</v>
      </c>
      <c r="AY723" s="16" t="s">
        <v>184</v>
      </c>
      <c r="BE723" s="147">
        <f>IF(O723="základní",K723,0)</f>
        <v>0</v>
      </c>
      <c r="BF723" s="147">
        <f>IF(O723="snížená",K723,0)</f>
        <v>0</v>
      </c>
      <c r="BG723" s="147">
        <f>IF(O723="zákl. přenesená",K723,0)</f>
        <v>0</v>
      </c>
      <c r="BH723" s="147">
        <f>IF(O723="sníž. přenesená",K723,0)</f>
        <v>0</v>
      </c>
      <c r="BI723" s="147">
        <f>IF(O723="nulová",K723,0)</f>
        <v>0</v>
      </c>
      <c r="BJ723" s="16" t="s">
        <v>86</v>
      </c>
      <c r="BK723" s="147">
        <f>ROUND(P723*H723,2)</f>
        <v>0</v>
      </c>
      <c r="BL723" s="16" t="s">
        <v>264</v>
      </c>
      <c r="BM723" s="262" t="s">
        <v>1946</v>
      </c>
    </row>
    <row r="724" s="2" customFormat="1" ht="16.5" customHeight="1">
      <c r="A724" s="41"/>
      <c r="B724" s="42"/>
      <c r="C724" s="286" t="s">
        <v>1947</v>
      </c>
      <c r="D724" s="286" t="s">
        <v>254</v>
      </c>
      <c r="E724" s="287" t="s">
        <v>1948</v>
      </c>
      <c r="F724" s="288" t="s">
        <v>1949</v>
      </c>
      <c r="G724" s="289" t="s">
        <v>333</v>
      </c>
      <c r="H724" s="290">
        <v>18</v>
      </c>
      <c r="I724" s="291"/>
      <c r="J724" s="292"/>
      <c r="K724" s="293">
        <f>ROUND(P724*H724,2)</f>
        <v>0</v>
      </c>
      <c r="L724" s="292"/>
      <c r="M724" s="294"/>
      <c r="N724" s="295" t="s">
        <v>1</v>
      </c>
      <c r="O724" s="258" t="s">
        <v>42</v>
      </c>
      <c r="P724" s="259">
        <f>I724+J724</f>
        <v>0</v>
      </c>
      <c r="Q724" s="259">
        <f>ROUND(I724*H724,2)</f>
        <v>0</v>
      </c>
      <c r="R724" s="259">
        <f>ROUND(J724*H724,2)</f>
        <v>0</v>
      </c>
      <c r="S724" s="94"/>
      <c r="T724" s="260">
        <f>S724*H724</f>
        <v>0</v>
      </c>
      <c r="U724" s="260">
        <v>0.00040000000000000002</v>
      </c>
      <c r="V724" s="260">
        <f>U724*H724</f>
        <v>0.0072000000000000007</v>
      </c>
      <c r="W724" s="260">
        <v>0</v>
      </c>
      <c r="X724" s="261">
        <f>W724*H724</f>
        <v>0</v>
      </c>
      <c r="Y724" s="41"/>
      <c r="Z724" s="41"/>
      <c r="AA724" s="41"/>
      <c r="AB724" s="41"/>
      <c r="AC724" s="41"/>
      <c r="AD724" s="41"/>
      <c r="AE724" s="41"/>
      <c r="AR724" s="262" t="s">
        <v>342</v>
      </c>
      <c r="AT724" s="262" t="s">
        <v>254</v>
      </c>
      <c r="AU724" s="262" t="s">
        <v>88</v>
      </c>
      <c r="AY724" s="16" t="s">
        <v>184</v>
      </c>
      <c r="BE724" s="147">
        <f>IF(O724="základní",K724,0)</f>
        <v>0</v>
      </c>
      <c r="BF724" s="147">
        <f>IF(O724="snížená",K724,0)</f>
        <v>0</v>
      </c>
      <c r="BG724" s="147">
        <f>IF(O724="zákl. přenesená",K724,0)</f>
        <v>0</v>
      </c>
      <c r="BH724" s="147">
        <f>IF(O724="sníž. přenesená",K724,0)</f>
        <v>0</v>
      </c>
      <c r="BI724" s="147">
        <f>IF(O724="nulová",K724,0)</f>
        <v>0</v>
      </c>
      <c r="BJ724" s="16" t="s">
        <v>86</v>
      </c>
      <c r="BK724" s="147">
        <f>ROUND(P724*H724,2)</f>
        <v>0</v>
      </c>
      <c r="BL724" s="16" t="s">
        <v>264</v>
      </c>
      <c r="BM724" s="262" t="s">
        <v>1950</v>
      </c>
    </row>
    <row r="725" s="13" customFormat="1">
      <c r="A725" s="13"/>
      <c r="B725" s="263"/>
      <c r="C725" s="264"/>
      <c r="D725" s="265" t="s">
        <v>201</v>
      </c>
      <c r="E725" s="266" t="s">
        <v>1</v>
      </c>
      <c r="F725" s="267" t="s">
        <v>1951</v>
      </c>
      <c r="G725" s="264"/>
      <c r="H725" s="268">
        <v>18</v>
      </c>
      <c r="I725" s="269"/>
      <c r="J725" s="269"/>
      <c r="K725" s="264"/>
      <c r="L725" s="264"/>
      <c r="M725" s="270"/>
      <c r="N725" s="271"/>
      <c r="O725" s="272"/>
      <c r="P725" s="272"/>
      <c r="Q725" s="272"/>
      <c r="R725" s="272"/>
      <c r="S725" s="272"/>
      <c r="T725" s="272"/>
      <c r="U725" s="272"/>
      <c r="V725" s="272"/>
      <c r="W725" s="272"/>
      <c r="X725" s="273"/>
      <c r="Y725" s="13"/>
      <c r="Z725" s="13"/>
      <c r="AA725" s="13"/>
      <c r="AB725" s="13"/>
      <c r="AC725" s="13"/>
      <c r="AD725" s="13"/>
      <c r="AE725" s="13"/>
      <c r="AT725" s="274" t="s">
        <v>201</v>
      </c>
      <c r="AU725" s="274" t="s">
        <v>88</v>
      </c>
      <c r="AV725" s="13" t="s">
        <v>88</v>
      </c>
      <c r="AW725" s="13" t="s">
        <v>5</v>
      </c>
      <c r="AX725" s="13" t="s">
        <v>86</v>
      </c>
      <c r="AY725" s="274" t="s">
        <v>184</v>
      </c>
    </row>
    <row r="726" s="2" customFormat="1" ht="16.5" customHeight="1">
      <c r="A726" s="41"/>
      <c r="B726" s="42"/>
      <c r="C726" s="286" t="s">
        <v>1952</v>
      </c>
      <c r="D726" s="286" t="s">
        <v>254</v>
      </c>
      <c r="E726" s="287" t="s">
        <v>1953</v>
      </c>
      <c r="F726" s="288" t="s">
        <v>1954</v>
      </c>
      <c r="G726" s="289" t="s">
        <v>333</v>
      </c>
      <c r="H726" s="290">
        <v>32</v>
      </c>
      <c r="I726" s="291"/>
      <c r="J726" s="292"/>
      <c r="K726" s="293">
        <f>ROUND(P726*H726,2)</f>
        <v>0</v>
      </c>
      <c r="L726" s="292"/>
      <c r="M726" s="294"/>
      <c r="N726" s="295" t="s">
        <v>1</v>
      </c>
      <c r="O726" s="258" t="s">
        <v>42</v>
      </c>
      <c r="P726" s="259">
        <f>I726+J726</f>
        <v>0</v>
      </c>
      <c r="Q726" s="259">
        <f>ROUND(I726*H726,2)</f>
        <v>0</v>
      </c>
      <c r="R726" s="259">
        <f>ROUND(J726*H726,2)</f>
        <v>0</v>
      </c>
      <c r="S726" s="94"/>
      <c r="T726" s="260">
        <f>S726*H726</f>
        <v>0</v>
      </c>
      <c r="U726" s="260">
        <v>0.00040000000000000002</v>
      </c>
      <c r="V726" s="260">
        <f>U726*H726</f>
        <v>0.012800000000000001</v>
      </c>
      <c r="W726" s="260">
        <v>0</v>
      </c>
      <c r="X726" s="261">
        <f>W726*H726</f>
        <v>0</v>
      </c>
      <c r="Y726" s="41"/>
      <c r="Z726" s="41"/>
      <c r="AA726" s="41"/>
      <c r="AB726" s="41"/>
      <c r="AC726" s="41"/>
      <c r="AD726" s="41"/>
      <c r="AE726" s="41"/>
      <c r="AR726" s="262" t="s">
        <v>342</v>
      </c>
      <c r="AT726" s="262" t="s">
        <v>254</v>
      </c>
      <c r="AU726" s="262" t="s">
        <v>88</v>
      </c>
      <c r="AY726" s="16" t="s">
        <v>184</v>
      </c>
      <c r="BE726" s="147">
        <f>IF(O726="základní",K726,0)</f>
        <v>0</v>
      </c>
      <c r="BF726" s="147">
        <f>IF(O726="snížená",K726,0)</f>
        <v>0</v>
      </c>
      <c r="BG726" s="147">
        <f>IF(O726="zákl. přenesená",K726,0)</f>
        <v>0</v>
      </c>
      <c r="BH726" s="147">
        <f>IF(O726="sníž. přenesená",K726,0)</f>
        <v>0</v>
      </c>
      <c r="BI726" s="147">
        <f>IF(O726="nulová",K726,0)</f>
        <v>0</v>
      </c>
      <c r="BJ726" s="16" t="s">
        <v>86</v>
      </c>
      <c r="BK726" s="147">
        <f>ROUND(P726*H726,2)</f>
        <v>0</v>
      </c>
      <c r="BL726" s="16" t="s">
        <v>264</v>
      </c>
      <c r="BM726" s="262" t="s">
        <v>1955</v>
      </c>
    </row>
    <row r="727" s="13" customFormat="1">
      <c r="A727" s="13"/>
      <c r="B727" s="263"/>
      <c r="C727" s="264"/>
      <c r="D727" s="265" t="s">
        <v>201</v>
      </c>
      <c r="E727" s="266" t="s">
        <v>1</v>
      </c>
      <c r="F727" s="267" t="s">
        <v>1956</v>
      </c>
      <c r="G727" s="264"/>
      <c r="H727" s="268">
        <v>32</v>
      </c>
      <c r="I727" s="269"/>
      <c r="J727" s="269"/>
      <c r="K727" s="264"/>
      <c r="L727" s="264"/>
      <c r="M727" s="270"/>
      <c r="N727" s="271"/>
      <c r="O727" s="272"/>
      <c r="P727" s="272"/>
      <c r="Q727" s="272"/>
      <c r="R727" s="272"/>
      <c r="S727" s="272"/>
      <c r="T727" s="272"/>
      <c r="U727" s="272"/>
      <c r="V727" s="272"/>
      <c r="W727" s="272"/>
      <c r="X727" s="273"/>
      <c r="Y727" s="13"/>
      <c r="Z727" s="13"/>
      <c r="AA727" s="13"/>
      <c r="AB727" s="13"/>
      <c r="AC727" s="13"/>
      <c r="AD727" s="13"/>
      <c r="AE727" s="13"/>
      <c r="AT727" s="274" t="s">
        <v>201</v>
      </c>
      <c r="AU727" s="274" t="s">
        <v>88</v>
      </c>
      <c r="AV727" s="13" t="s">
        <v>88</v>
      </c>
      <c r="AW727" s="13" t="s">
        <v>5</v>
      </c>
      <c r="AX727" s="13" t="s">
        <v>86</v>
      </c>
      <c r="AY727" s="274" t="s">
        <v>184</v>
      </c>
    </row>
    <row r="728" s="2" customFormat="1" ht="16.5" customHeight="1">
      <c r="A728" s="41"/>
      <c r="B728" s="42"/>
      <c r="C728" s="286" t="s">
        <v>1957</v>
      </c>
      <c r="D728" s="286" t="s">
        <v>254</v>
      </c>
      <c r="E728" s="287" t="s">
        <v>1958</v>
      </c>
      <c r="F728" s="288" t="s">
        <v>1959</v>
      </c>
      <c r="G728" s="289" t="s">
        <v>333</v>
      </c>
      <c r="H728" s="290">
        <v>2</v>
      </c>
      <c r="I728" s="291"/>
      <c r="J728" s="292"/>
      <c r="K728" s="293">
        <f>ROUND(P728*H728,2)</f>
        <v>0</v>
      </c>
      <c r="L728" s="292"/>
      <c r="M728" s="294"/>
      <c r="N728" s="295" t="s">
        <v>1</v>
      </c>
      <c r="O728" s="258" t="s">
        <v>42</v>
      </c>
      <c r="P728" s="259">
        <f>I728+J728</f>
        <v>0</v>
      </c>
      <c r="Q728" s="259">
        <f>ROUND(I728*H728,2)</f>
        <v>0</v>
      </c>
      <c r="R728" s="259">
        <f>ROUND(J728*H728,2)</f>
        <v>0</v>
      </c>
      <c r="S728" s="94"/>
      <c r="T728" s="260">
        <f>S728*H728</f>
        <v>0</v>
      </c>
      <c r="U728" s="260">
        <v>0.00040000000000000002</v>
      </c>
      <c r="V728" s="260">
        <f>U728*H728</f>
        <v>0.00080000000000000004</v>
      </c>
      <c r="W728" s="260">
        <v>0</v>
      </c>
      <c r="X728" s="261">
        <f>W728*H728</f>
        <v>0</v>
      </c>
      <c r="Y728" s="41"/>
      <c r="Z728" s="41"/>
      <c r="AA728" s="41"/>
      <c r="AB728" s="41"/>
      <c r="AC728" s="41"/>
      <c r="AD728" s="41"/>
      <c r="AE728" s="41"/>
      <c r="AR728" s="262" t="s">
        <v>342</v>
      </c>
      <c r="AT728" s="262" t="s">
        <v>254</v>
      </c>
      <c r="AU728" s="262" t="s">
        <v>88</v>
      </c>
      <c r="AY728" s="16" t="s">
        <v>184</v>
      </c>
      <c r="BE728" s="147">
        <f>IF(O728="základní",K728,0)</f>
        <v>0</v>
      </c>
      <c r="BF728" s="147">
        <f>IF(O728="snížená",K728,0)</f>
        <v>0</v>
      </c>
      <c r="BG728" s="147">
        <f>IF(O728="zákl. přenesená",K728,0)</f>
        <v>0</v>
      </c>
      <c r="BH728" s="147">
        <f>IF(O728="sníž. přenesená",K728,0)</f>
        <v>0</v>
      </c>
      <c r="BI728" s="147">
        <f>IF(O728="nulová",K728,0)</f>
        <v>0</v>
      </c>
      <c r="BJ728" s="16" t="s">
        <v>86</v>
      </c>
      <c r="BK728" s="147">
        <f>ROUND(P728*H728,2)</f>
        <v>0</v>
      </c>
      <c r="BL728" s="16" t="s">
        <v>264</v>
      </c>
      <c r="BM728" s="262" t="s">
        <v>1960</v>
      </c>
    </row>
    <row r="729" s="2" customFormat="1" ht="16.5" customHeight="1">
      <c r="A729" s="41"/>
      <c r="B729" s="42"/>
      <c r="C729" s="286" t="s">
        <v>1961</v>
      </c>
      <c r="D729" s="286" t="s">
        <v>254</v>
      </c>
      <c r="E729" s="287" t="s">
        <v>1962</v>
      </c>
      <c r="F729" s="288" t="s">
        <v>1963</v>
      </c>
      <c r="G729" s="289" t="s">
        <v>333</v>
      </c>
      <c r="H729" s="290">
        <v>14</v>
      </c>
      <c r="I729" s="291"/>
      <c r="J729" s="292"/>
      <c r="K729" s="293">
        <f>ROUND(P729*H729,2)</f>
        <v>0</v>
      </c>
      <c r="L729" s="292"/>
      <c r="M729" s="294"/>
      <c r="N729" s="295" t="s">
        <v>1</v>
      </c>
      <c r="O729" s="258" t="s">
        <v>42</v>
      </c>
      <c r="P729" s="259">
        <f>I729+J729</f>
        <v>0</v>
      </c>
      <c r="Q729" s="259">
        <f>ROUND(I729*H729,2)</f>
        <v>0</v>
      </c>
      <c r="R729" s="259">
        <f>ROUND(J729*H729,2)</f>
        <v>0</v>
      </c>
      <c r="S729" s="94"/>
      <c r="T729" s="260">
        <f>S729*H729</f>
        <v>0</v>
      </c>
      <c r="U729" s="260">
        <v>0.00040000000000000002</v>
      </c>
      <c r="V729" s="260">
        <f>U729*H729</f>
        <v>0.0055999999999999999</v>
      </c>
      <c r="W729" s="260">
        <v>0</v>
      </c>
      <c r="X729" s="261">
        <f>W729*H729</f>
        <v>0</v>
      </c>
      <c r="Y729" s="41"/>
      <c r="Z729" s="41"/>
      <c r="AA729" s="41"/>
      <c r="AB729" s="41"/>
      <c r="AC729" s="41"/>
      <c r="AD729" s="41"/>
      <c r="AE729" s="41"/>
      <c r="AR729" s="262" t="s">
        <v>342</v>
      </c>
      <c r="AT729" s="262" t="s">
        <v>254</v>
      </c>
      <c r="AU729" s="262" t="s">
        <v>88</v>
      </c>
      <c r="AY729" s="16" t="s">
        <v>184</v>
      </c>
      <c r="BE729" s="147">
        <f>IF(O729="základní",K729,0)</f>
        <v>0</v>
      </c>
      <c r="BF729" s="147">
        <f>IF(O729="snížená",K729,0)</f>
        <v>0</v>
      </c>
      <c r="BG729" s="147">
        <f>IF(O729="zákl. přenesená",K729,0)</f>
        <v>0</v>
      </c>
      <c r="BH729" s="147">
        <f>IF(O729="sníž. přenesená",K729,0)</f>
        <v>0</v>
      </c>
      <c r="BI729" s="147">
        <f>IF(O729="nulová",K729,0)</f>
        <v>0</v>
      </c>
      <c r="BJ729" s="16" t="s">
        <v>86</v>
      </c>
      <c r="BK729" s="147">
        <f>ROUND(P729*H729,2)</f>
        <v>0</v>
      </c>
      <c r="BL729" s="16" t="s">
        <v>264</v>
      </c>
      <c r="BM729" s="262" t="s">
        <v>1964</v>
      </c>
    </row>
    <row r="730" s="2" customFormat="1" ht="16.5" customHeight="1">
      <c r="A730" s="41"/>
      <c r="B730" s="42"/>
      <c r="C730" s="286" t="s">
        <v>1965</v>
      </c>
      <c r="D730" s="286" t="s">
        <v>254</v>
      </c>
      <c r="E730" s="287" t="s">
        <v>1966</v>
      </c>
      <c r="F730" s="288" t="s">
        <v>1967</v>
      </c>
      <c r="G730" s="289" t="s">
        <v>333</v>
      </c>
      <c r="H730" s="290">
        <v>2</v>
      </c>
      <c r="I730" s="291"/>
      <c r="J730" s="292"/>
      <c r="K730" s="293">
        <f>ROUND(P730*H730,2)</f>
        <v>0</v>
      </c>
      <c r="L730" s="292"/>
      <c r="M730" s="294"/>
      <c r="N730" s="295" t="s">
        <v>1</v>
      </c>
      <c r="O730" s="258" t="s">
        <v>42</v>
      </c>
      <c r="P730" s="259">
        <f>I730+J730</f>
        <v>0</v>
      </c>
      <c r="Q730" s="259">
        <f>ROUND(I730*H730,2)</f>
        <v>0</v>
      </c>
      <c r="R730" s="259">
        <f>ROUND(J730*H730,2)</f>
        <v>0</v>
      </c>
      <c r="S730" s="94"/>
      <c r="T730" s="260">
        <f>S730*H730</f>
        <v>0</v>
      </c>
      <c r="U730" s="260">
        <v>0.00016000000000000001</v>
      </c>
      <c r="V730" s="260">
        <f>U730*H730</f>
        <v>0.00032000000000000003</v>
      </c>
      <c r="W730" s="260">
        <v>0</v>
      </c>
      <c r="X730" s="261">
        <f>W730*H730</f>
        <v>0</v>
      </c>
      <c r="Y730" s="41"/>
      <c r="Z730" s="41"/>
      <c r="AA730" s="41"/>
      <c r="AB730" s="41"/>
      <c r="AC730" s="41"/>
      <c r="AD730" s="41"/>
      <c r="AE730" s="41"/>
      <c r="AR730" s="262" t="s">
        <v>342</v>
      </c>
      <c r="AT730" s="262" t="s">
        <v>254</v>
      </c>
      <c r="AU730" s="262" t="s">
        <v>88</v>
      </c>
      <c r="AY730" s="16" t="s">
        <v>184</v>
      </c>
      <c r="BE730" s="147">
        <f>IF(O730="základní",K730,0)</f>
        <v>0</v>
      </c>
      <c r="BF730" s="147">
        <f>IF(O730="snížená",K730,0)</f>
        <v>0</v>
      </c>
      <c r="BG730" s="147">
        <f>IF(O730="zákl. přenesená",K730,0)</f>
        <v>0</v>
      </c>
      <c r="BH730" s="147">
        <f>IF(O730="sníž. přenesená",K730,0)</f>
        <v>0</v>
      </c>
      <c r="BI730" s="147">
        <f>IF(O730="nulová",K730,0)</f>
        <v>0</v>
      </c>
      <c r="BJ730" s="16" t="s">
        <v>86</v>
      </c>
      <c r="BK730" s="147">
        <f>ROUND(P730*H730,2)</f>
        <v>0</v>
      </c>
      <c r="BL730" s="16" t="s">
        <v>264</v>
      </c>
      <c r="BM730" s="262" t="s">
        <v>1968</v>
      </c>
    </row>
    <row r="731" s="2" customFormat="1" ht="16.5" customHeight="1">
      <c r="A731" s="41"/>
      <c r="B731" s="42"/>
      <c r="C731" s="286" t="s">
        <v>1969</v>
      </c>
      <c r="D731" s="286" t="s">
        <v>254</v>
      </c>
      <c r="E731" s="287" t="s">
        <v>1970</v>
      </c>
      <c r="F731" s="288" t="s">
        <v>1971</v>
      </c>
      <c r="G731" s="289" t="s">
        <v>333</v>
      </c>
      <c r="H731" s="290">
        <v>3</v>
      </c>
      <c r="I731" s="291"/>
      <c r="J731" s="292"/>
      <c r="K731" s="293">
        <f>ROUND(P731*H731,2)</f>
        <v>0</v>
      </c>
      <c r="L731" s="292"/>
      <c r="M731" s="294"/>
      <c r="N731" s="295" t="s">
        <v>1</v>
      </c>
      <c r="O731" s="258" t="s">
        <v>42</v>
      </c>
      <c r="P731" s="259">
        <f>I731+J731</f>
        <v>0</v>
      </c>
      <c r="Q731" s="259">
        <f>ROUND(I731*H731,2)</f>
        <v>0</v>
      </c>
      <c r="R731" s="259">
        <f>ROUND(J731*H731,2)</f>
        <v>0</v>
      </c>
      <c r="S731" s="94"/>
      <c r="T731" s="260">
        <f>S731*H731</f>
        <v>0</v>
      </c>
      <c r="U731" s="260">
        <v>0.00040000000000000002</v>
      </c>
      <c r="V731" s="260">
        <f>U731*H731</f>
        <v>0.0012000000000000001</v>
      </c>
      <c r="W731" s="260">
        <v>0</v>
      </c>
      <c r="X731" s="261">
        <f>W731*H731</f>
        <v>0</v>
      </c>
      <c r="Y731" s="41"/>
      <c r="Z731" s="41"/>
      <c r="AA731" s="41"/>
      <c r="AB731" s="41"/>
      <c r="AC731" s="41"/>
      <c r="AD731" s="41"/>
      <c r="AE731" s="41"/>
      <c r="AR731" s="262" t="s">
        <v>342</v>
      </c>
      <c r="AT731" s="262" t="s">
        <v>254</v>
      </c>
      <c r="AU731" s="262" t="s">
        <v>88</v>
      </c>
      <c r="AY731" s="16" t="s">
        <v>184</v>
      </c>
      <c r="BE731" s="147">
        <f>IF(O731="základní",K731,0)</f>
        <v>0</v>
      </c>
      <c r="BF731" s="147">
        <f>IF(O731="snížená",K731,0)</f>
        <v>0</v>
      </c>
      <c r="BG731" s="147">
        <f>IF(O731="zákl. přenesená",K731,0)</f>
        <v>0</v>
      </c>
      <c r="BH731" s="147">
        <f>IF(O731="sníž. přenesená",K731,0)</f>
        <v>0</v>
      </c>
      <c r="BI731" s="147">
        <f>IF(O731="nulová",K731,0)</f>
        <v>0</v>
      </c>
      <c r="BJ731" s="16" t="s">
        <v>86</v>
      </c>
      <c r="BK731" s="147">
        <f>ROUND(P731*H731,2)</f>
        <v>0</v>
      </c>
      <c r="BL731" s="16" t="s">
        <v>264</v>
      </c>
      <c r="BM731" s="262" t="s">
        <v>1972</v>
      </c>
    </row>
    <row r="732" s="2" customFormat="1" ht="16.5" customHeight="1">
      <c r="A732" s="41"/>
      <c r="B732" s="42"/>
      <c r="C732" s="249" t="s">
        <v>1973</v>
      </c>
      <c r="D732" s="249" t="s">
        <v>186</v>
      </c>
      <c r="E732" s="250" t="s">
        <v>1974</v>
      </c>
      <c r="F732" s="251" t="s">
        <v>1975</v>
      </c>
      <c r="G732" s="252" t="s">
        <v>333</v>
      </c>
      <c r="H732" s="253">
        <v>13</v>
      </c>
      <c r="I732" s="254"/>
      <c r="J732" s="254"/>
      <c r="K732" s="255">
        <f>ROUND(P732*H732,2)</f>
        <v>0</v>
      </c>
      <c r="L732" s="256"/>
      <c r="M732" s="44"/>
      <c r="N732" s="257" t="s">
        <v>1</v>
      </c>
      <c r="O732" s="258" t="s">
        <v>42</v>
      </c>
      <c r="P732" s="259">
        <f>I732+J732</f>
        <v>0</v>
      </c>
      <c r="Q732" s="259">
        <f>ROUND(I732*H732,2)</f>
        <v>0</v>
      </c>
      <c r="R732" s="259">
        <f>ROUND(J732*H732,2)</f>
        <v>0</v>
      </c>
      <c r="S732" s="94"/>
      <c r="T732" s="260">
        <f>S732*H732</f>
        <v>0</v>
      </c>
      <c r="U732" s="260">
        <v>0</v>
      </c>
      <c r="V732" s="260">
        <f>U732*H732</f>
        <v>0</v>
      </c>
      <c r="W732" s="260">
        <v>0</v>
      </c>
      <c r="X732" s="261">
        <f>W732*H732</f>
        <v>0</v>
      </c>
      <c r="Y732" s="41"/>
      <c r="Z732" s="41"/>
      <c r="AA732" s="41"/>
      <c r="AB732" s="41"/>
      <c r="AC732" s="41"/>
      <c r="AD732" s="41"/>
      <c r="AE732" s="41"/>
      <c r="AR732" s="262" t="s">
        <v>264</v>
      </c>
      <c r="AT732" s="262" t="s">
        <v>186</v>
      </c>
      <c r="AU732" s="262" t="s">
        <v>88</v>
      </c>
      <c r="AY732" s="16" t="s">
        <v>184</v>
      </c>
      <c r="BE732" s="147">
        <f>IF(O732="základní",K732,0)</f>
        <v>0</v>
      </c>
      <c r="BF732" s="147">
        <f>IF(O732="snížená",K732,0)</f>
        <v>0</v>
      </c>
      <c r="BG732" s="147">
        <f>IF(O732="zákl. přenesená",K732,0)</f>
        <v>0</v>
      </c>
      <c r="BH732" s="147">
        <f>IF(O732="sníž. přenesená",K732,0)</f>
        <v>0</v>
      </c>
      <c r="BI732" s="147">
        <f>IF(O732="nulová",K732,0)</f>
        <v>0</v>
      </c>
      <c r="BJ732" s="16" t="s">
        <v>86</v>
      </c>
      <c r="BK732" s="147">
        <f>ROUND(P732*H732,2)</f>
        <v>0</v>
      </c>
      <c r="BL732" s="16" t="s">
        <v>264</v>
      </c>
      <c r="BM732" s="262" t="s">
        <v>1976</v>
      </c>
    </row>
    <row r="733" s="2" customFormat="1" ht="24.15" customHeight="1">
      <c r="A733" s="41"/>
      <c r="B733" s="42"/>
      <c r="C733" s="249" t="s">
        <v>1977</v>
      </c>
      <c r="D733" s="249" t="s">
        <v>186</v>
      </c>
      <c r="E733" s="250" t="s">
        <v>1978</v>
      </c>
      <c r="F733" s="251" t="s">
        <v>1979</v>
      </c>
      <c r="G733" s="252" t="s">
        <v>333</v>
      </c>
      <c r="H733" s="253">
        <v>55</v>
      </c>
      <c r="I733" s="254"/>
      <c r="J733" s="254"/>
      <c r="K733" s="255">
        <f>ROUND(P733*H733,2)</f>
        <v>0</v>
      </c>
      <c r="L733" s="256"/>
      <c r="M733" s="44"/>
      <c r="N733" s="257" t="s">
        <v>1</v>
      </c>
      <c r="O733" s="258" t="s">
        <v>42</v>
      </c>
      <c r="P733" s="259">
        <f>I733+J733</f>
        <v>0</v>
      </c>
      <c r="Q733" s="259">
        <f>ROUND(I733*H733,2)</f>
        <v>0</v>
      </c>
      <c r="R733" s="259">
        <f>ROUND(J733*H733,2)</f>
        <v>0</v>
      </c>
      <c r="S733" s="94"/>
      <c r="T733" s="260">
        <f>S733*H733</f>
        <v>0</v>
      </c>
      <c r="U733" s="260">
        <v>0</v>
      </c>
      <c r="V733" s="260">
        <f>U733*H733</f>
        <v>0</v>
      </c>
      <c r="W733" s="260">
        <v>0</v>
      </c>
      <c r="X733" s="261">
        <f>W733*H733</f>
        <v>0</v>
      </c>
      <c r="Y733" s="41"/>
      <c r="Z733" s="41"/>
      <c r="AA733" s="41"/>
      <c r="AB733" s="41"/>
      <c r="AC733" s="41"/>
      <c r="AD733" s="41"/>
      <c r="AE733" s="41"/>
      <c r="AR733" s="262" t="s">
        <v>264</v>
      </c>
      <c r="AT733" s="262" t="s">
        <v>186</v>
      </c>
      <c r="AU733" s="262" t="s">
        <v>88</v>
      </c>
      <c r="AY733" s="16" t="s">
        <v>184</v>
      </c>
      <c r="BE733" s="147">
        <f>IF(O733="základní",K733,0)</f>
        <v>0</v>
      </c>
      <c r="BF733" s="147">
        <f>IF(O733="snížená",K733,0)</f>
        <v>0</v>
      </c>
      <c r="BG733" s="147">
        <f>IF(O733="zákl. přenesená",K733,0)</f>
        <v>0</v>
      </c>
      <c r="BH733" s="147">
        <f>IF(O733="sníž. přenesená",K733,0)</f>
        <v>0</v>
      </c>
      <c r="BI733" s="147">
        <f>IF(O733="nulová",K733,0)</f>
        <v>0</v>
      </c>
      <c r="BJ733" s="16" t="s">
        <v>86</v>
      </c>
      <c r="BK733" s="147">
        <f>ROUND(P733*H733,2)</f>
        <v>0</v>
      </c>
      <c r="BL733" s="16" t="s">
        <v>264</v>
      </c>
      <c r="BM733" s="262" t="s">
        <v>1980</v>
      </c>
    </row>
    <row r="734" s="2" customFormat="1" ht="24.15" customHeight="1">
      <c r="A734" s="41"/>
      <c r="B734" s="42"/>
      <c r="C734" s="286" t="s">
        <v>1981</v>
      </c>
      <c r="D734" s="286" t="s">
        <v>254</v>
      </c>
      <c r="E734" s="287" t="s">
        <v>1982</v>
      </c>
      <c r="F734" s="288" t="s">
        <v>1983</v>
      </c>
      <c r="G734" s="289" t="s">
        <v>333</v>
      </c>
      <c r="H734" s="290">
        <v>55</v>
      </c>
      <c r="I734" s="291"/>
      <c r="J734" s="292"/>
      <c r="K734" s="293">
        <f>ROUND(P734*H734,2)</f>
        <v>0</v>
      </c>
      <c r="L734" s="292"/>
      <c r="M734" s="294"/>
      <c r="N734" s="295" t="s">
        <v>1</v>
      </c>
      <c r="O734" s="258" t="s">
        <v>42</v>
      </c>
      <c r="P734" s="259">
        <f>I734+J734</f>
        <v>0</v>
      </c>
      <c r="Q734" s="259">
        <f>ROUND(I734*H734,2)</f>
        <v>0</v>
      </c>
      <c r="R734" s="259">
        <f>ROUND(J734*H734,2)</f>
        <v>0</v>
      </c>
      <c r="S734" s="94"/>
      <c r="T734" s="260">
        <f>S734*H734</f>
        <v>0</v>
      </c>
      <c r="U734" s="260">
        <v>0.00046999999999999999</v>
      </c>
      <c r="V734" s="260">
        <f>U734*H734</f>
        <v>0.025849999999999998</v>
      </c>
      <c r="W734" s="260">
        <v>0</v>
      </c>
      <c r="X734" s="261">
        <f>W734*H734</f>
        <v>0</v>
      </c>
      <c r="Y734" s="41"/>
      <c r="Z734" s="41"/>
      <c r="AA734" s="41"/>
      <c r="AB734" s="41"/>
      <c r="AC734" s="41"/>
      <c r="AD734" s="41"/>
      <c r="AE734" s="41"/>
      <c r="AR734" s="262" t="s">
        <v>342</v>
      </c>
      <c r="AT734" s="262" t="s">
        <v>254</v>
      </c>
      <c r="AU734" s="262" t="s">
        <v>88</v>
      </c>
      <c r="AY734" s="16" t="s">
        <v>184</v>
      </c>
      <c r="BE734" s="147">
        <f>IF(O734="základní",K734,0)</f>
        <v>0</v>
      </c>
      <c r="BF734" s="147">
        <f>IF(O734="snížená",K734,0)</f>
        <v>0</v>
      </c>
      <c r="BG734" s="147">
        <f>IF(O734="zákl. přenesená",K734,0)</f>
        <v>0</v>
      </c>
      <c r="BH734" s="147">
        <f>IF(O734="sníž. přenesená",K734,0)</f>
        <v>0</v>
      </c>
      <c r="BI734" s="147">
        <f>IF(O734="nulová",K734,0)</f>
        <v>0</v>
      </c>
      <c r="BJ734" s="16" t="s">
        <v>86</v>
      </c>
      <c r="BK734" s="147">
        <f>ROUND(P734*H734,2)</f>
        <v>0</v>
      </c>
      <c r="BL734" s="16" t="s">
        <v>264</v>
      </c>
      <c r="BM734" s="262" t="s">
        <v>1984</v>
      </c>
    </row>
    <row r="735" s="2" customFormat="1" ht="24.15" customHeight="1">
      <c r="A735" s="41"/>
      <c r="B735" s="42"/>
      <c r="C735" s="249" t="s">
        <v>1985</v>
      </c>
      <c r="D735" s="249" t="s">
        <v>186</v>
      </c>
      <c r="E735" s="250" t="s">
        <v>1986</v>
      </c>
      <c r="F735" s="251" t="s">
        <v>1987</v>
      </c>
      <c r="G735" s="252" t="s">
        <v>333</v>
      </c>
      <c r="H735" s="253">
        <v>25</v>
      </c>
      <c r="I735" s="254"/>
      <c r="J735" s="254"/>
      <c r="K735" s="255">
        <f>ROUND(P735*H735,2)</f>
        <v>0</v>
      </c>
      <c r="L735" s="256"/>
      <c r="M735" s="44"/>
      <c r="N735" s="257" t="s">
        <v>1</v>
      </c>
      <c r="O735" s="258" t="s">
        <v>42</v>
      </c>
      <c r="P735" s="259">
        <f>I735+J735</f>
        <v>0</v>
      </c>
      <c r="Q735" s="259">
        <f>ROUND(I735*H735,2)</f>
        <v>0</v>
      </c>
      <c r="R735" s="259">
        <f>ROUND(J735*H735,2)</f>
        <v>0</v>
      </c>
      <c r="S735" s="94"/>
      <c r="T735" s="260">
        <f>S735*H735</f>
        <v>0</v>
      </c>
      <c r="U735" s="260">
        <v>0</v>
      </c>
      <c r="V735" s="260">
        <f>U735*H735</f>
        <v>0</v>
      </c>
      <c r="W735" s="260">
        <v>0</v>
      </c>
      <c r="X735" s="261">
        <f>W735*H735</f>
        <v>0</v>
      </c>
      <c r="Y735" s="41"/>
      <c r="Z735" s="41"/>
      <c r="AA735" s="41"/>
      <c r="AB735" s="41"/>
      <c r="AC735" s="41"/>
      <c r="AD735" s="41"/>
      <c r="AE735" s="41"/>
      <c r="AR735" s="262" t="s">
        <v>264</v>
      </c>
      <c r="AT735" s="262" t="s">
        <v>186</v>
      </c>
      <c r="AU735" s="262" t="s">
        <v>88</v>
      </c>
      <c r="AY735" s="16" t="s">
        <v>184</v>
      </c>
      <c r="BE735" s="147">
        <f>IF(O735="základní",K735,0)</f>
        <v>0</v>
      </c>
      <c r="BF735" s="147">
        <f>IF(O735="snížená",K735,0)</f>
        <v>0</v>
      </c>
      <c r="BG735" s="147">
        <f>IF(O735="zákl. přenesená",K735,0)</f>
        <v>0</v>
      </c>
      <c r="BH735" s="147">
        <f>IF(O735="sníž. přenesená",K735,0)</f>
        <v>0</v>
      </c>
      <c r="BI735" s="147">
        <f>IF(O735="nulová",K735,0)</f>
        <v>0</v>
      </c>
      <c r="BJ735" s="16" t="s">
        <v>86</v>
      </c>
      <c r="BK735" s="147">
        <f>ROUND(P735*H735,2)</f>
        <v>0</v>
      </c>
      <c r="BL735" s="16" t="s">
        <v>264</v>
      </c>
      <c r="BM735" s="262" t="s">
        <v>1988</v>
      </c>
    </row>
    <row r="736" s="2" customFormat="1" ht="24.15" customHeight="1">
      <c r="A736" s="41"/>
      <c r="B736" s="42"/>
      <c r="C736" s="286" t="s">
        <v>1989</v>
      </c>
      <c r="D736" s="286" t="s">
        <v>254</v>
      </c>
      <c r="E736" s="287" t="s">
        <v>1990</v>
      </c>
      <c r="F736" s="288" t="s">
        <v>1991</v>
      </c>
      <c r="G736" s="289" t="s">
        <v>333</v>
      </c>
      <c r="H736" s="290">
        <v>25</v>
      </c>
      <c r="I736" s="291"/>
      <c r="J736" s="292"/>
      <c r="K736" s="293">
        <f>ROUND(P736*H736,2)</f>
        <v>0</v>
      </c>
      <c r="L736" s="292"/>
      <c r="M736" s="294"/>
      <c r="N736" s="295" t="s">
        <v>1</v>
      </c>
      <c r="O736" s="258" t="s">
        <v>42</v>
      </c>
      <c r="P736" s="259">
        <f>I736+J736</f>
        <v>0</v>
      </c>
      <c r="Q736" s="259">
        <f>ROUND(I736*H736,2)</f>
        <v>0</v>
      </c>
      <c r="R736" s="259">
        <f>ROUND(J736*H736,2)</f>
        <v>0</v>
      </c>
      <c r="S736" s="94"/>
      <c r="T736" s="260">
        <f>S736*H736</f>
        <v>0</v>
      </c>
      <c r="U736" s="260">
        <v>8.0000000000000007E-05</v>
      </c>
      <c r="V736" s="260">
        <f>U736*H736</f>
        <v>0.002</v>
      </c>
      <c r="W736" s="260">
        <v>0</v>
      </c>
      <c r="X736" s="261">
        <f>W736*H736</f>
        <v>0</v>
      </c>
      <c r="Y736" s="41"/>
      <c r="Z736" s="41"/>
      <c r="AA736" s="41"/>
      <c r="AB736" s="41"/>
      <c r="AC736" s="41"/>
      <c r="AD736" s="41"/>
      <c r="AE736" s="41"/>
      <c r="AR736" s="262" t="s">
        <v>342</v>
      </c>
      <c r="AT736" s="262" t="s">
        <v>254</v>
      </c>
      <c r="AU736" s="262" t="s">
        <v>88</v>
      </c>
      <c r="AY736" s="16" t="s">
        <v>184</v>
      </c>
      <c r="BE736" s="147">
        <f>IF(O736="základní",K736,0)</f>
        <v>0</v>
      </c>
      <c r="BF736" s="147">
        <f>IF(O736="snížená",K736,0)</f>
        <v>0</v>
      </c>
      <c r="BG736" s="147">
        <f>IF(O736="zákl. přenesená",K736,0)</f>
        <v>0</v>
      </c>
      <c r="BH736" s="147">
        <f>IF(O736="sníž. přenesená",K736,0)</f>
        <v>0</v>
      </c>
      <c r="BI736" s="147">
        <f>IF(O736="nulová",K736,0)</f>
        <v>0</v>
      </c>
      <c r="BJ736" s="16" t="s">
        <v>86</v>
      </c>
      <c r="BK736" s="147">
        <f>ROUND(P736*H736,2)</f>
        <v>0</v>
      </c>
      <c r="BL736" s="16" t="s">
        <v>264</v>
      </c>
      <c r="BM736" s="262" t="s">
        <v>1992</v>
      </c>
    </row>
    <row r="737" s="2" customFormat="1" ht="24.15" customHeight="1">
      <c r="A737" s="41"/>
      <c r="B737" s="42"/>
      <c r="C737" s="249" t="s">
        <v>1993</v>
      </c>
      <c r="D737" s="249" t="s">
        <v>186</v>
      </c>
      <c r="E737" s="250" t="s">
        <v>1994</v>
      </c>
      <c r="F737" s="251" t="s">
        <v>1995</v>
      </c>
      <c r="G737" s="252" t="s">
        <v>333</v>
      </c>
      <c r="H737" s="253">
        <v>4</v>
      </c>
      <c r="I737" s="254"/>
      <c r="J737" s="254"/>
      <c r="K737" s="255">
        <f>ROUND(P737*H737,2)</f>
        <v>0</v>
      </c>
      <c r="L737" s="256"/>
      <c r="M737" s="44"/>
      <c r="N737" s="257" t="s">
        <v>1</v>
      </c>
      <c r="O737" s="258" t="s">
        <v>42</v>
      </c>
      <c r="P737" s="259">
        <f>I737+J737</f>
        <v>0</v>
      </c>
      <c r="Q737" s="259">
        <f>ROUND(I737*H737,2)</f>
        <v>0</v>
      </c>
      <c r="R737" s="259">
        <f>ROUND(J737*H737,2)</f>
        <v>0</v>
      </c>
      <c r="S737" s="94"/>
      <c r="T737" s="260">
        <f>S737*H737</f>
        <v>0</v>
      </c>
      <c r="U737" s="260">
        <v>0</v>
      </c>
      <c r="V737" s="260">
        <f>U737*H737</f>
        <v>0</v>
      </c>
      <c r="W737" s="260">
        <v>0</v>
      </c>
      <c r="X737" s="261">
        <f>W737*H737</f>
        <v>0</v>
      </c>
      <c r="Y737" s="41"/>
      <c r="Z737" s="41"/>
      <c r="AA737" s="41"/>
      <c r="AB737" s="41"/>
      <c r="AC737" s="41"/>
      <c r="AD737" s="41"/>
      <c r="AE737" s="41"/>
      <c r="AR737" s="262" t="s">
        <v>264</v>
      </c>
      <c r="AT737" s="262" t="s">
        <v>186</v>
      </c>
      <c r="AU737" s="262" t="s">
        <v>88</v>
      </c>
      <c r="AY737" s="16" t="s">
        <v>184</v>
      </c>
      <c r="BE737" s="147">
        <f>IF(O737="základní",K737,0)</f>
        <v>0</v>
      </c>
      <c r="BF737" s="147">
        <f>IF(O737="snížená",K737,0)</f>
        <v>0</v>
      </c>
      <c r="BG737" s="147">
        <f>IF(O737="zákl. přenesená",K737,0)</f>
        <v>0</v>
      </c>
      <c r="BH737" s="147">
        <f>IF(O737="sníž. přenesená",K737,0)</f>
        <v>0</v>
      </c>
      <c r="BI737" s="147">
        <f>IF(O737="nulová",K737,0)</f>
        <v>0</v>
      </c>
      <c r="BJ737" s="16" t="s">
        <v>86</v>
      </c>
      <c r="BK737" s="147">
        <f>ROUND(P737*H737,2)</f>
        <v>0</v>
      </c>
      <c r="BL737" s="16" t="s">
        <v>264</v>
      </c>
      <c r="BM737" s="262" t="s">
        <v>1996</v>
      </c>
    </row>
    <row r="738" s="2" customFormat="1" ht="16.5" customHeight="1">
      <c r="A738" s="41"/>
      <c r="B738" s="42"/>
      <c r="C738" s="286" t="s">
        <v>1997</v>
      </c>
      <c r="D738" s="286" t="s">
        <v>254</v>
      </c>
      <c r="E738" s="287" t="s">
        <v>1998</v>
      </c>
      <c r="F738" s="288" t="s">
        <v>1999</v>
      </c>
      <c r="G738" s="289" t="s">
        <v>333</v>
      </c>
      <c r="H738" s="290">
        <v>4</v>
      </c>
      <c r="I738" s="291"/>
      <c r="J738" s="292"/>
      <c r="K738" s="293">
        <f>ROUND(P738*H738,2)</f>
        <v>0</v>
      </c>
      <c r="L738" s="292"/>
      <c r="M738" s="294"/>
      <c r="N738" s="295" t="s">
        <v>1</v>
      </c>
      <c r="O738" s="258" t="s">
        <v>42</v>
      </c>
      <c r="P738" s="259">
        <f>I738+J738</f>
        <v>0</v>
      </c>
      <c r="Q738" s="259">
        <f>ROUND(I738*H738,2)</f>
        <v>0</v>
      </c>
      <c r="R738" s="259">
        <f>ROUND(J738*H738,2)</f>
        <v>0</v>
      </c>
      <c r="S738" s="94"/>
      <c r="T738" s="260">
        <f>S738*H738</f>
        <v>0</v>
      </c>
      <c r="U738" s="260">
        <v>0.00035</v>
      </c>
      <c r="V738" s="260">
        <f>U738*H738</f>
        <v>0.0014</v>
      </c>
      <c r="W738" s="260">
        <v>0</v>
      </c>
      <c r="X738" s="261">
        <f>W738*H738</f>
        <v>0</v>
      </c>
      <c r="Y738" s="41"/>
      <c r="Z738" s="41"/>
      <c r="AA738" s="41"/>
      <c r="AB738" s="41"/>
      <c r="AC738" s="41"/>
      <c r="AD738" s="41"/>
      <c r="AE738" s="41"/>
      <c r="AR738" s="262" t="s">
        <v>342</v>
      </c>
      <c r="AT738" s="262" t="s">
        <v>254</v>
      </c>
      <c r="AU738" s="262" t="s">
        <v>88</v>
      </c>
      <c r="AY738" s="16" t="s">
        <v>184</v>
      </c>
      <c r="BE738" s="147">
        <f>IF(O738="základní",K738,0)</f>
        <v>0</v>
      </c>
      <c r="BF738" s="147">
        <f>IF(O738="snížená",K738,0)</f>
        <v>0</v>
      </c>
      <c r="BG738" s="147">
        <f>IF(O738="zákl. přenesená",K738,0)</f>
        <v>0</v>
      </c>
      <c r="BH738" s="147">
        <f>IF(O738="sníž. přenesená",K738,0)</f>
        <v>0</v>
      </c>
      <c r="BI738" s="147">
        <f>IF(O738="nulová",K738,0)</f>
        <v>0</v>
      </c>
      <c r="BJ738" s="16" t="s">
        <v>86</v>
      </c>
      <c r="BK738" s="147">
        <f>ROUND(P738*H738,2)</f>
        <v>0</v>
      </c>
      <c r="BL738" s="16" t="s">
        <v>264</v>
      </c>
      <c r="BM738" s="262" t="s">
        <v>2000</v>
      </c>
    </row>
    <row r="739" s="2" customFormat="1" ht="24.15" customHeight="1">
      <c r="A739" s="41"/>
      <c r="B739" s="42"/>
      <c r="C739" s="249" t="s">
        <v>2001</v>
      </c>
      <c r="D739" s="249" t="s">
        <v>186</v>
      </c>
      <c r="E739" s="250" t="s">
        <v>2002</v>
      </c>
      <c r="F739" s="251" t="s">
        <v>2003</v>
      </c>
      <c r="G739" s="252" t="s">
        <v>333</v>
      </c>
      <c r="H739" s="253">
        <v>14</v>
      </c>
      <c r="I739" s="254"/>
      <c r="J739" s="254"/>
      <c r="K739" s="255">
        <f>ROUND(P739*H739,2)</f>
        <v>0</v>
      </c>
      <c r="L739" s="256"/>
      <c r="M739" s="44"/>
      <c r="N739" s="257" t="s">
        <v>1</v>
      </c>
      <c r="O739" s="258" t="s">
        <v>42</v>
      </c>
      <c r="P739" s="259">
        <f>I739+J739</f>
        <v>0</v>
      </c>
      <c r="Q739" s="259">
        <f>ROUND(I739*H739,2)</f>
        <v>0</v>
      </c>
      <c r="R739" s="259">
        <f>ROUND(J739*H739,2)</f>
        <v>0</v>
      </c>
      <c r="S739" s="94"/>
      <c r="T739" s="260">
        <f>S739*H739</f>
        <v>0</v>
      </c>
      <c r="U739" s="260">
        <v>0</v>
      </c>
      <c r="V739" s="260">
        <f>U739*H739</f>
        <v>0</v>
      </c>
      <c r="W739" s="260">
        <v>0</v>
      </c>
      <c r="X739" s="261">
        <f>W739*H739</f>
        <v>0</v>
      </c>
      <c r="Y739" s="41"/>
      <c r="Z739" s="41"/>
      <c r="AA739" s="41"/>
      <c r="AB739" s="41"/>
      <c r="AC739" s="41"/>
      <c r="AD739" s="41"/>
      <c r="AE739" s="41"/>
      <c r="AR739" s="262" t="s">
        <v>264</v>
      </c>
      <c r="AT739" s="262" t="s">
        <v>186</v>
      </c>
      <c r="AU739" s="262" t="s">
        <v>88</v>
      </c>
      <c r="AY739" s="16" t="s">
        <v>184</v>
      </c>
      <c r="BE739" s="147">
        <f>IF(O739="základní",K739,0)</f>
        <v>0</v>
      </c>
      <c r="BF739" s="147">
        <f>IF(O739="snížená",K739,0)</f>
        <v>0</v>
      </c>
      <c r="BG739" s="147">
        <f>IF(O739="zákl. přenesená",K739,0)</f>
        <v>0</v>
      </c>
      <c r="BH739" s="147">
        <f>IF(O739="sníž. přenesená",K739,0)</f>
        <v>0</v>
      </c>
      <c r="BI739" s="147">
        <f>IF(O739="nulová",K739,0)</f>
        <v>0</v>
      </c>
      <c r="BJ739" s="16" t="s">
        <v>86</v>
      </c>
      <c r="BK739" s="147">
        <f>ROUND(P739*H739,2)</f>
        <v>0</v>
      </c>
      <c r="BL739" s="16" t="s">
        <v>264</v>
      </c>
      <c r="BM739" s="262" t="s">
        <v>2004</v>
      </c>
    </row>
    <row r="740" s="13" customFormat="1">
      <c r="A740" s="13"/>
      <c r="B740" s="263"/>
      <c r="C740" s="264"/>
      <c r="D740" s="265" t="s">
        <v>201</v>
      </c>
      <c r="E740" s="266" t="s">
        <v>1</v>
      </c>
      <c r="F740" s="267" t="s">
        <v>221</v>
      </c>
      <c r="G740" s="264"/>
      <c r="H740" s="268">
        <v>8</v>
      </c>
      <c r="I740" s="269"/>
      <c r="J740" s="269"/>
      <c r="K740" s="264"/>
      <c r="L740" s="264"/>
      <c r="M740" s="270"/>
      <c r="N740" s="271"/>
      <c r="O740" s="272"/>
      <c r="P740" s="272"/>
      <c r="Q740" s="272"/>
      <c r="R740" s="272"/>
      <c r="S740" s="272"/>
      <c r="T740" s="272"/>
      <c r="U740" s="272"/>
      <c r="V740" s="272"/>
      <c r="W740" s="272"/>
      <c r="X740" s="273"/>
      <c r="Y740" s="13"/>
      <c r="Z740" s="13"/>
      <c r="AA740" s="13"/>
      <c r="AB740" s="13"/>
      <c r="AC740" s="13"/>
      <c r="AD740" s="13"/>
      <c r="AE740" s="13"/>
      <c r="AT740" s="274" t="s">
        <v>201</v>
      </c>
      <c r="AU740" s="274" t="s">
        <v>88</v>
      </c>
      <c r="AV740" s="13" t="s">
        <v>88</v>
      </c>
      <c r="AW740" s="13" t="s">
        <v>5</v>
      </c>
      <c r="AX740" s="13" t="s">
        <v>79</v>
      </c>
      <c r="AY740" s="274" t="s">
        <v>184</v>
      </c>
    </row>
    <row r="741" s="13" customFormat="1">
      <c r="A741" s="13"/>
      <c r="B741" s="263"/>
      <c r="C741" s="264"/>
      <c r="D741" s="265" t="s">
        <v>201</v>
      </c>
      <c r="E741" s="266" t="s">
        <v>1</v>
      </c>
      <c r="F741" s="267" t="s">
        <v>2005</v>
      </c>
      <c r="G741" s="264"/>
      <c r="H741" s="268">
        <v>4</v>
      </c>
      <c r="I741" s="269"/>
      <c r="J741" s="269"/>
      <c r="K741" s="264"/>
      <c r="L741" s="264"/>
      <c r="M741" s="270"/>
      <c r="N741" s="271"/>
      <c r="O741" s="272"/>
      <c r="P741" s="272"/>
      <c r="Q741" s="272"/>
      <c r="R741" s="272"/>
      <c r="S741" s="272"/>
      <c r="T741" s="272"/>
      <c r="U741" s="272"/>
      <c r="V741" s="272"/>
      <c r="W741" s="272"/>
      <c r="X741" s="273"/>
      <c r="Y741" s="13"/>
      <c r="Z741" s="13"/>
      <c r="AA741" s="13"/>
      <c r="AB741" s="13"/>
      <c r="AC741" s="13"/>
      <c r="AD741" s="13"/>
      <c r="AE741" s="13"/>
      <c r="AT741" s="274" t="s">
        <v>201</v>
      </c>
      <c r="AU741" s="274" t="s">
        <v>88</v>
      </c>
      <c r="AV741" s="13" t="s">
        <v>88</v>
      </c>
      <c r="AW741" s="13" t="s">
        <v>5</v>
      </c>
      <c r="AX741" s="13" t="s">
        <v>79</v>
      </c>
      <c r="AY741" s="274" t="s">
        <v>184</v>
      </c>
    </row>
    <row r="742" s="13" customFormat="1">
      <c r="A742" s="13"/>
      <c r="B742" s="263"/>
      <c r="C742" s="264"/>
      <c r="D742" s="265" t="s">
        <v>201</v>
      </c>
      <c r="E742" s="266" t="s">
        <v>1</v>
      </c>
      <c r="F742" s="267" t="s">
        <v>88</v>
      </c>
      <c r="G742" s="264"/>
      <c r="H742" s="268">
        <v>2</v>
      </c>
      <c r="I742" s="269"/>
      <c r="J742" s="269"/>
      <c r="K742" s="264"/>
      <c r="L742" s="264"/>
      <c r="M742" s="270"/>
      <c r="N742" s="271"/>
      <c r="O742" s="272"/>
      <c r="P742" s="272"/>
      <c r="Q742" s="272"/>
      <c r="R742" s="272"/>
      <c r="S742" s="272"/>
      <c r="T742" s="272"/>
      <c r="U742" s="272"/>
      <c r="V742" s="272"/>
      <c r="W742" s="272"/>
      <c r="X742" s="273"/>
      <c r="Y742" s="13"/>
      <c r="Z742" s="13"/>
      <c r="AA742" s="13"/>
      <c r="AB742" s="13"/>
      <c r="AC742" s="13"/>
      <c r="AD742" s="13"/>
      <c r="AE742" s="13"/>
      <c r="AT742" s="274" t="s">
        <v>201</v>
      </c>
      <c r="AU742" s="274" t="s">
        <v>88</v>
      </c>
      <c r="AV742" s="13" t="s">
        <v>88</v>
      </c>
      <c r="AW742" s="13" t="s">
        <v>5</v>
      </c>
      <c r="AX742" s="13" t="s">
        <v>79</v>
      </c>
      <c r="AY742" s="274" t="s">
        <v>184</v>
      </c>
    </row>
    <row r="743" s="14" customFormat="1">
      <c r="A743" s="14"/>
      <c r="B743" s="275"/>
      <c r="C743" s="276"/>
      <c r="D743" s="265" t="s">
        <v>201</v>
      </c>
      <c r="E743" s="277" t="s">
        <v>1</v>
      </c>
      <c r="F743" s="278" t="s">
        <v>227</v>
      </c>
      <c r="G743" s="276"/>
      <c r="H743" s="279">
        <v>14</v>
      </c>
      <c r="I743" s="280"/>
      <c r="J743" s="280"/>
      <c r="K743" s="276"/>
      <c r="L743" s="276"/>
      <c r="M743" s="281"/>
      <c r="N743" s="282"/>
      <c r="O743" s="283"/>
      <c r="P743" s="283"/>
      <c r="Q743" s="283"/>
      <c r="R743" s="283"/>
      <c r="S743" s="283"/>
      <c r="T743" s="283"/>
      <c r="U743" s="283"/>
      <c r="V743" s="283"/>
      <c r="W743" s="283"/>
      <c r="X743" s="284"/>
      <c r="Y743" s="14"/>
      <c r="Z743" s="14"/>
      <c r="AA743" s="14"/>
      <c r="AB743" s="14"/>
      <c r="AC743" s="14"/>
      <c r="AD743" s="14"/>
      <c r="AE743" s="14"/>
      <c r="AT743" s="285" t="s">
        <v>201</v>
      </c>
      <c r="AU743" s="285" t="s">
        <v>88</v>
      </c>
      <c r="AV743" s="14" t="s">
        <v>190</v>
      </c>
      <c r="AW743" s="14" t="s">
        <v>5</v>
      </c>
      <c r="AX743" s="14" t="s">
        <v>86</v>
      </c>
      <c r="AY743" s="285" t="s">
        <v>184</v>
      </c>
    </row>
    <row r="744" s="2" customFormat="1" ht="21.75" customHeight="1">
      <c r="A744" s="41"/>
      <c r="B744" s="42"/>
      <c r="C744" s="286" t="s">
        <v>2006</v>
      </c>
      <c r="D744" s="286" t="s">
        <v>254</v>
      </c>
      <c r="E744" s="287" t="s">
        <v>2007</v>
      </c>
      <c r="F744" s="288" t="s">
        <v>2008</v>
      </c>
      <c r="G744" s="289" t="s">
        <v>333</v>
      </c>
      <c r="H744" s="290">
        <v>14</v>
      </c>
      <c r="I744" s="291"/>
      <c r="J744" s="292"/>
      <c r="K744" s="293">
        <f>ROUND(P744*H744,2)</f>
        <v>0</v>
      </c>
      <c r="L744" s="292"/>
      <c r="M744" s="294"/>
      <c r="N744" s="295" t="s">
        <v>1</v>
      </c>
      <c r="O744" s="258" t="s">
        <v>42</v>
      </c>
      <c r="P744" s="259">
        <f>I744+J744</f>
        <v>0</v>
      </c>
      <c r="Q744" s="259">
        <f>ROUND(I744*H744,2)</f>
        <v>0</v>
      </c>
      <c r="R744" s="259">
        <f>ROUND(J744*H744,2)</f>
        <v>0</v>
      </c>
      <c r="S744" s="94"/>
      <c r="T744" s="260">
        <f>S744*H744</f>
        <v>0</v>
      </c>
      <c r="U744" s="260">
        <v>0.0016000000000000001</v>
      </c>
      <c r="V744" s="260">
        <f>U744*H744</f>
        <v>0.0224</v>
      </c>
      <c r="W744" s="260">
        <v>0</v>
      </c>
      <c r="X744" s="261">
        <f>W744*H744</f>
        <v>0</v>
      </c>
      <c r="Y744" s="41"/>
      <c r="Z744" s="41"/>
      <c r="AA744" s="41"/>
      <c r="AB744" s="41"/>
      <c r="AC744" s="41"/>
      <c r="AD744" s="41"/>
      <c r="AE744" s="41"/>
      <c r="AR744" s="262" t="s">
        <v>342</v>
      </c>
      <c r="AT744" s="262" t="s">
        <v>254</v>
      </c>
      <c r="AU744" s="262" t="s">
        <v>88</v>
      </c>
      <c r="AY744" s="16" t="s">
        <v>184</v>
      </c>
      <c r="BE744" s="147">
        <f>IF(O744="základní",K744,0)</f>
        <v>0</v>
      </c>
      <c r="BF744" s="147">
        <f>IF(O744="snížená",K744,0)</f>
        <v>0</v>
      </c>
      <c r="BG744" s="147">
        <f>IF(O744="zákl. přenesená",K744,0)</f>
        <v>0</v>
      </c>
      <c r="BH744" s="147">
        <f>IF(O744="sníž. přenesená",K744,0)</f>
        <v>0</v>
      </c>
      <c r="BI744" s="147">
        <f>IF(O744="nulová",K744,0)</f>
        <v>0</v>
      </c>
      <c r="BJ744" s="16" t="s">
        <v>86</v>
      </c>
      <c r="BK744" s="147">
        <f>ROUND(P744*H744,2)</f>
        <v>0</v>
      </c>
      <c r="BL744" s="16" t="s">
        <v>264</v>
      </c>
      <c r="BM744" s="262" t="s">
        <v>2009</v>
      </c>
    </row>
    <row r="745" s="2" customFormat="1" ht="24.15" customHeight="1">
      <c r="A745" s="41"/>
      <c r="B745" s="42"/>
      <c r="C745" s="249" t="s">
        <v>2010</v>
      </c>
      <c r="D745" s="249" t="s">
        <v>186</v>
      </c>
      <c r="E745" s="250" t="s">
        <v>2011</v>
      </c>
      <c r="F745" s="251" t="s">
        <v>2012</v>
      </c>
      <c r="G745" s="252" t="s">
        <v>333</v>
      </c>
      <c r="H745" s="253">
        <v>1</v>
      </c>
      <c r="I745" s="254"/>
      <c r="J745" s="254"/>
      <c r="K745" s="255">
        <f>ROUND(P745*H745,2)</f>
        <v>0</v>
      </c>
      <c r="L745" s="256"/>
      <c r="M745" s="44"/>
      <c r="N745" s="257" t="s">
        <v>1</v>
      </c>
      <c r="O745" s="258" t="s">
        <v>42</v>
      </c>
      <c r="P745" s="259">
        <f>I745+J745</f>
        <v>0</v>
      </c>
      <c r="Q745" s="259">
        <f>ROUND(I745*H745,2)</f>
        <v>0</v>
      </c>
      <c r="R745" s="259">
        <f>ROUND(J745*H745,2)</f>
        <v>0</v>
      </c>
      <c r="S745" s="94"/>
      <c r="T745" s="260">
        <f>S745*H745</f>
        <v>0</v>
      </c>
      <c r="U745" s="260">
        <v>0</v>
      </c>
      <c r="V745" s="260">
        <f>U745*H745</f>
        <v>0</v>
      </c>
      <c r="W745" s="260">
        <v>0</v>
      </c>
      <c r="X745" s="261">
        <f>W745*H745</f>
        <v>0</v>
      </c>
      <c r="Y745" s="41"/>
      <c r="Z745" s="41"/>
      <c r="AA745" s="41"/>
      <c r="AB745" s="41"/>
      <c r="AC745" s="41"/>
      <c r="AD745" s="41"/>
      <c r="AE745" s="41"/>
      <c r="AR745" s="262" t="s">
        <v>264</v>
      </c>
      <c r="AT745" s="262" t="s">
        <v>186</v>
      </c>
      <c r="AU745" s="262" t="s">
        <v>88</v>
      </c>
      <c r="AY745" s="16" t="s">
        <v>184</v>
      </c>
      <c r="BE745" s="147">
        <f>IF(O745="základní",K745,0)</f>
        <v>0</v>
      </c>
      <c r="BF745" s="147">
        <f>IF(O745="snížená",K745,0)</f>
        <v>0</v>
      </c>
      <c r="BG745" s="147">
        <f>IF(O745="zákl. přenesená",K745,0)</f>
        <v>0</v>
      </c>
      <c r="BH745" s="147">
        <f>IF(O745="sníž. přenesená",K745,0)</f>
        <v>0</v>
      </c>
      <c r="BI745" s="147">
        <f>IF(O745="nulová",K745,0)</f>
        <v>0</v>
      </c>
      <c r="BJ745" s="16" t="s">
        <v>86</v>
      </c>
      <c r="BK745" s="147">
        <f>ROUND(P745*H745,2)</f>
        <v>0</v>
      </c>
      <c r="BL745" s="16" t="s">
        <v>264</v>
      </c>
      <c r="BM745" s="262" t="s">
        <v>2013</v>
      </c>
    </row>
    <row r="746" s="2" customFormat="1" ht="16.5" customHeight="1">
      <c r="A746" s="41"/>
      <c r="B746" s="42"/>
      <c r="C746" s="286" t="s">
        <v>2014</v>
      </c>
      <c r="D746" s="286" t="s">
        <v>254</v>
      </c>
      <c r="E746" s="287" t="s">
        <v>2015</v>
      </c>
      <c r="F746" s="288" t="s">
        <v>2016</v>
      </c>
      <c r="G746" s="289" t="s">
        <v>333</v>
      </c>
      <c r="H746" s="290">
        <v>1</v>
      </c>
      <c r="I746" s="291"/>
      <c r="J746" s="292"/>
      <c r="K746" s="293">
        <f>ROUND(P746*H746,2)</f>
        <v>0</v>
      </c>
      <c r="L746" s="292"/>
      <c r="M746" s="294"/>
      <c r="N746" s="295" t="s">
        <v>1</v>
      </c>
      <c r="O746" s="258" t="s">
        <v>42</v>
      </c>
      <c r="P746" s="259">
        <f>I746+J746</f>
        <v>0</v>
      </c>
      <c r="Q746" s="259">
        <f>ROUND(I746*H746,2)</f>
        <v>0</v>
      </c>
      <c r="R746" s="259">
        <f>ROUND(J746*H746,2)</f>
        <v>0</v>
      </c>
      <c r="S746" s="94"/>
      <c r="T746" s="260">
        <f>S746*H746</f>
        <v>0</v>
      </c>
      <c r="U746" s="260">
        <v>0</v>
      </c>
      <c r="V746" s="260">
        <f>U746*H746</f>
        <v>0</v>
      </c>
      <c r="W746" s="260">
        <v>0</v>
      </c>
      <c r="X746" s="261">
        <f>W746*H746</f>
        <v>0</v>
      </c>
      <c r="Y746" s="41"/>
      <c r="Z746" s="41"/>
      <c r="AA746" s="41"/>
      <c r="AB746" s="41"/>
      <c r="AC746" s="41"/>
      <c r="AD746" s="41"/>
      <c r="AE746" s="41"/>
      <c r="AR746" s="262" t="s">
        <v>342</v>
      </c>
      <c r="AT746" s="262" t="s">
        <v>254</v>
      </c>
      <c r="AU746" s="262" t="s">
        <v>88</v>
      </c>
      <c r="AY746" s="16" t="s">
        <v>184</v>
      </c>
      <c r="BE746" s="147">
        <f>IF(O746="základní",K746,0)</f>
        <v>0</v>
      </c>
      <c r="BF746" s="147">
        <f>IF(O746="snížená",K746,0)</f>
        <v>0</v>
      </c>
      <c r="BG746" s="147">
        <f>IF(O746="zákl. přenesená",K746,0)</f>
        <v>0</v>
      </c>
      <c r="BH746" s="147">
        <f>IF(O746="sníž. přenesená",K746,0)</f>
        <v>0</v>
      </c>
      <c r="BI746" s="147">
        <f>IF(O746="nulová",K746,0)</f>
        <v>0</v>
      </c>
      <c r="BJ746" s="16" t="s">
        <v>86</v>
      </c>
      <c r="BK746" s="147">
        <f>ROUND(P746*H746,2)</f>
        <v>0</v>
      </c>
      <c r="BL746" s="16" t="s">
        <v>264</v>
      </c>
      <c r="BM746" s="262" t="s">
        <v>2017</v>
      </c>
    </row>
    <row r="747" s="13" customFormat="1">
      <c r="A747" s="13"/>
      <c r="B747" s="263"/>
      <c r="C747" s="264"/>
      <c r="D747" s="265" t="s">
        <v>201</v>
      </c>
      <c r="E747" s="266" t="s">
        <v>1</v>
      </c>
      <c r="F747" s="267" t="s">
        <v>2018</v>
      </c>
      <c r="G747" s="264"/>
      <c r="H747" s="268">
        <v>1</v>
      </c>
      <c r="I747" s="269"/>
      <c r="J747" s="269"/>
      <c r="K747" s="264"/>
      <c r="L747" s="264"/>
      <c r="M747" s="270"/>
      <c r="N747" s="271"/>
      <c r="O747" s="272"/>
      <c r="P747" s="272"/>
      <c r="Q747" s="272"/>
      <c r="R747" s="272"/>
      <c r="S747" s="272"/>
      <c r="T747" s="272"/>
      <c r="U747" s="272"/>
      <c r="V747" s="272"/>
      <c r="W747" s="272"/>
      <c r="X747" s="273"/>
      <c r="Y747" s="13"/>
      <c r="Z747" s="13"/>
      <c r="AA747" s="13"/>
      <c r="AB747" s="13"/>
      <c r="AC747" s="13"/>
      <c r="AD747" s="13"/>
      <c r="AE747" s="13"/>
      <c r="AT747" s="274" t="s">
        <v>201</v>
      </c>
      <c r="AU747" s="274" t="s">
        <v>88</v>
      </c>
      <c r="AV747" s="13" t="s">
        <v>88</v>
      </c>
      <c r="AW747" s="13" t="s">
        <v>5</v>
      </c>
      <c r="AX747" s="13" t="s">
        <v>86</v>
      </c>
      <c r="AY747" s="274" t="s">
        <v>184</v>
      </c>
    </row>
    <row r="748" s="2" customFormat="1" ht="24.15" customHeight="1">
      <c r="A748" s="41"/>
      <c r="B748" s="42"/>
      <c r="C748" s="249" t="s">
        <v>2019</v>
      </c>
      <c r="D748" s="249" t="s">
        <v>186</v>
      </c>
      <c r="E748" s="250" t="s">
        <v>2020</v>
      </c>
      <c r="F748" s="251" t="s">
        <v>2021</v>
      </c>
      <c r="G748" s="252" t="s">
        <v>333</v>
      </c>
      <c r="H748" s="253">
        <v>67</v>
      </c>
      <c r="I748" s="254"/>
      <c r="J748" s="254"/>
      <c r="K748" s="255">
        <f>ROUND(P748*H748,2)</f>
        <v>0</v>
      </c>
      <c r="L748" s="256"/>
      <c r="M748" s="44"/>
      <c r="N748" s="257" t="s">
        <v>1</v>
      </c>
      <c r="O748" s="258" t="s">
        <v>42</v>
      </c>
      <c r="P748" s="259">
        <f>I748+J748</f>
        <v>0</v>
      </c>
      <c r="Q748" s="259">
        <f>ROUND(I748*H748,2)</f>
        <v>0</v>
      </c>
      <c r="R748" s="259">
        <f>ROUND(J748*H748,2)</f>
        <v>0</v>
      </c>
      <c r="S748" s="94"/>
      <c r="T748" s="260">
        <f>S748*H748</f>
        <v>0</v>
      </c>
      <c r="U748" s="260">
        <v>0</v>
      </c>
      <c r="V748" s="260">
        <f>U748*H748</f>
        <v>0</v>
      </c>
      <c r="W748" s="260">
        <v>0</v>
      </c>
      <c r="X748" s="261">
        <f>W748*H748</f>
        <v>0</v>
      </c>
      <c r="Y748" s="41"/>
      <c r="Z748" s="41"/>
      <c r="AA748" s="41"/>
      <c r="AB748" s="41"/>
      <c r="AC748" s="41"/>
      <c r="AD748" s="41"/>
      <c r="AE748" s="41"/>
      <c r="AR748" s="262" t="s">
        <v>264</v>
      </c>
      <c r="AT748" s="262" t="s">
        <v>186</v>
      </c>
      <c r="AU748" s="262" t="s">
        <v>88</v>
      </c>
      <c r="AY748" s="16" t="s">
        <v>184</v>
      </c>
      <c r="BE748" s="147">
        <f>IF(O748="základní",K748,0)</f>
        <v>0</v>
      </c>
      <c r="BF748" s="147">
        <f>IF(O748="snížená",K748,0)</f>
        <v>0</v>
      </c>
      <c r="BG748" s="147">
        <f>IF(O748="zákl. přenesená",K748,0)</f>
        <v>0</v>
      </c>
      <c r="BH748" s="147">
        <f>IF(O748="sníž. přenesená",K748,0)</f>
        <v>0</v>
      </c>
      <c r="BI748" s="147">
        <f>IF(O748="nulová",K748,0)</f>
        <v>0</v>
      </c>
      <c r="BJ748" s="16" t="s">
        <v>86</v>
      </c>
      <c r="BK748" s="147">
        <f>ROUND(P748*H748,2)</f>
        <v>0</v>
      </c>
      <c r="BL748" s="16" t="s">
        <v>264</v>
      </c>
      <c r="BM748" s="262" t="s">
        <v>2022</v>
      </c>
    </row>
    <row r="749" s="13" customFormat="1">
      <c r="A749" s="13"/>
      <c r="B749" s="263"/>
      <c r="C749" s="264"/>
      <c r="D749" s="265" t="s">
        <v>201</v>
      </c>
      <c r="E749" s="266" t="s">
        <v>1</v>
      </c>
      <c r="F749" s="267" t="s">
        <v>2023</v>
      </c>
      <c r="G749" s="264"/>
      <c r="H749" s="268">
        <v>67</v>
      </c>
      <c r="I749" s="269"/>
      <c r="J749" s="269"/>
      <c r="K749" s="264"/>
      <c r="L749" s="264"/>
      <c r="M749" s="270"/>
      <c r="N749" s="271"/>
      <c r="O749" s="272"/>
      <c r="P749" s="272"/>
      <c r="Q749" s="272"/>
      <c r="R749" s="272"/>
      <c r="S749" s="272"/>
      <c r="T749" s="272"/>
      <c r="U749" s="272"/>
      <c r="V749" s="272"/>
      <c r="W749" s="272"/>
      <c r="X749" s="273"/>
      <c r="Y749" s="13"/>
      <c r="Z749" s="13"/>
      <c r="AA749" s="13"/>
      <c r="AB749" s="13"/>
      <c r="AC749" s="13"/>
      <c r="AD749" s="13"/>
      <c r="AE749" s="13"/>
      <c r="AT749" s="274" t="s">
        <v>201</v>
      </c>
      <c r="AU749" s="274" t="s">
        <v>88</v>
      </c>
      <c r="AV749" s="13" t="s">
        <v>88</v>
      </c>
      <c r="AW749" s="13" t="s">
        <v>5</v>
      </c>
      <c r="AX749" s="13" t="s">
        <v>86</v>
      </c>
      <c r="AY749" s="274" t="s">
        <v>184</v>
      </c>
    </row>
    <row r="750" s="2" customFormat="1" ht="16.5" customHeight="1">
      <c r="A750" s="41"/>
      <c r="B750" s="42"/>
      <c r="C750" s="286" t="s">
        <v>2024</v>
      </c>
      <c r="D750" s="286" t="s">
        <v>254</v>
      </c>
      <c r="E750" s="287" t="s">
        <v>2025</v>
      </c>
      <c r="F750" s="288" t="s">
        <v>2026</v>
      </c>
      <c r="G750" s="289" t="s">
        <v>333</v>
      </c>
      <c r="H750" s="290">
        <v>67</v>
      </c>
      <c r="I750" s="291"/>
      <c r="J750" s="292"/>
      <c r="K750" s="293">
        <f>ROUND(P750*H750,2)</f>
        <v>0</v>
      </c>
      <c r="L750" s="292"/>
      <c r="M750" s="294"/>
      <c r="N750" s="295" t="s">
        <v>1</v>
      </c>
      <c r="O750" s="258" t="s">
        <v>42</v>
      </c>
      <c r="P750" s="259">
        <f>I750+J750</f>
        <v>0</v>
      </c>
      <c r="Q750" s="259">
        <f>ROUND(I750*H750,2)</f>
        <v>0</v>
      </c>
      <c r="R750" s="259">
        <f>ROUND(J750*H750,2)</f>
        <v>0</v>
      </c>
      <c r="S750" s="94"/>
      <c r="T750" s="260">
        <f>S750*H750</f>
        <v>0</v>
      </c>
      <c r="U750" s="260">
        <v>0</v>
      </c>
      <c r="V750" s="260">
        <f>U750*H750</f>
        <v>0</v>
      </c>
      <c r="W750" s="260">
        <v>0</v>
      </c>
      <c r="X750" s="261">
        <f>W750*H750</f>
        <v>0</v>
      </c>
      <c r="Y750" s="41"/>
      <c r="Z750" s="41"/>
      <c r="AA750" s="41"/>
      <c r="AB750" s="41"/>
      <c r="AC750" s="41"/>
      <c r="AD750" s="41"/>
      <c r="AE750" s="41"/>
      <c r="AR750" s="262" t="s">
        <v>342</v>
      </c>
      <c r="AT750" s="262" t="s">
        <v>254</v>
      </c>
      <c r="AU750" s="262" t="s">
        <v>88</v>
      </c>
      <c r="AY750" s="16" t="s">
        <v>184</v>
      </c>
      <c r="BE750" s="147">
        <f>IF(O750="základní",K750,0)</f>
        <v>0</v>
      </c>
      <c r="BF750" s="147">
        <f>IF(O750="snížená",K750,0)</f>
        <v>0</v>
      </c>
      <c r="BG750" s="147">
        <f>IF(O750="zákl. přenesená",K750,0)</f>
        <v>0</v>
      </c>
      <c r="BH750" s="147">
        <f>IF(O750="sníž. přenesená",K750,0)</f>
        <v>0</v>
      </c>
      <c r="BI750" s="147">
        <f>IF(O750="nulová",K750,0)</f>
        <v>0</v>
      </c>
      <c r="BJ750" s="16" t="s">
        <v>86</v>
      </c>
      <c r="BK750" s="147">
        <f>ROUND(P750*H750,2)</f>
        <v>0</v>
      </c>
      <c r="BL750" s="16" t="s">
        <v>264</v>
      </c>
      <c r="BM750" s="262" t="s">
        <v>2027</v>
      </c>
    </row>
    <row r="751" s="13" customFormat="1">
      <c r="A751" s="13"/>
      <c r="B751" s="263"/>
      <c r="C751" s="264"/>
      <c r="D751" s="265" t="s">
        <v>201</v>
      </c>
      <c r="E751" s="266" t="s">
        <v>1</v>
      </c>
      <c r="F751" s="267" t="s">
        <v>2023</v>
      </c>
      <c r="G751" s="264"/>
      <c r="H751" s="268">
        <v>67</v>
      </c>
      <c r="I751" s="269"/>
      <c r="J751" s="269"/>
      <c r="K751" s="264"/>
      <c r="L751" s="264"/>
      <c r="M751" s="270"/>
      <c r="N751" s="271"/>
      <c r="O751" s="272"/>
      <c r="P751" s="272"/>
      <c r="Q751" s="272"/>
      <c r="R751" s="272"/>
      <c r="S751" s="272"/>
      <c r="T751" s="272"/>
      <c r="U751" s="272"/>
      <c r="V751" s="272"/>
      <c r="W751" s="272"/>
      <c r="X751" s="273"/>
      <c r="Y751" s="13"/>
      <c r="Z751" s="13"/>
      <c r="AA751" s="13"/>
      <c r="AB751" s="13"/>
      <c r="AC751" s="13"/>
      <c r="AD751" s="13"/>
      <c r="AE751" s="13"/>
      <c r="AT751" s="274" t="s">
        <v>201</v>
      </c>
      <c r="AU751" s="274" t="s">
        <v>88</v>
      </c>
      <c r="AV751" s="13" t="s">
        <v>88</v>
      </c>
      <c r="AW751" s="13" t="s">
        <v>5</v>
      </c>
      <c r="AX751" s="13" t="s">
        <v>86</v>
      </c>
      <c r="AY751" s="274" t="s">
        <v>184</v>
      </c>
    </row>
    <row r="752" s="2" customFormat="1" ht="24.15" customHeight="1">
      <c r="A752" s="41"/>
      <c r="B752" s="42"/>
      <c r="C752" s="249" t="s">
        <v>2028</v>
      </c>
      <c r="D752" s="249" t="s">
        <v>186</v>
      </c>
      <c r="E752" s="250" t="s">
        <v>2029</v>
      </c>
      <c r="F752" s="251" t="s">
        <v>2030</v>
      </c>
      <c r="G752" s="252" t="s">
        <v>333</v>
      </c>
      <c r="H752" s="253">
        <v>16</v>
      </c>
      <c r="I752" s="254"/>
      <c r="J752" s="254"/>
      <c r="K752" s="255">
        <f>ROUND(P752*H752,2)</f>
        <v>0</v>
      </c>
      <c r="L752" s="256"/>
      <c r="M752" s="44"/>
      <c r="N752" s="257" t="s">
        <v>1</v>
      </c>
      <c r="O752" s="258" t="s">
        <v>42</v>
      </c>
      <c r="P752" s="259">
        <f>I752+J752</f>
        <v>0</v>
      </c>
      <c r="Q752" s="259">
        <f>ROUND(I752*H752,2)</f>
        <v>0</v>
      </c>
      <c r="R752" s="259">
        <f>ROUND(J752*H752,2)</f>
        <v>0</v>
      </c>
      <c r="S752" s="94"/>
      <c r="T752" s="260">
        <f>S752*H752</f>
        <v>0</v>
      </c>
      <c r="U752" s="260">
        <v>0</v>
      </c>
      <c r="V752" s="260">
        <f>U752*H752</f>
        <v>0</v>
      </c>
      <c r="W752" s="260">
        <v>0</v>
      </c>
      <c r="X752" s="261">
        <f>W752*H752</f>
        <v>0</v>
      </c>
      <c r="Y752" s="41"/>
      <c r="Z752" s="41"/>
      <c r="AA752" s="41"/>
      <c r="AB752" s="41"/>
      <c r="AC752" s="41"/>
      <c r="AD752" s="41"/>
      <c r="AE752" s="41"/>
      <c r="AR752" s="262" t="s">
        <v>264</v>
      </c>
      <c r="AT752" s="262" t="s">
        <v>186</v>
      </c>
      <c r="AU752" s="262" t="s">
        <v>88</v>
      </c>
      <c r="AY752" s="16" t="s">
        <v>184</v>
      </c>
      <c r="BE752" s="147">
        <f>IF(O752="základní",K752,0)</f>
        <v>0</v>
      </c>
      <c r="BF752" s="147">
        <f>IF(O752="snížená",K752,0)</f>
        <v>0</v>
      </c>
      <c r="BG752" s="147">
        <f>IF(O752="zákl. přenesená",K752,0)</f>
        <v>0</v>
      </c>
      <c r="BH752" s="147">
        <f>IF(O752="sníž. přenesená",K752,0)</f>
        <v>0</v>
      </c>
      <c r="BI752" s="147">
        <f>IF(O752="nulová",K752,0)</f>
        <v>0</v>
      </c>
      <c r="BJ752" s="16" t="s">
        <v>86</v>
      </c>
      <c r="BK752" s="147">
        <f>ROUND(P752*H752,2)</f>
        <v>0</v>
      </c>
      <c r="BL752" s="16" t="s">
        <v>264</v>
      </c>
      <c r="BM752" s="262" t="s">
        <v>2031</v>
      </c>
    </row>
    <row r="753" s="2" customFormat="1" ht="16.5" customHeight="1">
      <c r="A753" s="41"/>
      <c r="B753" s="42"/>
      <c r="C753" s="286" t="s">
        <v>2032</v>
      </c>
      <c r="D753" s="286" t="s">
        <v>254</v>
      </c>
      <c r="E753" s="287" t="s">
        <v>2033</v>
      </c>
      <c r="F753" s="288" t="s">
        <v>2026</v>
      </c>
      <c r="G753" s="289" t="s">
        <v>333</v>
      </c>
      <c r="H753" s="290">
        <v>16</v>
      </c>
      <c r="I753" s="291"/>
      <c r="J753" s="292"/>
      <c r="K753" s="293">
        <f>ROUND(P753*H753,2)</f>
        <v>0</v>
      </c>
      <c r="L753" s="292"/>
      <c r="M753" s="294"/>
      <c r="N753" s="295" t="s">
        <v>1</v>
      </c>
      <c r="O753" s="258" t="s">
        <v>42</v>
      </c>
      <c r="P753" s="259">
        <f>I753+J753</f>
        <v>0</v>
      </c>
      <c r="Q753" s="259">
        <f>ROUND(I753*H753,2)</f>
        <v>0</v>
      </c>
      <c r="R753" s="259">
        <f>ROUND(J753*H753,2)</f>
        <v>0</v>
      </c>
      <c r="S753" s="94"/>
      <c r="T753" s="260">
        <f>S753*H753</f>
        <v>0</v>
      </c>
      <c r="U753" s="260">
        <v>0</v>
      </c>
      <c r="V753" s="260">
        <f>U753*H753</f>
        <v>0</v>
      </c>
      <c r="W753" s="260">
        <v>0</v>
      </c>
      <c r="X753" s="261">
        <f>W753*H753</f>
        <v>0</v>
      </c>
      <c r="Y753" s="41"/>
      <c r="Z753" s="41"/>
      <c r="AA753" s="41"/>
      <c r="AB753" s="41"/>
      <c r="AC753" s="41"/>
      <c r="AD753" s="41"/>
      <c r="AE753" s="41"/>
      <c r="AR753" s="262" t="s">
        <v>342</v>
      </c>
      <c r="AT753" s="262" t="s">
        <v>254</v>
      </c>
      <c r="AU753" s="262" t="s">
        <v>88</v>
      </c>
      <c r="AY753" s="16" t="s">
        <v>184</v>
      </c>
      <c r="BE753" s="147">
        <f>IF(O753="základní",K753,0)</f>
        <v>0</v>
      </c>
      <c r="BF753" s="147">
        <f>IF(O753="snížená",K753,0)</f>
        <v>0</v>
      </c>
      <c r="BG753" s="147">
        <f>IF(O753="zákl. přenesená",K753,0)</f>
        <v>0</v>
      </c>
      <c r="BH753" s="147">
        <f>IF(O753="sníž. přenesená",K753,0)</f>
        <v>0</v>
      </c>
      <c r="BI753" s="147">
        <f>IF(O753="nulová",K753,0)</f>
        <v>0</v>
      </c>
      <c r="BJ753" s="16" t="s">
        <v>86</v>
      </c>
      <c r="BK753" s="147">
        <f>ROUND(P753*H753,2)</f>
        <v>0</v>
      </c>
      <c r="BL753" s="16" t="s">
        <v>264</v>
      </c>
      <c r="BM753" s="262" t="s">
        <v>2034</v>
      </c>
    </row>
    <row r="754" s="2" customFormat="1" ht="24.15" customHeight="1">
      <c r="A754" s="41"/>
      <c r="B754" s="42"/>
      <c r="C754" s="249" t="s">
        <v>2035</v>
      </c>
      <c r="D754" s="249" t="s">
        <v>186</v>
      </c>
      <c r="E754" s="250" t="s">
        <v>2036</v>
      </c>
      <c r="F754" s="251" t="s">
        <v>2037</v>
      </c>
      <c r="G754" s="252" t="s">
        <v>333</v>
      </c>
      <c r="H754" s="253">
        <v>47</v>
      </c>
      <c r="I754" s="254"/>
      <c r="J754" s="254"/>
      <c r="K754" s="255">
        <f>ROUND(P754*H754,2)</f>
        <v>0</v>
      </c>
      <c r="L754" s="256"/>
      <c r="M754" s="44"/>
      <c r="N754" s="257" t="s">
        <v>1</v>
      </c>
      <c r="O754" s="258" t="s">
        <v>42</v>
      </c>
      <c r="P754" s="259">
        <f>I754+J754</f>
        <v>0</v>
      </c>
      <c r="Q754" s="259">
        <f>ROUND(I754*H754,2)</f>
        <v>0</v>
      </c>
      <c r="R754" s="259">
        <f>ROUND(J754*H754,2)</f>
        <v>0</v>
      </c>
      <c r="S754" s="94"/>
      <c r="T754" s="260">
        <f>S754*H754</f>
        <v>0</v>
      </c>
      <c r="U754" s="260">
        <v>0</v>
      </c>
      <c r="V754" s="260">
        <f>U754*H754</f>
        <v>0</v>
      </c>
      <c r="W754" s="260">
        <v>0</v>
      </c>
      <c r="X754" s="261">
        <f>W754*H754</f>
        <v>0</v>
      </c>
      <c r="Y754" s="41"/>
      <c r="Z754" s="41"/>
      <c r="AA754" s="41"/>
      <c r="AB754" s="41"/>
      <c r="AC754" s="41"/>
      <c r="AD754" s="41"/>
      <c r="AE754" s="41"/>
      <c r="AR754" s="262" t="s">
        <v>264</v>
      </c>
      <c r="AT754" s="262" t="s">
        <v>186</v>
      </c>
      <c r="AU754" s="262" t="s">
        <v>88</v>
      </c>
      <c r="AY754" s="16" t="s">
        <v>184</v>
      </c>
      <c r="BE754" s="147">
        <f>IF(O754="základní",K754,0)</f>
        <v>0</v>
      </c>
      <c r="BF754" s="147">
        <f>IF(O754="snížená",K754,0)</f>
        <v>0</v>
      </c>
      <c r="BG754" s="147">
        <f>IF(O754="zákl. přenesená",K754,0)</f>
        <v>0</v>
      </c>
      <c r="BH754" s="147">
        <f>IF(O754="sníž. přenesená",K754,0)</f>
        <v>0</v>
      </c>
      <c r="BI754" s="147">
        <f>IF(O754="nulová",K754,0)</f>
        <v>0</v>
      </c>
      <c r="BJ754" s="16" t="s">
        <v>86</v>
      </c>
      <c r="BK754" s="147">
        <f>ROUND(P754*H754,2)</f>
        <v>0</v>
      </c>
      <c r="BL754" s="16" t="s">
        <v>264</v>
      </c>
      <c r="BM754" s="262" t="s">
        <v>2038</v>
      </c>
    </row>
    <row r="755" s="13" customFormat="1">
      <c r="A755" s="13"/>
      <c r="B755" s="263"/>
      <c r="C755" s="264"/>
      <c r="D755" s="265" t="s">
        <v>201</v>
      </c>
      <c r="E755" s="266" t="s">
        <v>1</v>
      </c>
      <c r="F755" s="267" t="s">
        <v>2039</v>
      </c>
      <c r="G755" s="264"/>
      <c r="H755" s="268">
        <v>47</v>
      </c>
      <c r="I755" s="269"/>
      <c r="J755" s="269"/>
      <c r="K755" s="264"/>
      <c r="L755" s="264"/>
      <c r="M755" s="270"/>
      <c r="N755" s="271"/>
      <c r="O755" s="272"/>
      <c r="P755" s="272"/>
      <c r="Q755" s="272"/>
      <c r="R755" s="272"/>
      <c r="S755" s="272"/>
      <c r="T755" s="272"/>
      <c r="U755" s="272"/>
      <c r="V755" s="272"/>
      <c r="W755" s="272"/>
      <c r="X755" s="273"/>
      <c r="Y755" s="13"/>
      <c r="Z755" s="13"/>
      <c r="AA755" s="13"/>
      <c r="AB755" s="13"/>
      <c r="AC755" s="13"/>
      <c r="AD755" s="13"/>
      <c r="AE755" s="13"/>
      <c r="AT755" s="274" t="s">
        <v>201</v>
      </c>
      <c r="AU755" s="274" t="s">
        <v>88</v>
      </c>
      <c r="AV755" s="13" t="s">
        <v>88</v>
      </c>
      <c r="AW755" s="13" t="s">
        <v>5</v>
      </c>
      <c r="AX755" s="13" t="s">
        <v>86</v>
      </c>
      <c r="AY755" s="274" t="s">
        <v>184</v>
      </c>
    </row>
    <row r="756" s="2" customFormat="1" ht="16.5" customHeight="1">
      <c r="A756" s="41"/>
      <c r="B756" s="42"/>
      <c r="C756" s="286" t="s">
        <v>2040</v>
      </c>
      <c r="D756" s="286" t="s">
        <v>254</v>
      </c>
      <c r="E756" s="287" t="s">
        <v>2041</v>
      </c>
      <c r="F756" s="288" t="s">
        <v>2042</v>
      </c>
      <c r="G756" s="289" t="s">
        <v>333</v>
      </c>
      <c r="H756" s="290">
        <v>47</v>
      </c>
      <c r="I756" s="291"/>
      <c r="J756" s="292"/>
      <c r="K756" s="293">
        <f>ROUND(P756*H756,2)</f>
        <v>0</v>
      </c>
      <c r="L756" s="292"/>
      <c r="M756" s="294"/>
      <c r="N756" s="295" t="s">
        <v>1</v>
      </c>
      <c r="O756" s="258" t="s">
        <v>42</v>
      </c>
      <c r="P756" s="259">
        <f>I756+J756</f>
        <v>0</v>
      </c>
      <c r="Q756" s="259">
        <f>ROUND(I756*H756,2)</f>
        <v>0</v>
      </c>
      <c r="R756" s="259">
        <f>ROUND(J756*H756,2)</f>
        <v>0</v>
      </c>
      <c r="S756" s="94"/>
      <c r="T756" s="260">
        <f>S756*H756</f>
        <v>0</v>
      </c>
      <c r="U756" s="260">
        <v>0</v>
      </c>
      <c r="V756" s="260">
        <f>U756*H756</f>
        <v>0</v>
      </c>
      <c r="W756" s="260">
        <v>0</v>
      </c>
      <c r="X756" s="261">
        <f>W756*H756</f>
        <v>0</v>
      </c>
      <c r="Y756" s="41"/>
      <c r="Z756" s="41"/>
      <c r="AA756" s="41"/>
      <c r="AB756" s="41"/>
      <c r="AC756" s="41"/>
      <c r="AD756" s="41"/>
      <c r="AE756" s="41"/>
      <c r="AR756" s="262" t="s">
        <v>342</v>
      </c>
      <c r="AT756" s="262" t="s">
        <v>254</v>
      </c>
      <c r="AU756" s="262" t="s">
        <v>88</v>
      </c>
      <c r="AY756" s="16" t="s">
        <v>184</v>
      </c>
      <c r="BE756" s="147">
        <f>IF(O756="základní",K756,0)</f>
        <v>0</v>
      </c>
      <c r="BF756" s="147">
        <f>IF(O756="snížená",K756,0)</f>
        <v>0</v>
      </c>
      <c r="BG756" s="147">
        <f>IF(O756="zákl. přenesená",K756,0)</f>
        <v>0</v>
      </c>
      <c r="BH756" s="147">
        <f>IF(O756="sníž. přenesená",K756,0)</f>
        <v>0</v>
      </c>
      <c r="BI756" s="147">
        <f>IF(O756="nulová",K756,0)</f>
        <v>0</v>
      </c>
      <c r="BJ756" s="16" t="s">
        <v>86</v>
      </c>
      <c r="BK756" s="147">
        <f>ROUND(P756*H756,2)</f>
        <v>0</v>
      </c>
      <c r="BL756" s="16" t="s">
        <v>264</v>
      </c>
      <c r="BM756" s="262" t="s">
        <v>2043</v>
      </c>
    </row>
    <row r="757" s="13" customFormat="1">
      <c r="A757" s="13"/>
      <c r="B757" s="263"/>
      <c r="C757" s="264"/>
      <c r="D757" s="265" t="s">
        <v>201</v>
      </c>
      <c r="E757" s="266" t="s">
        <v>1</v>
      </c>
      <c r="F757" s="267" t="s">
        <v>2039</v>
      </c>
      <c r="G757" s="264"/>
      <c r="H757" s="268">
        <v>47</v>
      </c>
      <c r="I757" s="269"/>
      <c r="J757" s="269"/>
      <c r="K757" s="264"/>
      <c r="L757" s="264"/>
      <c r="M757" s="270"/>
      <c r="N757" s="271"/>
      <c r="O757" s="272"/>
      <c r="P757" s="272"/>
      <c r="Q757" s="272"/>
      <c r="R757" s="272"/>
      <c r="S757" s="272"/>
      <c r="T757" s="272"/>
      <c r="U757" s="272"/>
      <c r="V757" s="272"/>
      <c r="W757" s="272"/>
      <c r="X757" s="273"/>
      <c r="Y757" s="13"/>
      <c r="Z757" s="13"/>
      <c r="AA757" s="13"/>
      <c r="AB757" s="13"/>
      <c r="AC757" s="13"/>
      <c r="AD757" s="13"/>
      <c r="AE757" s="13"/>
      <c r="AT757" s="274" t="s">
        <v>201</v>
      </c>
      <c r="AU757" s="274" t="s">
        <v>88</v>
      </c>
      <c r="AV757" s="13" t="s">
        <v>88</v>
      </c>
      <c r="AW757" s="13" t="s">
        <v>5</v>
      </c>
      <c r="AX757" s="13" t="s">
        <v>86</v>
      </c>
      <c r="AY757" s="274" t="s">
        <v>184</v>
      </c>
    </row>
    <row r="758" s="2" customFormat="1" ht="24.15" customHeight="1">
      <c r="A758" s="41"/>
      <c r="B758" s="42"/>
      <c r="C758" s="249" t="s">
        <v>2044</v>
      </c>
      <c r="D758" s="249" t="s">
        <v>186</v>
      </c>
      <c r="E758" s="250" t="s">
        <v>2045</v>
      </c>
      <c r="F758" s="251" t="s">
        <v>2046</v>
      </c>
      <c r="G758" s="252" t="s">
        <v>333</v>
      </c>
      <c r="H758" s="253">
        <v>4</v>
      </c>
      <c r="I758" s="254"/>
      <c r="J758" s="254"/>
      <c r="K758" s="255">
        <f>ROUND(P758*H758,2)</f>
        <v>0</v>
      </c>
      <c r="L758" s="256"/>
      <c r="M758" s="44"/>
      <c r="N758" s="257" t="s">
        <v>1</v>
      </c>
      <c r="O758" s="258" t="s">
        <v>42</v>
      </c>
      <c r="P758" s="259">
        <f>I758+J758</f>
        <v>0</v>
      </c>
      <c r="Q758" s="259">
        <f>ROUND(I758*H758,2)</f>
        <v>0</v>
      </c>
      <c r="R758" s="259">
        <f>ROUND(J758*H758,2)</f>
        <v>0</v>
      </c>
      <c r="S758" s="94"/>
      <c r="T758" s="260">
        <f>S758*H758</f>
        <v>0</v>
      </c>
      <c r="U758" s="260">
        <v>0</v>
      </c>
      <c r="V758" s="260">
        <f>U758*H758</f>
        <v>0</v>
      </c>
      <c r="W758" s="260">
        <v>0</v>
      </c>
      <c r="X758" s="261">
        <f>W758*H758</f>
        <v>0</v>
      </c>
      <c r="Y758" s="41"/>
      <c r="Z758" s="41"/>
      <c r="AA758" s="41"/>
      <c r="AB758" s="41"/>
      <c r="AC758" s="41"/>
      <c r="AD758" s="41"/>
      <c r="AE758" s="41"/>
      <c r="AR758" s="262" t="s">
        <v>264</v>
      </c>
      <c r="AT758" s="262" t="s">
        <v>186</v>
      </c>
      <c r="AU758" s="262" t="s">
        <v>88</v>
      </c>
      <c r="AY758" s="16" t="s">
        <v>184</v>
      </c>
      <c r="BE758" s="147">
        <f>IF(O758="základní",K758,0)</f>
        <v>0</v>
      </c>
      <c r="BF758" s="147">
        <f>IF(O758="snížená",K758,0)</f>
        <v>0</v>
      </c>
      <c r="BG758" s="147">
        <f>IF(O758="zákl. přenesená",K758,0)</f>
        <v>0</v>
      </c>
      <c r="BH758" s="147">
        <f>IF(O758="sníž. přenesená",K758,0)</f>
        <v>0</v>
      </c>
      <c r="BI758" s="147">
        <f>IF(O758="nulová",K758,0)</f>
        <v>0</v>
      </c>
      <c r="BJ758" s="16" t="s">
        <v>86</v>
      </c>
      <c r="BK758" s="147">
        <f>ROUND(P758*H758,2)</f>
        <v>0</v>
      </c>
      <c r="BL758" s="16" t="s">
        <v>264</v>
      </c>
      <c r="BM758" s="262" t="s">
        <v>2047</v>
      </c>
    </row>
    <row r="759" s="13" customFormat="1">
      <c r="A759" s="13"/>
      <c r="B759" s="263"/>
      <c r="C759" s="264"/>
      <c r="D759" s="265" t="s">
        <v>201</v>
      </c>
      <c r="E759" s="266" t="s">
        <v>1</v>
      </c>
      <c r="F759" s="267" t="s">
        <v>2005</v>
      </c>
      <c r="G759" s="264"/>
      <c r="H759" s="268">
        <v>4</v>
      </c>
      <c r="I759" s="269"/>
      <c r="J759" s="269"/>
      <c r="K759" s="264"/>
      <c r="L759" s="264"/>
      <c r="M759" s="270"/>
      <c r="N759" s="271"/>
      <c r="O759" s="272"/>
      <c r="P759" s="272"/>
      <c r="Q759" s="272"/>
      <c r="R759" s="272"/>
      <c r="S759" s="272"/>
      <c r="T759" s="272"/>
      <c r="U759" s="272"/>
      <c r="V759" s="272"/>
      <c r="W759" s="272"/>
      <c r="X759" s="273"/>
      <c r="Y759" s="13"/>
      <c r="Z759" s="13"/>
      <c r="AA759" s="13"/>
      <c r="AB759" s="13"/>
      <c r="AC759" s="13"/>
      <c r="AD759" s="13"/>
      <c r="AE759" s="13"/>
      <c r="AT759" s="274" t="s">
        <v>201</v>
      </c>
      <c r="AU759" s="274" t="s">
        <v>88</v>
      </c>
      <c r="AV759" s="13" t="s">
        <v>88</v>
      </c>
      <c r="AW759" s="13" t="s">
        <v>5</v>
      </c>
      <c r="AX759" s="13" t="s">
        <v>86</v>
      </c>
      <c r="AY759" s="274" t="s">
        <v>184</v>
      </c>
    </row>
    <row r="760" s="2" customFormat="1" ht="16.5" customHeight="1">
      <c r="A760" s="41"/>
      <c r="B760" s="42"/>
      <c r="C760" s="286" t="s">
        <v>2048</v>
      </c>
      <c r="D760" s="286" t="s">
        <v>254</v>
      </c>
      <c r="E760" s="287" t="s">
        <v>2049</v>
      </c>
      <c r="F760" s="288" t="s">
        <v>2050</v>
      </c>
      <c r="G760" s="289" t="s">
        <v>333</v>
      </c>
      <c r="H760" s="290">
        <v>4</v>
      </c>
      <c r="I760" s="291"/>
      <c r="J760" s="292"/>
      <c r="K760" s="293">
        <f>ROUND(P760*H760,2)</f>
        <v>0</v>
      </c>
      <c r="L760" s="292"/>
      <c r="M760" s="294"/>
      <c r="N760" s="295" t="s">
        <v>1</v>
      </c>
      <c r="O760" s="258" t="s">
        <v>42</v>
      </c>
      <c r="P760" s="259">
        <f>I760+J760</f>
        <v>0</v>
      </c>
      <c r="Q760" s="259">
        <f>ROUND(I760*H760,2)</f>
        <v>0</v>
      </c>
      <c r="R760" s="259">
        <f>ROUND(J760*H760,2)</f>
        <v>0</v>
      </c>
      <c r="S760" s="94"/>
      <c r="T760" s="260">
        <f>S760*H760</f>
        <v>0</v>
      </c>
      <c r="U760" s="260">
        <v>0.0018</v>
      </c>
      <c r="V760" s="260">
        <f>U760*H760</f>
        <v>0.0071999999999999998</v>
      </c>
      <c r="W760" s="260">
        <v>0</v>
      </c>
      <c r="X760" s="261">
        <f>W760*H760</f>
        <v>0</v>
      </c>
      <c r="Y760" s="41"/>
      <c r="Z760" s="41"/>
      <c r="AA760" s="41"/>
      <c r="AB760" s="41"/>
      <c r="AC760" s="41"/>
      <c r="AD760" s="41"/>
      <c r="AE760" s="41"/>
      <c r="AR760" s="262" t="s">
        <v>342</v>
      </c>
      <c r="AT760" s="262" t="s">
        <v>254</v>
      </c>
      <c r="AU760" s="262" t="s">
        <v>88</v>
      </c>
      <c r="AY760" s="16" t="s">
        <v>184</v>
      </c>
      <c r="BE760" s="147">
        <f>IF(O760="základní",K760,0)</f>
        <v>0</v>
      </c>
      <c r="BF760" s="147">
        <f>IF(O760="snížená",K760,0)</f>
        <v>0</v>
      </c>
      <c r="BG760" s="147">
        <f>IF(O760="zákl. přenesená",K760,0)</f>
        <v>0</v>
      </c>
      <c r="BH760" s="147">
        <f>IF(O760="sníž. přenesená",K760,0)</f>
        <v>0</v>
      </c>
      <c r="BI760" s="147">
        <f>IF(O760="nulová",K760,0)</f>
        <v>0</v>
      </c>
      <c r="BJ760" s="16" t="s">
        <v>86</v>
      </c>
      <c r="BK760" s="147">
        <f>ROUND(P760*H760,2)</f>
        <v>0</v>
      </c>
      <c r="BL760" s="16" t="s">
        <v>264</v>
      </c>
      <c r="BM760" s="262" t="s">
        <v>2051</v>
      </c>
    </row>
    <row r="761" s="13" customFormat="1">
      <c r="A761" s="13"/>
      <c r="B761" s="263"/>
      <c r="C761" s="264"/>
      <c r="D761" s="265" t="s">
        <v>201</v>
      </c>
      <c r="E761" s="266" t="s">
        <v>1</v>
      </c>
      <c r="F761" s="267" t="s">
        <v>2005</v>
      </c>
      <c r="G761" s="264"/>
      <c r="H761" s="268">
        <v>4</v>
      </c>
      <c r="I761" s="269"/>
      <c r="J761" s="269"/>
      <c r="K761" s="264"/>
      <c r="L761" s="264"/>
      <c r="M761" s="270"/>
      <c r="N761" s="271"/>
      <c r="O761" s="272"/>
      <c r="P761" s="272"/>
      <c r="Q761" s="272"/>
      <c r="R761" s="272"/>
      <c r="S761" s="272"/>
      <c r="T761" s="272"/>
      <c r="U761" s="272"/>
      <c r="V761" s="272"/>
      <c r="W761" s="272"/>
      <c r="X761" s="273"/>
      <c r="Y761" s="13"/>
      <c r="Z761" s="13"/>
      <c r="AA761" s="13"/>
      <c r="AB761" s="13"/>
      <c r="AC761" s="13"/>
      <c r="AD761" s="13"/>
      <c r="AE761" s="13"/>
      <c r="AT761" s="274" t="s">
        <v>201</v>
      </c>
      <c r="AU761" s="274" t="s">
        <v>88</v>
      </c>
      <c r="AV761" s="13" t="s">
        <v>88</v>
      </c>
      <c r="AW761" s="13" t="s">
        <v>5</v>
      </c>
      <c r="AX761" s="13" t="s">
        <v>86</v>
      </c>
      <c r="AY761" s="274" t="s">
        <v>184</v>
      </c>
    </row>
    <row r="762" s="2" customFormat="1" ht="24.15" customHeight="1">
      <c r="A762" s="41"/>
      <c r="B762" s="42"/>
      <c r="C762" s="249" t="s">
        <v>2052</v>
      </c>
      <c r="D762" s="249" t="s">
        <v>186</v>
      </c>
      <c r="E762" s="250" t="s">
        <v>2053</v>
      </c>
      <c r="F762" s="251" t="s">
        <v>2054</v>
      </c>
      <c r="G762" s="252" t="s">
        <v>333</v>
      </c>
      <c r="H762" s="253">
        <v>4</v>
      </c>
      <c r="I762" s="254"/>
      <c r="J762" s="254"/>
      <c r="K762" s="255">
        <f>ROUND(P762*H762,2)</f>
        <v>0</v>
      </c>
      <c r="L762" s="256"/>
      <c r="M762" s="44"/>
      <c r="N762" s="257" t="s">
        <v>1</v>
      </c>
      <c r="O762" s="258" t="s">
        <v>42</v>
      </c>
      <c r="P762" s="259">
        <f>I762+J762</f>
        <v>0</v>
      </c>
      <c r="Q762" s="259">
        <f>ROUND(I762*H762,2)</f>
        <v>0</v>
      </c>
      <c r="R762" s="259">
        <f>ROUND(J762*H762,2)</f>
        <v>0</v>
      </c>
      <c r="S762" s="94"/>
      <c r="T762" s="260">
        <f>S762*H762</f>
        <v>0</v>
      </c>
      <c r="U762" s="260">
        <v>0</v>
      </c>
      <c r="V762" s="260">
        <f>U762*H762</f>
        <v>0</v>
      </c>
      <c r="W762" s="260">
        <v>0</v>
      </c>
      <c r="X762" s="261">
        <f>W762*H762</f>
        <v>0</v>
      </c>
      <c r="Y762" s="41"/>
      <c r="Z762" s="41"/>
      <c r="AA762" s="41"/>
      <c r="AB762" s="41"/>
      <c r="AC762" s="41"/>
      <c r="AD762" s="41"/>
      <c r="AE762" s="41"/>
      <c r="AR762" s="262" t="s">
        <v>264</v>
      </c>
      <c r="AT762" s="262" t="s">
        <v>186</v>
      </c>
      <c r="AU762" s="262" t="s">
        <v>88</v>
      </c>
      <c r="AY762" s="16" t="s">
        <v>184</v>
      </c>
      <c r="BE762" s="147">
        <f>IF(O762="základní",K762,0)</f>
        <v>0</v>
      </c>
      <c r="BF762" s="147">
        <f>IF(O762="snížená",K762,0)</f>
        <v>0</v>
      </c>
      <c r="BG762" s="147">
        <f>IF(O762="zákl. přenesená",K762,0)</f>
        <v>0</v>
      </c>
      <c r="BH762" s="147">
        <f>IF(O762="sníž. přenesená",K762,0)</f>
        <v>0</v>
      </c>
      <c r="BI762" s="147">
        <f>IF(O762="nulová",K762,0)</f>
        <v>0</v>
      </c>
      <c r="BJ762" s="16" t="s">
        <v>86</v>
      </c>
      <c r="BK762" s="147">
        <f>ROUND(P762*H762,2)</f>
        <v>0</v>
      </c>
      <c r="BL762" s="16" t="s">
        <v>264</v>
      </c>
      <c r="BM762" s="262" t="s">
        <v>2055</v>
      </c>
    </row>
    <row r="763" s="2" customFormat="1" ht="24.15" customHeight="1">
      <c r="A763" s="41"/>
      <c r="B763" s="42"/>
      <c r="C763" s="249" t="s">
        <v>2056</v>
      </c>
      <c r="D763" s="249" t="s">
        <v>186</v>
      </c>
      <c r="E763" s="250" t="s">
        <v>2057</v>
      </c>
      <c r="F763" s="251" t="s">
        <v>2058</v>
      </c>
      <c r="G763" s="252" t="s">
        <v>333</v>
      </c>
      <c r="H763" s="253">
        <v>54</v>
      </c>
      <c r="I763" s="254"/>
      <c r="J763" s="254"/>
      <c r="K763" s="255">
        <f>ROUND(P763*H763,2)</f>
        <v>0</v>
      </c>
      <c r="L763" s="256"/>
      <c r="M763" s="44"/>
      <c r="N763" s="257" t="s">
        <v>1</v>
      </c>
      <c r="O763" s="258" t="s">
        <v>42</v>
      </c>
      <c r="P763" s="259">
        <f>I763+J763</f>
        <v>0</v>
      </c>
      <c r="Q763" s="259">
        <f>ROUND(I763*H763,2)</f>
        <v>0</v>
      </c>
      <c r="R763" s="259">
        <f>ROUND(J763*H763,2)</f>
        <v>0</v>
      </c>
      <c r="S763" s="94"/>
      <c r="T763" s="260">
        <f>S763*H763</f>
        <v>0</v>
      </c>
      <c r="U763" s="260">
        <v>0</v>
      </c>
      <c r="V763" s="260">
        <f>U763*H763</f>
        <v>0</v>
      </c>
      <c r="W763" s="260">
        <v>0</v>
      </c>
      <c r="X763" s="261">
        <f>W763*H763</f>
        <v>0</v>
      </c>
      <c r="Y763" s="41"/>
      <c r="Z763" s="41"/>
      <c r="AA763" s="41"/>
      <c r="AB763" s="41"/>
      <c r="AC763" s="41"/>
      <c r="AD763" s="41"/>
      <c r="AE763" s="41"/>
      <c r="AR763" s="262" t="s">
        <v>264</v>
      </c>
      <c r="AT763" s="262" t="s">
        <v>186</v>
      </c>
      <c r="AU763" s="262" t="s">
        <v>88</v>
      </c>
      <c r="AY763" s="16" t="s">
        <v>184</v>
      </c>
      <c r="BE763" s="147">
        <f>IF(O763="základní",K763,0)</f>
        <v>0</v>
      </c>
      <c r="BF763" s="147">
        <f>IF(O763="snížená",K763,0)</f>
        <v>0</v>
      </c>
      <c r="BG763" s="147">
        <f>IF(O763="zákl. přenesená",K763,0)</f>
        <v>0</v>
      </c>
      <c r="BH763" s="147">
        <f>IF(O763="sníž. přenesená",K763,0)</f>
        <v>0</v>
      </c>
      <c r="BI763" s="147">
        <f>IF(O763="nulová",K763,0)</f>
        <v>0</v>
      </c>
      <c r="BJ763" s="16" t="s">
        <v>86</v>
      </c>
      <c r="BK763" s="147">
        <f>ROUND(P763*H763,2)</f>
        <v>0</v>
      </c>
      <c r="BL763" s="16" t="s">
        <v>264</v>
      </c>
      <c r="BM763" s="262" t="s">
        <v>2059</v>
      </c>
    </row>
    <row r="764" s="13" customFormat="1">
      <c r="A764" s="13"/>
      <c r="B764" s="263"/>
      <c r="C764" s="264"/>
      <c r="D764" s="265" t="s">
        <v>201</v>
      </c>
      <c r="E764" s="266" t="s">
        <v>1</v>
      </c>
      <c r="F764" s="267" t="s">
        <v>2060</v>
      </c>
      <c r="G764" s="264"/>
      <c r="H764" s="268">
        <v>54</v>
      </c>
      <c r="I764" s="269"/>
      <c r="J764" s="269"/>
      <c r="K764" s="264"/>
      <c r="L764" s="264"/>
      <c r="M764" s="270"/>
      <c r="N764" s="271"/>
      <c r="O764" s="272"/>
      <c r="P764" s="272"/>
      <c r="Q764" s="272"/>
      <c r="R764" s="272"/>
      <c r="S764" s="272"/>
      <c r="T764" s="272"/>
      <c r="U764" s="272"/>
      <c r="V764" s="272"/>
      <c r="W764" s="272"/>
      <c r="X764" s="273"/>
      <c r="Y764" s="13"/>
      <c r="Z764" s="13"/>
      <c r="AA764" s="13"/>
      <c r="AB764" s="13"/>
      <c r="AC764" s="13"/>
      <c r="AD764" s="13"/>
      <c r="AE764" s="13"/>
      <c r="AT764" s="274" t="s">
        <v>201</v>
      </c>
      <c r="AU764" s="274" t="s">
        <v>88</v>
      </c>
      <c r="AV764" s="13" t="s">
        <v>88</v>
      </c>
      <c r="AW764" s="13" t="s">
        <v>5</v>
      </c>
      <c r="AX764" s="13" t="s">
        <v>86</v>
      </c>
      <c r="AY764" s="274" t="s">
        <v>184</v>
      </c>
    </row>
    <row r="765" s="2" customFormat="1" ht="24.15" customHeight="1">
      <c r="A765" s="41"/>
      <c r="B765" s="42"/>
      <c r="C765" s="249" t="s">
        <v>2061</v>
      </c>
      <c r="D765" s="249" t="s">
        <v>186</v>
      </c>
      <c r="E765" s="250" t="s">
        <v>2062</v>
      </c>
      <c r="F765" s="251" t="s">
        <v>2063</v>
      </c>
      <c r="G765" s="252" t="s">
        <v>194</v>
      </c>
      <c r="H765" s="253">
        <v>72</v>
      </c>
      <c r="I765" s="254"/>
      <c r="J765" s="254"/>
      <c r="K765" s="255">
        <f>ROUND(P765*H765,2)</f>
        <v>0</v>
      </c>
      <c r="L765" s="256"/>
      <c r="M765" s="44"/>
      <c r="N765" s="257" t="s">
        <v>1</v>
      </c>
      <c r="O765" s="258" t="s">
        <v>42</v>
      </c>
      <c r="P765" s="259">
        <f>I765+J765</f>
        <v>0</v>
      </c>
      <c r="Q765" s="259">
        <f>ROUND(I765*H765,2)</f>
        <v>0</v>
      </c>
      <c r="R765" s="259">
        <f>ROUND(J765*H765,2)</f>
        <v>0</v>
      </c>
      <c r="S765" s="94"/>
      <c r="T765" s="260">
        <f>S765*H765</f>
        <v>0</v>
      </c>
      <c r="U765" s="260">
        <v>0</v>
      </c>
      <c r="V765" s="260">
        <f>U765*H765</f>
        <v>0</v>
      </c>
      <c r="W765" s="260">
        <v>0</v>
      </c>
      <c r="X765" s="261">
        <f>W765*H765</f>
        <v>0</v>
      </c>
      <c r="Y765" s="41"/>
      <c r="Z765" s="41"/>
      <c r="AA765" s="41"/>
      <c r="AB765" s="41"/>
      <c r="AC765" s="41"/>
      <c r="AD765" s="41"/>
      <c r="AE765" s="41"/>
      <c r="AR765" s="262" t="s">
        <v>264</v>
      </c>
      <c r="AT765" s="262" t="s">
        <v>186</v>
      </c>
      <c r="AU765" s="262" t="s">
        <v>88</v>
      </c>
      <c r="AY765" s="16" t="s">
        <v>184</v>
      </c>
      <c r="BE765" s="147">
        <f>IF(O765="základní",K765,0)</f>
        <v>0</v>
      </c>
      <c r="BF765" s="147">
        <f>IF(O765="snížená",K765,0)</f>
        <v>0</v>
      </c>
      <c r="BG765" s="147">
        <f>IF(O765="zákl. přenesená",K765,0)</f>
        <v>0</v>
      </c>
      <c r="BH765" s="147">
        <f>IF(O765="sníž. přenesená",K765,0)</f>
        <v>0</v>
      </c>
      <c r="BI765" s="147">
        <f>IF(O765="nulová",K765,0)</f>
        <v>0</v>
      </c>
      <c r="BJ765" s="16" t="s">
        <v>86</v>
      </c>
      <c r="BK765" s="147">
        <f>ROUND(P765*H765,2)</f>
        <v>0</v>
      </c>
      <c r="BL765" s="16" t="s">
        <v>264</v>
      </c>
      <c r="BM765" s="262" t="s">
        <v>2064</v>
      </c>
    </row>
    <row r="766" s="2" customFormat="1" ht="16.5" customHeight="1">
      <c r="A766" s="41"/>
      <c r="B766" s="42"/>
      <c r="C766" s="286" t="s">
        <v>2065</v>
      </c>
      <c r="D766" s="286" t="s">
        <v>254</v>
      </c>
      <c r="E766" s="287" t="s">
        <v>2066</v>
      </c>
      <c r="F766" s="288" t="s">
        <v>2067</v>
      </c>
      <c r="G766" s="289" t="s">
        <v>877</v>
      </c>
      <c r="H766" s="290">
        <v>72</v>
      </c>
      <c r="I766" s="291"/>
      <c r="J766" s="292"/>
      <c r="K766" s="293">
        <f>ROUND(P766*H766,2)</f>
        <v>0</v>
      </c>
      <c r="L766" s="292"/>
      <c r="M766" s="294"/>
      <c r="N766" s="295" t="s">
        <v>1</v>
      </c>
      <c r="O766" s="258" t="s">
        <v>42</v>
      </c>
      <c r="P766" s="259">
        <f>I766+J766</f>
        <v>0</v>
      </c>
      <c r="Q766" s="259">
        <f>ROUND(I766*H766,2)</f>
        <v>0</v>
      </c>
      <c r="R766" s="259">
        <f>ROUND(J766*H766,2)</f>
        <v>0</v>
      </c>
      <c r="S766" s="94"/>
      <c r="T766" s="260">
        <f>S766*H766</f>
        <v>0</v>
      </c>
      <c r="U766" s="260">
        <v>0.001</v>
      </c>
      <c r="V766" s="260">
        <f>U766*H766</f>
        <v>0.072000000000000008</v>
      </c>
      <c r="W766" s="260">
        <v>0</v>
      </c>
      <c r="X766" s="261">
        <f>W766*H766</f>
        <v>0</v>
      </c>
      <c r="Y766" s="41"/>
      <c r="Z766" s="41"/>
      <c r="AA766" s="41"/>
      <c r="AB766" s="41"/>
      <c r="AC766" s="41"/>
      <c r="AD766" s="41"/>
      <c r="AE766" s="41"/>
      <c r="AR766" s="262" t="s">
        <v>342</v>
      </c>
      <c r="AT766" s="262" t="s">
        <v>254</v>
      </c>
      <c r="AU766" s="262" t="s">
        <v>88</v>
      </c>
      <c r="AY766" s="16" t="s">
        <v>184</v>
      </c>
      <c r="BE766" s="147">
        <f>IF(O766="základní",K766,0)</f>
        <v>0</v>
      </c>
      <c r="BF766" s="147">
        <f>IF(O766="snížená",K766,0)</f>
        <v>0</v>
      </c>
      <c r="BG766" s="147">
        <f>IF(O766="zákl. přenesená",K766,0)</f>
        <v>0</v>
      </c>
      <c r="BH766" s="147">
        <f>IF(O766="sníž. přenesená",K766,0)</f>
        <v>0</v>
      </c>
      <c r="BI766" s="147">
        <f>IF(O766="nulová",K766,0)</f>
        <v>0</v>
      </c>
      <c r="BJ766" s="16" t="s">
        <v>86</v>
      </c>
      <c r="BK766" s="147">
        <f>ROUND(P766*H766,2)</f>
        <v>0</v>
      </c>
      <c r="BL766" s="16" t="s">
        <v>264</v>
      </c>
      <c r="BM766" s="262" t="s">
        <v>2068</v>
      </c>
    </row>
    <row r="767" s="2" customFormat="1" ht="16.5" customHeight="1">
      <c r="A767" s="41"/>
      <c r="B767" s="42"/>
      <c r="C767" s="286" t="s">
        <v>2069</v>
      </c>
      <c r="D767" s="286" t="s">
        <v>254</v>
      </c>
      <c r="E767" s="287" t="s">
        <v>2070</v>
      </c>
      <c r="F767" s="288" t="s">
        <v>2071</v>
      </c>
      <c r="G767" s="289" t="s">
        <v>333</v>
      </c>
      <c r="H767" s="290">
        <v>6</v>
      </c>
      <c r="I767" s="291"/>
      <c r="J767" s="292"/>
      <c r="K767" s="293">
        <f>ROUND(P767*H767,2)</f>
        <v>0</v>
      </c>
      <c r="L767" s="292"/>
      <c r="M767" s="294"/>
      <c r="N767" s="295" t="s">
        <v>1</v>
      </c>
      <c r="O767" s="258" t="s">
        <v>42</v>
      </c>
      <c r="P767" s="259">
        <f>I767+J767</f>
        <v>0</v>
      </c>
      <c r="Q767" s="259">
        <f>ROUND(I767*H767,2)</f>
        <v>0</v>
      </c>
      <c r="R767" s="259">
        <f>ROUND(J767*H767,2)</f>
        <v>0</v>
      </c>
      <c r="S767" s="94"/>
      <c r="T767" s="260">
        <f>S767*H767</f>
        <v>0</v>
      </c>
      <c r="U767" s="260">
        <v>0.00029</v>
      </c>
      <c r="V767" s="260">
        <f>U767*H767</f>
        <v>0.00174</v>
      </c>
      <c r="W767" s="260">
        <v>0</v>
      </c>
      <c r="X767" s="261">
        <f>W767*H767</f>
        <v>0</v>
      </c>
      <c r="Y767" s="41"/>
      <c r="Z767" s="41"/>
      <c r="AA767" s="41"/>
      <c r="AB767" s="41"/>
      <c r="AC767" s="41"/>
      <c r="AD767" s="41"/>
      <c r="AE767" s="41"/>
      <c r="AR767" s="262" t="s">
        <v>342</v>
      </c>
      <c r="AT767" s="262" t="s">
        <v>254</v>
      </c>
      <c r="AU767" s="262" t="s">
        <v>88</v>
      </c>
      <c r="AY767" s="16" t="s">
        <v>184</v>
      </c>
      <c r="BE767" s="147">
        <f>IF(O767="základní",K767,0)</f>
        <v>0</v>
      </c>
      <c r="BF767" s="147">
        <f>IF(O767="snížená",K767,0)</f>
        <v>0</v>
      </c>
      <c r="BG767" s="147">
        <f>IF(O767="zákl. přenesená",K767,0)</f>
        <v>0</v>
      </c>
      <c r="BH767" s="147">
        <f>IF(O767="sníž. přenesená",K767,0)</f>
        <v>0</v>
      </c>
      <c r="BI767" s="147">
        <f>IF(O767="nulová",K767,0)</f>
        <v>0</v>
      </c>
      <c r="BJ767" s="16" t="s">
        <v>86</v>
      </c>
      <c r="BK767" s="147">
        <f>ROUND(P767*H767,2)</f>
        <v>0</v>
      </c>
      <c r="BL767" s="16" t="s">
        <v>264</v>
      </c>
      <c r="BM767" s="262" t="s">
        <v>2072</v>
      </c>
    </row>
    <row r="768" s="2" customFormat="1" ht="16.5" customHeight="1">
      <c r="A768" s="41"/>
      <c r="B768" s="42"/>
      <c r="C768" s="286" t="s">
        <v>2073</v>
      </c>
      <c r="D768" s="286" t="s">
        <v>254</v>
      </c>
      <c r="E768" s="287" t="s">
        <v>2074</v>
      </c>
      <c r="F768" s="288" t="s">
        <v>2075</v>
      </c>
      <c r="G768" s="289" t="s">
        <v>333</v>
      </c>
      <c r="H768" s="290">
        <v>6</v>
      </c>
      <c r="I768" s="291"/>
      <c r="J768" s="292"/>
      <c r="K768" s="293">
        <f>ROUND(P768*H768,2)</f>
        <v>0</v>
      </c>
      <c r="L768" s="292"/>
      <c r="M768" s="294"/>
      <c r="N768" s="295" t="s">
        <v>1</v>
      </c>
      <c r="O768" s="258" t="s">
        <v>42</v>
      </c>
      <c r="P768" s="259">
        <f>I768+J768</f>
        <v>0</v>
      </c>
      <c r="Q768" s="259">
        <f>ROUND(I768*H768,2)</f>
        <v>0</v>
      </c>
      <c r="R768" s="259">
        <f>ROUND(J768*H768,2)</f>
        <v>0</v>
      </c>
      <c r="S768" s="94"/>
      <c r="T768" s="260">
        <f>S768*H768</f>
        <v>0</v>
      </c>
      <c r="U768" s="260">
        <v>0.00044999999999999999</v>
      </c>
      <c r="V768" s="260">
        <f>U768*H768</f>
        <v>0.0027000000000000001</v>
      </c>
      <c r="W768" s="260">
        <v>0</v>
      </c>
      <c r="X768" s="261">
        <f>W768*H768</f>
        <v>0</v>
      </c>
      <c r="Y768" s="41"/>
      <c r="Z768" s="41"/>
      <c r="AA768" s="41"/>
      <c r="AB768" s="41"/>
      <c r="AC768" s="41"/>
      <c r="AD768" s="41"/>
      <c r="AE768" s="41"/>
      <c r="AR768" s="262" t="s">
        <v>342</v>
      </c>
      <c r="AT768" s="262" t="s">
        <v>254</v>
      </c>
      <c r="AU768" s="262" t="s">
        <v>88</v>
      </c>
      <c r="AY768" s="16" t="s">
        <v>184</v>
      </c>
      <c r="BE768" s="147">
        <f>IF(O768="základní",K768,0)</f>
        <v>0</v>
      </c>
      <c r="BF768" s="147">
        <f>IF(O768="snížená",K768,0)</f>
        <v>0</v>
      </c>
      <c r="BG768" s="147">
        <f>IF(O768="zákl. přenesená",K768,0)</f>
        <v>0</v>
      </c>
      <c r="BH768" s="147">
        <f>IF(O768="sníž. přenesená",K768,0)</f>
        <v>0</v>
      </c>
      <c r="BI768" s="147">
        <f>IF(O768="nulová",K768,0)</f>
        <v>0</v>
      </c>
      <c r="BJ768" s="16" t="s">
        <v>86</v>
      </c>
      <c r="BK768" s="147">
        <f>ROUND(P768*H768,2)</f>
        <v>0</v>
      </c>
      <c r="BL768" s="16" t="s">
        <v>264</v>
      </c>
      <c r="BM768" s="262" t="s">
        <v>2076</v>
      </c>
    </row>
    <row r="769" s="2" customFormat="1" ht="16.5" customHeight="1">
      <c r="A769" s="41"/>
      <c r="B769" s="42"/>
      <c r="C769" s="286" t="s">
        <v>2077</v>
      </c>
      <c r="D769" s="286" t="s">
        <v>254</v>
      </c>
      <c r="E769" s="287" t="s">
        <v>2078</v>
      </c>
      <c r="F769" s="288" t="s">
        <v>2079</v>
      </c>
      <c r="G769" s="289" t="s">
        <v>333</v>
      </c>
      <c r="H769" s="290">
        <v>18</v>
      </c>
      <c r="I769" s="291"/>
      <c r="J769" s="292"/>
      <c r="K769" s="293">
        <f>ROUND(P769*H769,2)</f>
        <v>0</v>
      </c>
      <c r="L769" s="292"/>
      <c r="M769" s="294"/>
      <c r="N769" s="295" t="s">
        <v>1</v>
      </c>
      <c r="O769" s="258" t="s">
        <v>42</v>
      </c>
      <c r="P769" s="259">
        <f>I769+J769</f>
        <v>0</v>
      </c>
      <c r="Q769" s="259">
        <f>ROUND(I769*H769,2)</f>
        <v>0</v>
      </c>
      <c r="R769" s="259">
        <f>ROUND(J769*H769,2)</f>
        <v>0</v>
      </c>
      <c r="S769" s="94"/>
      <c r="T769" s="260">
        <f>S769*H769</f>
        <v>0</v>
      </c>
      <c r="U769" s="260">
        <v>0.00012999999999999999</v>
      </c>
      <c r="V769" s="260">
        <f>U769*H769</f>
        <v>0.0023399999999999996</v>
      </c>
      <c r="W769" s="260">
        <v>0</v>
      </c>
      <c r="X769" s="261">
        <f>W769*H769</f>
        <v>0</v>
      </c>
      <c r="Y769" s="41"/>
      <c r="Z769" s="41"/>
      <c r="AA769" s="41"/>
      <c r="AB769" s="41"/>
      <c r="AC769" s="41"/>
      <c r="AD769" s="41"/>
      <c r="AE769" s="41"/>
      <c r="AR769" s="262" t="s">
        <v>342</v>
      </c>
      <c r="AT769" s="262" t="s">
        <v>254</v>
      </c>
      <c r="AU769" s="262" t="s">
        <v>88</v>
      </c>
      <c r="AY769" s="16" t="s">
        <v>184</v>
      </c>
      <c r="BE769" s="147">
        <f>IF(O769="základní",K769,0)</f>
        <v>0</v>
      </c>
      <c r="BF769" s="147">
        <f>IF(O769="snížená",K769,0)</f>
        <v>0</v>
      </c>
      <c r="BG769" s="147">
        <f>IF(O769="zákl. přenesená",K769,0)</f>
        <v>0</v>
      </c>
      <c r="BH769" s="147">
        <f>IF(O769="sníž. přenesená",K769,0)</f>
        <v>0</v>
      </c>
      <c r="BI769" s="147">
        <f>IF(O769="nulová",K769,0)</f>
        <v>0</v>
      </c>
      <c r="BJ769" s="16" t="s">
        <v>86</v>
      </c>
      <c r="BK769" s="147">
        <f>ROUND(P769*H769,2)</f>
        <v>0</v>
      </c>
      <c r="BL769" s="16" t="s">
        <v>264</v>
      </c>
      <c r="BM769" s="262" t="s">
        <v>2080</v>
      </c>
    </row>
    <row r="770" s="2" customFormat="1" ht="16.5" customHeight="1">
      <c r="A770" s="41"/>
      <c r="B770" s="42"/>
      <c r="C770" s="286" t="s">
        <v>2081</v>
      </c>
      <c r="D770" s="286" t="s">
        <v>254</v>
      </c>
      <c r="E770" s="287" t="s">
        <v>2082</v>
      </c>
      <c r="F770" s="288" t="s">
        <v>2083</v>
      </c>
      <c r="G770" s="289" t="s">
        <v>333</v>
      </c>
      <c r="H770" s="290">
        <v>34</v>
      </c>
      <c r="I770" s="291"/>
      <c r="J770" s="292"/>
      <c r="K770" s="293">
        <f>ROUND(P770*H770,2)</f>
        <v>0</v>
      </c>
      <c r="L770" s="292"/>
      <c r="M770" s="294"/>
      <c r="N770" s="295" t="s">
        <v>1</v>
      </c>
      <c r="O770" s="258" t="s">
        <v>42</v>
      </c>
      <c r="P770" s="259">
        <f>I770+J770</f>
        <v>0</v>
      </c>
      <c r="Q770" s="259">
        <f>ROUND(I770*H770,2)</f>
        <v>0</v>
      </c>
      <c r="R770" s="259">
        <f>ROUND(J770*H770,2)</f>
        <v>0</v>
      </c>
      <c r="S770" s="94"/>
      <c r="T770" s="260">
        <f>S770*H770</f>
        <v>0</v>
      </c>
      <c r="U770" s="260">
        <v>0.00023000000000000001</v>
      </c>
      <c r="V770" s="260">
        <f>U770*H770</f>
        <v>0.0078200000000000006</v>
      </c>
      <c r="W770" s="260">
        <v>0</v>
      </c>
      <c r="X770" s="261">
        <f>W770*H770</f>
        <v>0</v>
      </c>
      <c r="Y770" s="41"/>
      <c r="Z770" s="41"/>
      <c r="AA770" s="41"/>
      <c r="AB770" s="41"/>
      <c r="AC770" s="41"/>
      <c r="AD770" s="41"/>
      <c r="AE770" s="41"/>
      <c r="AR770" s="262" t="s">
        <v>342</v>
      </c>
      <c r="AT770" s="262" t="s">
        <v>254</v>
      </c>
      <c r="AU770" s="262" t="s">
        <v>88</v>
      </c>
      <c r="AY770" s="16" t="s">
        <v>184</v>
      </c>
      <c r="BE770" s="147">
        <f>IF(O770="základní",K770,0)</f>
        <v>0</v>
      </c>
      <c r="BF770" s="147">
        <f>IF(O770="snížená",K770,0)</f>
        <v>0</v>
      </c>
      <c r="BG770" s="147">
        <f>IF(O770="zákl. přenesená",K770,0)</f>
        <v>0</v>
      </c>
      <c r="BH770" s="147">
        <f>IF(O770="sníž. přenesená",K770,0)</f>
        <v>0</v>
      </c>
      <c r="BI770" s="147">
        <f>IF(O770="nulová",K770,0)</f>
        <v>0</v>
      </c>
      <c r="BJ770" s="16" t="s">
        <v>86</v>
      </c>
      <c r="BK770" s="147">
        <f>ROUND(P770*H770,2)</f>
        <v>0</v>
      </c>
      <c r="BL770" s="16" t="s">
        <v>264</v>
      </c>
      <c r="BM770" s="262" t="s">
        <v>2084</v>
      </c>
    </row>
    <row r="771" s="2" customFormat="1" ht="16.5" customHeight="1">
      <c r="A771" s="41"/>
      <c r="B771" s="42"/>
      <c r="C771" s="286" t="s">
        <v>2085</v>
      </c>
      <c r="D771" s="286" t="s">
        <v>254</v>
      </c>
      <c r="E771" s="287" t="s">
        <v>2086</v>
      </c>
      <c r="F771" s="288" t="s">
        <v>2087</v>
      </c>
      <c r="G771" s="289" t="s">
        <v>333</v>
      </c>
      <c r="H771" s="290">
        <v>12</v>
      </c>
      <c r="I771" s="291"/>
      <c r="J771" s="292"/>
      <c r="K771" s="293">
        <f>ROUND(P771*H771,2)</f>
        <v>0</v>
      </c>
      <c r="L771" s="292"/>
      <c r="M771" s="294"/>
      <c r="N771" s="295" t="s">
        <v>1</v>
      </c>
      <c r="O771" s="258" t="s">
        <v>42</v>
      </c>
      <c r="P771" s="259">
        <f>I771+J771</f>
        <v>0</v>
      </c>
      <c r="Q771" s="259">
        <f>ROUND(I771*H771,2)</f>
        <v>0</v>
      </c>
      <c r="R771" s="259">
        <f>ROUND(J771*H771,2)</f>
        <v>0</v>
      </c>
      <c r="S771" s="94"/>
      <c r="T771" s="260">
        <f>S771*H771</f>
        <v>0</v>
      </c>
      <c r="U771" s="260">
        <v>0.00027999999999999998</v>
      </c>
      <c r="V771" s="260">
        <f>U771*H771</f>
        <v>0.0033599999999999997</v>
      </c>
      <c r="W771" s="260">
        <v>0</v>
      </c>
      <c r="X771" s="261">
        <f>W771*H771</f>
        <v>0</v>
      </c>
      <c r="Y771" s="41"/>
      <c r="Z771" s="41"/>
      <c r="AA771" s="41"/>
      <c r="AB771" s="41"/>
      <c r="AC771" s="41"/>
      <c r="AD771" s="41"/>
      <c r="AE771" s="41"/>
      <c r="AR771" s="262" t="s">
        <v>342</v>
      </c>
      <c r="AT771" s="262" t="s">
        <v>254</v>
      </c>
      <c r="AU771" s="262" t="s">
        <v>88</v>
      </c>
      <c r="AY771" s="16" t="s">
        <v>184</v>
      </c>
      <c r="BE771" s="147">
        <f>IF(O771="základní",K771,0)</f>
        <v>0</v>
      </c>
      <c r="BF771" s="147">
        <f>IF(O771="snížená",K771,0)</f>
        <v>0</v>
      </c>
      <c r="BG771" s="147">
        <f>IF(O771="zákl. přenesená",K771,0)</f>
        <v>0</v>
      </c>
      <c r="BH771" s="147">
        <f>IF(O771="sníž. přenesená",K771,0)</f>
        <v>0</v>
      </c>
      <c r="BI771" s="147">
        <f>IF(O771="nulová",K771,0)</f>
        <v>0</v>
      </c>
      <c r="BJ771" s="16" t="s">
        <v>86</v>
      </c>
      <c r="BK771" s="147">
        <f>ROUND(P771*H771,2)</f>
        <v>0</v>
      </c>
      <c r="BL771" s="16" t="s">
        <v>264</v>
      </c>
      <c r="BM771" s="262" t="s">
        <v>2088</v>
      </c>
    </row>
    <row r="772" s="2" customFormat="1" ht="21.75" customHeight="1">
      <c r="A772" s="41"/>
      <c r="B772" s="42"/>
      <c r="C772" s="286" t="s">
        <v>2089</v>
      </c>
      <c r="D772" s="286" t="s">
        <v>254</v>
      </c>
      <c r="E772" s="287" t="s">
        <v>2090</v>
      </c>
      <c r="F772" s="288" t="s">
        <v>2091</v>
      </c>
      <c r="G772" s="289" t="s">
        <v>333</v>
      </c>
      <c r="H772" s="290">
        <v>6</v>
      </c>
      <c r="I772" s="291"/>
      <c r="J772" s="292"/>
      <c r="K772" s="293">
        <f>ROUND(P772*H772,2)</f>
        <v>0</v>
      </c>
      <c r="L772" s="292"/>
      <c r="M772" s="294"/>
      <c r="N772" s="295" t="s">
        <v>1</v>
      </c>
      <c r="O772" s="258" t="s">
        <v>42</v>
      </c>
      <c r="P772" s="259">
        <f>I772+J772</f>
        <v>0</v>
      </c>
      <c r="Q772" s="259">
        <f>ROUND(I772*H772,2)</f>
        <v>0</v>
      </c>
      <c r="R772" s="259">
        <f>ROUND(J772*H772,2)</f>
        <v>0</v>
      </c>
      <c r="S772" s="94"/>
      <c r="T772" s="260">
        <f>S772*H772</f>
        <v>0</v>
      </c>
      <c r="U772" s="260">
        <v>0.0011000000000000001</v>
      </c>
      <c r="V772" s="260">
        <f>U772*H772</f>
        <v>0.0066</v>
      </c>
      <c r="W772" s="260">
        <v>0</v>
      </c>
      <c r="X772" s="261">
        <f>W772*H772</f>
        <v>0</v>
      </c>
      <c r="Y772" s="41"/>
      <c r="Z772" s="41"/>
      <c r="AA772" s="41"/>
      <c r="AB772" s="41"/>
      <c r="AC772" s="41"/>
      <c r="AD772" s="41"/>
      <c r="AE772" s="41"/>
      <c r="AR772" s="262" t="s">
        <v>342</v>
      </c>
      <c r="AT772" s="262" t="s">
        <v>254</v>
      </c>
      <c r="AU772" s="262" t="s">
        <v>88</v>
      </c>
      <c r="AY772" s="16" t="s">
        <v>184</v>
      </c>
      <c r="BE772" s="147">
        <f>IF(O772="základní",K772,0)</f>
        <v>0</v>
      </c>
      <c r="BF772" s="147">
        <f>IF(O772="snížená",K772,0)</f>
        <v>0</v>
      </c>
      <c r="BG772" s="147">
        <f>IF(O772="zákl. přenesená",K772,0)</f>
        <v>0</v>
      </c>
      <c r="BH772" s="147">
        <f>IF(O772="sníž. přenesená",K772,0)</f>
        <v>0</v>
      </c>
      <c r="BI772" s="147">
        <f>IF(O772="nulová",K772,0)</f>
        <v>0</v>
      </c>
      <c r="BJ772" s="16" t="s">
        <v>86</v>
      </c>
      <c r="BK772" s="147">
        <f>ROUND(P772*H772,2)</f>
        <v>0</v>
      </c>
      <c r="BL772" s="16" t="s">
        <v>264</v>
      </c>
      <c r="BM772" s="262" t="s">
        <v>2092</v>
      </c>
    </row>
    <row r="773" s="2" customFormat="1" ht="21.75" customHeight="1">
      <c r="A773" s="41"/>
      <c r="B773" s="42"/>
      <c r="C773" s="286" t="s">
        <v>2093</v>
      </c>
      <c r="D773" s="286" t="s">
        <v>254</v>
      </c>
      <c r="E773" s="287" t="s">
        <v>2094</v>
      </c>
      <c r="F773" s="288" t="s">
        <v>2095</v>
      </c>
      <c r="G773" s="289" t="s">
        <v>333</v>
      </c>
      <c r="H773" s="290">
        <v>6</v>
      </c>
      <c r="I773" s="291"/>
      <c r="J773" s="292"/>
      <c r="K773" s="293">
        <f>ROUND(P773*H773,2)</f>
        <v>0</v>
      </c>
      <c r="L773" s="292"/>
      <c r="M773" s="294"/>
      <c r="N773" s="295" t="s">
        <v>1</v>
      </c>
      <c r="O773" s="258" t="s">
        <v>42</v>
      </c>
      <c r="P773" s="259">
        <f>I773+J773</f>
        <v>0</v>
      </c>
      <c r="Q773" s="259">
        <f>ROUND(I773*H773,2)</f>
        <v>0</v>
      </c>
      <c r="R773" s="259">
        <f>ROUND(J773*H773,2)</f>
        <v>0</v>
      </c>
      <c r="S773" s="94"/>
      <c r="T773" s="260">
        <f>S773*H773</f>
        <v>0</v>
      </c>
      <c r="U773" s="260">
        <v>0.0022100000000000002</v>
      </c>
      <c r="V773" s="260">
        <f>U773*H773</f>
        <v>0.013260000000000001</v>
      </c>
      <c r="W773" s="260">
        <v>0</v>
      </c>
      <c r="X773" s="261">
        <f>W773*H773</f>
        <v>0</v>
      </c>
      <c r="Y773" s="41"/>
      <c r="Z773" s="41"/>
      <c r="AA773" s="41"/>
      <c r="AB773" s="41"/>
      <c r="AC773" s="41"/>
      <c r="AD773" s="41"/>
      <c r="AE773" s="41"/>
      <c r="AR773" s="262" t="s">
        <v>342</v>
      </c>
      <c r="AT773" s="262" t="s">
        <v>254</v>
      </c>
      <c r="AU773" s="262" t="s">
        <v>88</v>
      </c>
      <c r="AY773" s="16" t="s">
        <v>184</v>
      </c>
      <c r="BE773" s="147">
        <f>IF(O773="základní",K773,0)</f>
        <v>0</v>
      </c>
      <c r="BF773" s="147">
        <f>IF(O773="snížená",K773,0)</f>
        <v>0</v>
      </c>
      <c r="BG773" s="147">
        <f>IF(O773="zákl. přenesená",K773,0)</f>
        <v>0</v>
      </c>
      <c r="BH773" s="147">
        <f>IF(O773="sníž. přenesená",K773,0)</f>
        <v>0</v>
      </c>
      <c r="BI773" s="147">
        <f>IF(O773="nulová",K773,0)</f>
        <v>0</v>
      </c>
      <c r="BJ773" s="16" t="s">
        <v>86</v>
      </c>
      <c r="BK773" s="147">
        <f>ROUND(P773*H773,2)</f>
        <v>0</v>
      </c>
      <c r="BL773" s="16" t="s">
        <v>264</v>
      </c>
      <c r="BM773" s="262" t="s">
        <v>2096</v>
      </c>
    </row>
    <row r="774" s="2" customFormat="1" ht="16.5" customHeight="1">
      <c r="A774" s="41"/>
      <c r="B774" s="42"/>
      <c r="C774" s="286" t="s">
        <v>2097</v>
      </c>
      <c r="D774" s="286" t="s">
        <v>254</v>
      </c>
      <c r="E774" s="287" t="s">
        <v>2098</v>
      </c>
      <c r="F774" s="288" t="s">
        <v>2099</v>
      </c>
      <c r="G774" s="289" t="s">
        <v>333</v>
      </c>
      <c r="H774" s="290">
        <v>6</v>
      </c>
      <c r="I774" s="291"/>
      <c r="J774" s="292"/>
      <c r="K774" s="293">
        <f>ROUND(P774*H774,2)</f>
        <v>0</v>
      </c>
      <c r="L774" s="292"/>
      <c r="M774" s="294"/>
      <c r="N774" s="295" t="s">
        <v>1</v>
      </c>
      <c r="O774" s="258" t="s">
        <v>42</v>
      </c>
      <c r="P774" s="259">
        <f>I774+J774</f>
        <v>0</v>
      </c>
      <c r="Q774" s="259">
        <f>ROUND(I774*H774,2)</f>
        <v>0</v>
      </c>
      <c r="R774" s="259">
        <f>ROUND(J774*H774,2)</f>
        <v>0</v>
      </c>
      <c r="S774" s="94"/>
      <c r="T774" s="260">
        <f>S774*H774</f>
        <v>0</v>
      </c>
      <c r="U774" s="260">
        <v>2.0000000000000002E-05</v>
      </c>
      <c r="V774" s="260">
        <f>U774*H774</f>
        <v>0.00012000000000000002</v>
      </c>
      <c r="W774" s="260">
        <v>0</v>
      </c>
      <c r="X774" s="261">
        <f>W774*H774</f>
        <v>0</v>
      </c>
      <c r="Y774" s="41"/>
      <c r="Z774" s="41"/>
      <c r="AA774" s="41"/>
      <c r="AB774" s="41"/>
      <c r="AC774" s="41"/>
      <c r="AD774" s="41"/>
      <c r="AE774" s="41"/>
      <c r="AR774" s="262" t="s">
        <v>342</v>
      </c>
      <c r="AT774" s="262" t="s">
        <v>254</v>
      </c>
      <c r="AU774" s="262" t="s">
        <v>88</v>
      </c>
      <c r="AY774" s="16" t="s">
        <v>184</v>
      </c>
      <c r="BE774" s="147">
        <f>IF(O774="základní",K774,0)</f>
        <v>0</v>
      </c>
      <c r="BF774" s="147">
        <f>IF(O774="snížená",K774,0)</f>
        <v>0</v>
      </c>
      <c r="BG774" s="147">
        <f>IF(O774="zákl. přenesená",K774,0)</f>
        <v>0</v>
      </c>
      <c r="BH774" s="147">
        <f>IF(O774="sníž. přenesená",K774,0)</f>
        <v>0</v>
      </c>
      <c r="BI774" s="147">
        <f>IF(O774="nulová",K774,0)</f>
        <v>0</v>
      </c>
      <c r="BJ774" s="16" t="s">
        <v>86</v>
      </c>
      <c r="BK774" s="147">
        <f>ROUND(P774*H774,2)</f>
        <v>0</v>
      </c>
      <c r="BL774" s="16" t="s">
        <v>264</v>
      </c>
      <c r="BM774" s="262" t="s">
        <v>2100</v>
      </c>
    </row>
    <row r="775" s="2" customFormat="1" ht="24.15" customHeight="1">
      <c r="A775" s="41"/>
      <c r="B775" s="42"/>
      <c r="C775" s="249" t="s">
        <v>2101</v>
      </c>
      <c r="D775" s="249" t="s">
        <v>186</v>
      </c>
      <c r="E775" s="250" t="s">
        <v>2102</v>
      </c>
      <c r="F775" s="251" t="s">
        <v>2103</v>
      </c>
      <c r="G775" s="252" t="s">
        <v>194</v>
      </c>
      <c r="H775" s="253">
        <v>123</v>
      </c>
      <c r="I775" s="254"/>
      <c r="J775" s="254"/>
      <c r="K775" s="255">
        <f>ROUND(P775*H775,2)</f>
        <v>0</v>
      </c>
      <c r="L775" s="256"/>
      <c r="M775" s="44"/>
      <c r="N775" s="257" t="s">
        <v>1</v>
      </c>
      <c r="O775" s="258" t="s">
        <v>42</v>
      </c>
      <c r="P775" s="259">
        <f>I775+J775</f>
        <v>0</v>
      </c>
      <c r="Q775" s="259">
        <f>ROUND(I775*H775,2)</f>
        <v>0</v>
      </c>
      <c r="R775" s="259">
        <f>ROUND(J775*H775,2)</f>
        <v>0</v>
      </c>
      <c r="S775" s="94"/>
      <c r="T775" s="260">
        <f>S775*H775</f>
        <v>0</v>
      </c>
      <c r="U775" s="260">
        <v>0</v>
      </c>
      <c r="V775" s="260">
        <f>U775*H775</f>
        <v>0</v>
      </c>
      <c r="W775" s="260">
        <v>0</v>
      </c>
      <c r="X775" s="261">
        <f>W775*H775</f>
        <v>0</v>
      </c>
      <c r="Y775" s="41"/>
      <c r="Z775" s="41"/>
      <c r="AA775" s="41"/>
      <c r="AB775" s="41"/>
      <c r="AC775" s="41"/>
      <c r="AD775" s="41"/>
      <c r="AE775" s="41"/>
      <c r="AR775" s="262" t="s">
        <v>264</v>
      </c>
      <c r="AT775" s="262" t="s">
        <v>186</v>
      </c>
      <c r="AU775" s="262" t="s">
        <v>88</v>
      </c>
      <c r="AY775" s="16" t="s">
        <v>184</v>
      </c>
      <c r="BE775" s="147">
        <f>IF(O775="základní",K775,0)</f>
        <v>0</v>
      </c>
      <c r="BF775" s="147">
        <f>IF(O775="snížená",K775,0)</f>
        <v>0</v>
      </c>
      <c r="BG775" s="147">
        <f>IF(O775="zákl. přenesená",K775,0)</f>
        <v>0</v>
      </c>
      <c r="BH775" s="147">
        <f>IF(O775="sníž. přenesená",K775,0)</f>
        <v>0</v>
      </c>
      <c r="BI775" s="147">
        <f>IF(O775="nulová",K775,0)</f>
        <v>0</v>
      </c>
      <c r="BJ775" s="16" t="s">
        <v>86</v>
      </c>
      <c r="BK775" s="147">
        <f>ROUND(P775*H775,2)</f>
        <v>0</v>
      </c>
      <c r="BL775" s="16" t="s">
        <v>264</v>
      </c>
      <c r="BM775" s="262" t="s">
        <v>2104</v>
      </c>
    </row>
    <row r="776" s="13" customFormat="1">
      <c r="A776" s="13"/>
      <c r="B776" s="263"/>
      <c r="C776" s="264"/>
      <c r="D776" s="265" t="s">
        <v>201</v>
      </c>
      <c r="E776" s="266" t="s">
        <v>1</v>
      </c>
      <c r="F776" s="267" t="s">
        <v>2105</v>
      </c>
      <c r="G776" s="264"/>
      <c r="H776" s="268">
        <v>123</v>
      </c>
      <c r="I776" s="269"/>
      <c r="J776" s="269"/>
      <c r="K776" s="264"/>
      <c r="L776" s="264"/>
      <c r="M776" s="270"/>
      <c r="N776" s="271"/>
      <c r="O776" s="272"/>
      <c r="P776" s="272"/>
      <c r="Q776" s="272"/>
      <c r="R776" s="272"/>
      <c r="S776" s="272"/>
      <c r="T776" s="272"/>
      <c r="U776" s="272"/>
      <c r="V776" s="272"/>
      <c r="W776" s="272"/>
      <c r="X776" s="273"/>
      <c r="Y776" s="13"/>
      <c r="Z776" s="13"/>
      <c r="AA776" s="13"/>
      <c r="AB776" s="13"/>
      <c r="AC776" s="13"/>
      <c r="AD776" s="13"/>
      <c r="AE776" s="13"/>
      <c r="AT776" s="274" t="s">
        <v>201</v>
      </c>
      <c r="AU776" s="274" t="s">
        <v>88</v>
      </c>
      <c r="AV776" s="13" t="s">
        <v>88</v>
      </c>
      <c r="AW776" s="13" t="s">
        <v>5</v>
      </c>
      <c r="AX776" s="13" t="s">
        <v>86</v>
      </c>
      <c r="AY776" s="274" t="s">
        <v>184</v>
      </c>
    </row>
    <row r="777" s="2" customFormat="1" ht="16.5" customHeight="1">
      <c r="A777" s="41"/>
      <c r="B777" s="42"/>
      <c r="C777" s="286" t="s">
        <v>2106</v>
      </c>
      <c r="D777" s="286" t="s">
        <v>254</v>
      </c>
      <c r="E777" s="287" t="s">
        <v>2107</v>
      </c>
      <c r="F777" s="288" t="s">
        <v>2108</v>
      </c>
      <c r="G777" s="289" t="s">
        <v>877</v>
      </c>
      <c r="H777" s="290">
        <v>86.099999999999994</v>
      </c>
      <c r="I777" s="291"/>
      <c r="J777" s="292"/>
      <c r="K777" s="293">
        <f>ROUND(P777*H777,2)</f>
        <v>0</v>
      </c>
      <c r="L777" s="292"/>
      <c r="M777" s="294"/>
      <c r="N777" s="295" t="s">
        <v>1</v>
      </c>
      <c r="O777" s="258" t="s">
        <v>42</v>
      </c>
      <c r="P777" s="259">
        <f>I777+J777</f>
        <v>0</v>
      </c>
      <c r="Q777" s="259">
        <f>ROUND(I777*H777,2)</f>
        <v>0</v>
      </c>
      <c r="R777" s="259">
        <f>ROUND(J777*H777,2)</f>
        <v>0</v>
      </c>
      <c r="S777" s="94"/>
      <c r="T777" s="260">
        <f>S777*H777</f>
        <v>0</v>
      </c>
      <c r="U777" s="260">
        <v>0.001</v>
      </c>
      <c r="V777" s="260">
        <f>U777*H777</f>
        <v>0.086099999999999996</v>
      </c>
      <c r="W777" s="260">
        <v>0</v>
      </c>
      <c r="X777" s="261">
        <f>W777*H777</f>
        <v>0</v>
      </c>
      <c r="Y777" s="41"/>
      <c r="Z777" s="41"/>
      <c r="AA777" s="41"/>
      <c r="AB777" s="41"/>
      <c r="AC777" s="41"/>
      <c r="AD777" s="41"/>
      <c r="AE777" s="41"/>
      <c r="AR777" s="262" t="s">
        <v>342</v>
      </c>
      <c r="AT777" s="262" t="s">
        <v>254</v>
      </c>
      <c r="AU777" s="262" t="s">
        <v>88</v>
      </c>
      <c r="AY777" s="16" t="s">
        <v>184</v>
      </c>
      <c r="BE777" s="147">
        <f>IF(O777="základní",K777,0)</f>
        <v>0</v>
      </c>
      <c r="BF777" s="147">
        <f>IF(O777="snížená",K777,0)</f>
        <v>0</v>
      </c>
      <c r="BG777" s="147">
        <f>IF(O777="zákl. přenesená",K777,0)</f>
        <v>0</v>
      </c>
      <c r="BH777" s="147">
        <f>IF(O777="sníž. přenesená",K777,0)</f>
        <v>0</v>
      </c>
      <c r="BI777" s="147">
        <f>IF(O777="nulová",K777,0)</f>
        <v>0</v>
      </c>
      <c r="BJ777" s="16" t="s">
        <v>86</v>
      </c>
      <c r="BK777" s="147">
        <f>ROUND(P777*H777,2)</f>
        <v>0</v>
      </c>
      <c r="BL777" s="16" t="s">
        <v>264</v>
      </c>
      <c r="BM777" s="262" t="s">
        <v>2109</v>
      </c>
    </row>
    <row r="778" s="13" customFormat="1">
      <c r="A778" s="13"/>
      <c r="B778" s="263"/>
      <c r="C778" s="264"/>
      <c r="D778" s="265" t="s">
        <v>201</v>
      </c>
      <c r="E778" s="266" t="s">
        <v>1</v>
      </c>
      <c r="F778" s="267" t="s">
        <v>2110</v>
      </c>
      <c r="G778" s="264"/>
      <c r="H778" s="268">
        <v>86.099999999999994</v>
      </c>
      <c r="I778" s="269"/>
      <c r="J778" s="269"/>
      <c r="K778" s="264"/>
      <c r="L778" s="264"/>
      <c r="M778" s="270"/>
      <c r="N778" s="271"/>
      <c r="O778" s="272"/>
      <c r="P778" s="272"/>
      <c r="Q778" s="272"/>
      <c r="R778" s="272"/>
      <c r="S778" s="272"/>
      <c r="T778" s="272"/>
      <c r="U778" s="272"/>
      <c r="V778" s="272"/>
      <c r="W778" s="272"/>
      <c r="X778" s="273"/>
      <c r="Y778" s="13"/>
      <c r="Z778" s="13"/>
      <c r="AA778" s="13"/>
      <c r="AB778" s="13"/>
      <c r="AC778" s="13"/>
      <c r="AD778" s="13"/>
      <c r="AE778" s="13"/>
      <c r="AT778" s="274" t="s">
        <v>201</v>
      </c>
      <c r="AU778" s="274" t="s">
        <v>88</v>
      </c>
      <c r="AV778" s="13" t="s">
        <v>88</v>
      </c>
      <c r="AW778" s="13" t="s">
        <v>5</v>
      </c>
      <c r="AX778" s="13" t="s">
        <v>86</v>
      </c>
      <c r="AY778" s="274" t="s">
        <v>184</v>
      </c>
    </row>
    <row r="779" s="2" customFormat="1" ht="24.15" customHeight="1">
      <c r="A779" s="41"/>
      <c r="B779" s="42"/>
      <c r="C779" s="249" t="s">
        <v>2111</v>
      </c>
      <c r="D779" s="249" t="s">
        <v>186</v>
      </c>
      <c r="E779" s="250" t="s">
        <v>2112</v>
      </c>
      <c r="F779" s="251" t="s">
        <v>2113</v>
      </c>
      <c r="G779" s="252" t="s">
        <v>194</v>
      </c>
      <c r="H779" s="253">
        <v>65</v>
      </c>
      <c r="I779" s="254"/>
      <c r="J779" s="254"/>
      <c r="K779" s="255">
        <f>ROUND(P779*H779,2)</f>
        <v>0</v>
      </c>
      <c r="L779" s="256"/>
      <c r="M779" s="44"/>
      <c r="N779" s="257" t="s">
        <v>1</v>
      </c>
      <c r="O779" s="258" t="s">
        <v>42</v>
      </c>
      <c r="P779" s="259">
        <f>I779+J779</f>
        <v>0</v>
      </c>
      <c r="Q779" s="259">
        <f>ROUND(I779*H779,2)</f>
        <v>0</v>
      </c>
      <c r="R779" s="259">
        <f>ROUND(J779*H779,2)</f>
        <v>0</v>
      </c>
      <c r="S779" s="94"/>
      <c r="T779" s="260">
        <f>S779*H779</f>
        <v>0</v>
      </c>
      <c r="U779" s="260">
        <v>0</v>
      </c>
      <c r="V779" s="260">
        <f>U779*H779</f>
        <v>0</v>
      </c>
      <c r="W779" s="260">
        <v>0.00040000000000000002</v>
      </c>
      <c r="X779" s="261">
        <f>W779*H779</f>
        <v>0.026000000000000002</v>
      </c>
      <c r="Y779" s="41"/>
      <c r="Z779" s="41"/>
      <c r="AA779" s="41"/>
      <c r="AB779" s="41"/>
      <c r="AC779" s="41"/>
      <c r="AD779" s="41"/>
      <c r="AE779" s="41"/>
      <c r="AR779" s="262" t="s">
        <v>264</v>
      </c>
      <c r="AT779" s="262" t="s">
        <v>186</v>
      </c>
      <c r="AU779" s="262" t="s">
        <v>88</v>
      </c>
      <c r="AY779" s="16" t="s">
        <v>184</v>
      </c>
      <c r="BE779" s="147">
        <f>IF(O779="základní",K779,0)</f>
        <v>0</v>
      </c>
      <c r="BF779" s="147">
        <f>IF(O779="snížená",K779,0)</f>
        <v>0</v>
      </c>
      <c r="BG779" s="147">
        <f>IF(O779="zákl. přenesená",K779,0)</f>
        <v>0</v>
      </c>
      <c r="BH779" s="147">
        <f>IF(O779="sníž. přenesená",K779,0)</f>
        <v>0</v>
      </c>
      <c r="BI779" s="147">
        <f>IF(O779="nulová",K779,0)</f>
        <v>0</v>
      </c>
      <c r="BJ779" s="16" t="s">
        <v>86</v>
      </c>
      <c r="BK779" s="147">
        <f>ROUND(P779*H779,2)</f>
        <v>0</v>
      </c>
      <c r="BL779" s="16" t="s">
        <v>264</v>
      </c>
      <c r="BM779" s="262" t="s">
        <v>2114</v>
      </c>
    </row>
    <row r="780" s="2" customFormat="1" ht="21.75" customHeight="1">
      <c r="A780" s="41"/>
      <c r="B780" s="42"/>
      <c r="C780" s="249" t="s">
        <v>2115</v>
      </c>
      <c r="D780" s="249" t="s">
        <v>186</v>
      </c>
      <c r="E780" s="250" t="s">
        <v>2116</v>
      </c>
      <c r="F780" s="251" t="s">
        <v>2117</v>
      </c>
      <c r="G780" s="252" t="s">
        <v>333</v>
      </c>
      <c r="H780" s="253">
        <v>2</v>
      </c>
      <c r="I780" s="254"/>
      <c r="J780" s="254"/>
      <c r="K780" s="255">
        <f>ROUND(P780*H780,2)</f>
        <v>0</v>
      </c>
      <c r="L780" s="256"/>
      <c r="M780" s="44"/>
      <c r="N780" s="257" t="s">
        <v>1</v>
      </c>
      <c r="O780" s="258" t="s">
        <v>42</v>
      </c>
      <c r="P780" s="259">
        <f>I780+J780</f>
        <v>0</v>
      </c>
      <c r="Q780" s="259">
        <f>ROUND(I780*H780,2)</f>
        <v>0</v>
      </c>
      <c r="R780" s="259">
        <f>ROUND(J780*H780,2)</f>
        <v>0</v>
      </c>
      <c r="S780" s="94"/>
      <c r="T780" s="260">
        <f>S780*H780</f>
        <v>0</v>
      </c>
      <c r="U780" s="260">
        <v>0</v>
      </c>
      <c r="V780" s="260">
        <f>U780*H780</f>
        <v>0</v>
      </c>
      <c r="W780" s="260">
        <v>0</v>
      </c>
      <c r="X780" s="261">
        <f>W780*H780</f>
        <v>0</v>
      </c>
      <c r="Y780" s="41"/>
      <c r="Z780" s="41"/>
      <c r="AA780" s="41"/>
      <c r="AB780" s="41"/>
      <c r="AC780" s="41"/>
      <c r="AD780" s="41"/>
      <c r="AE780" s="41"/>
      <c r="AR780" s="262" t="s">
        <v>264</v>
      </c>
      <c r="AT780" s="262" t="s">
        <v>186</v>
      </c>
      <c r="AU780" s="262" t="s">
        <v>88</v>
      </c>
      <c r="AY780" s="16" t="s">
        <v>184</v>
      </c>
      <c r="BE780" s="147">
        <f>IF(O780="základní",K780,0)</f>
        <v>0</v>
      </c>
      <c r="BF780" s="147">
        <f>IF(O780="snížená",K780,0)</f>
        <v>0</v>
      </c>
      <c r="BG780" s="147">
        <f>IF(O780="zákl. přenesená",K780,0)</f>
        <v>0</v>
      </c>
      <c r="BH780" s="147">
        <f>IF(O780="sníž. přenesená",K780,0)</f>
        <v>0</v>
      </c>
      <c r="BI780" s="147">
        <f>IF(O780="nulová",K780,0)</f>
        <v>0</v>
      </c>
      <c r="BJ780" s="16" t="s">
        <v>86</v>
      </c>
      <c r="BK780" s="147">
        <f>ROUND(P780*H780,2)</f>
        <v>0</v>
      </c>
      <c r="BL780" s="16" t="s">
        <v>264</v>
      </c>
      <c r="BM780" s="262" t="s">
        <v>2118</v>
      </c>
    </row>
    <row r="781" s="2" customFormat="1" ht="16.5" customHeight="1">
      <c r="A781" s="41"/>
      <c r="B781" s="42"/>
      <c r="C781" s="286" t="s">
        <v>2119</v>
      </c>
      <c r="D781" s="286" t="s">
        <v>254</v>
      </c>
      <c r="E781" s="287" t="s">
        <v>2120</v>
      </c>
      <c r="F781" s="288" t="s">
        <v>2121</v>
      </c>
      <c r="G781" s="289" t="s">
        <v>333</v>
      </c>
      <c r="H781" s="290">
        <v>2</v>
      </c>
      <c r="I781" s="291"/>
      <c r="J781" s="292"/>
      <c r="K781" s="293">
        <f>ROUND(P781*H781,2)</f>
        <v>0</v>
      </c>
      <c r="L781" s="292"/>
      <c r="M781" s="294"/>
      <c r="N781" s="295" t="s">
        <v>1</v>
      </c>
      <c r="O781" s="258" t="s">
        <v>42</v>
      </c>
      <c r="P781" s="259">
        <f>I781+J781</f>
        <v>0</v>
      </c>
      <c r="Q781" s="259">
        <f>ROUND(I781*H781,2)</f>
        <v>0</v>
      </c>
      <c r="R781" s="259">
        <f>ROUND(J781*H781,2)</f>
        <v>0</v>
      </c>
      <c r="S781" s="94"/>
      <c r="T781" s="260">
        <f>S781*H781</f>
        <v>0</v>
      </c>
      <c r="U781" s="260">
        <v>0.002</v>
      </c>
      <c r="V781" s="260">
        <f>U781*H781</f>
        <v>0.0040000000000000001</v>
      </c>
      <c r="W781" s="260">
        <v>0</v>
      </c>
      <c r="X781" s="261">
        <f>W781*H781</f>
        <v>0</v>
      </c>
      <c r="Y781" s="41"/>
      <c r="Z781" s="41"/>
      <c r="AA781" s="41"/>
      <c r="AB781" s="41"/>
      <c r="AC781" s="41"/>
      <c r="AD781" s="41"/>
      <c r="AE781" s="41"/>
      <c r="AR781" s="262" t="s">
        <v>342</v>
      </c>
      <c r="AT781" s="262" t="s">
        <v>254</v>
      </c>
      <c r="AU781" s="262" t="s">
        <v>88</v>
      </c>
      <c r="AY781" s="16" t="s">
        <v>184</v>
      </c>
      <c r="BE781" s="147">
        <f>IF(O781="základní",K781,0)</f>
        <v>0</v>
      </c>
      <c r="BF781" s="147">
        <f>IF(O781="snížená",K781,0)</f>
        <v>0</v>
      </c>
      <c r="BG781" s="147">
        <f>IF(O781="zákl. přenesená",K781,0)</f>
        <v>0</v>
      </c>
      <c r="BH781" s="147">
        <f>IF(O781="sníž. přenesená",K781,0)</f>
        <v>0</v>
      </c>
      <c r="BI781" s="147">
        <f>IF(O781="nulová",K781,0)</f>
        <v>0</v>
      </c>
      <c r="BJ781" s="16" t="s">
        <v>86</v>
      </c>
      <c r="BK781" s="147">
        <f>ROUND(P781*H781,2)</f>
        <v>0</v>
      </c>
      <c r="BL781" s="16" t="s">
        <v>264</v>
      </c>
      <c r="BM781" s="262" t="s">
        <v>2122</v>
      </c>
    </row>
    <row r="782" s="2" customFormat="1" ht="24.15" customHeight="1">
      <c r="A782" s="41"/>
      <c r="B782" s="42"/>
      <c r="C782" s="249" t="s">
        <v>2123</v>
      </c>
      <c r="D782" s="249" t="s">
        <v>186</v>
      </c>
      <c r="E782" s="250" t="s">
        <v>2124</v>
      </c>
      <c r="F782" s="251" t="s">
        <v>2125</v>
      </c>
      <c r="G782" s="252" t="s">
        <v>333</v>
      </c>
      <c r="H782" s="253">
        <v>1</v>
      </c>
      <c r="I782" s="254"/>
      <c r="J782" s="254"/>
      <c r="K782" s="255">
        <f>ROUND(P782*H782,2)</f>
        <v>0</v>
      </c>
      <c r="L782" s="256"/>
      <c r="M782" s="44"/>
      <c r="N782" s="257" t="s">
        <v>1</v>
      </c>
      <c r="O782" s="258" t="s">
        <v>42</v>
      </c>
      <c r="P782" s="259">
        <f>I782+J782</f>
        <v>0</v>
      </c>
      <c r="Q782" s="259">
        <f>ROUND(I782*H782,2)</f>
        <v>0</v>
      </c>
      <c r="R782" s="259">
        <f>ROUND(J782*H782,2)</f>
        <v>0</v>
      </c>
      <c r="S782" s="94"/>
      <c r="T782" s="260">
        <f>S782*H782</f>
        <v>0</v>
      </c>
      <c r="U782" s="260">
        <v>0</v>
      </c>
      <c r="V782" s="260">
        <f>U782*H782</f>
        <v>0</v>
      </c>
      <c r="W782" s="260">
        <v>0</v>
      </c>
      <c r="X782" s="261">
        <f>W782*H782</f>
        <v>0</v>
      </c>
      <c r="Y782" s="41"/>
      <c r="Z782" s="41"/>
      <c r="AA782" s="41"/>
      <c r="AB782" s="41"/>
      <c r="AC782" s="41"/>
      <c r="AD782" s="41"/>
      <c r="AE782" s="41"/>
      <c r="AR782" s="262" t="s">
        <v>264</v>
      </c>
      <c r="AT782" s="262" t="s">
        <v>186</v>
      </c>
      <c r="AU782" s="262" t="s">
        <v>88</v>
      </c>
      <c r="AY782" s="16" t="s">
        <v>184</v>
      </c>
      <c r="BE782" s="147">
        <f>IF(O782="základní",K782,0)</f>
        <v>0</v>
      </c>
      <c r="BF782" s="147">
        <f>IF(O782="snížená",K782,0)</f>
        <v>0</v>
      </c>
      <c r="BG782" s="147">
        <f>IF(O782="zákl. přenesená",K782,0)</f>
        <v>0</v>
      </c>
      <c r="BH782" s="147">
        <f>IF(O782="sníž. přenesená",K782,0)</f>
        <v>0</v>
      </c>
      <c r="BI782" s="147">
        <f>IF(O782="nulová",K782,0)</f>
        <v>0</v>
      </c>
      <c r="BJ782" s="16" t="s">
        <v>86</v>
      </c>
      <c r="BK782" s="147">
        <f>ROUND(P782*H782,2)</f>
        <v>0</v>
      </c>
      <c r="BL782" s="16" t="s">
        <v>264</v>
      </c>
      <c r="BM782" s="262" t="s">
        <v>2126</v>
      </c>
    </row>
    <row r="783" s="2" customFormat="1" ht="24.15" customHeight="1">
      <c r="A783" s="41"/>
      <c r="B783" s="42"/>
      <c r="C783" s="249" t="s">
        <v>2127</v>
      </c>
      <c r="D783" s="249" t="s">
        <v>186</v>
      </c>
      <c r="E783" s="250" t="s">
        <v>2128</v>
      </c>
      <c r="F783" s="251" t="s">
        <v>2129</v>
      </c>
      <c r="G783" s="252" t="s">
        <v>333</v>
      </c>
      <c r="H783" s="253">
        <v>1</v>
      </c>
      <c r="I783" s="254"/>
      <c r="J783" s="254"/>
      <c r="K783" s="255">
        <f>ROUND(P783*H783,2)</f>
        <v>0</v>
      </c>
      <c r="L783" s="256"/>
      <c r="M783" s="44"/>
      <c r="N783" s="257" t="s">
        <v>1</v>
      </c>
      <c r="O783" s="258" t="s">
        <v>42</v>
      </c>
      <c r="P783" s="259">
        <f>I783+J783</f>
        <v>0</v>
      </c>
      <c r="Q783" s="259">
        <f>ROUND(I783*H783,2)</f>
        <v>0</v>
      </c>
      <c r="R783" s="259">
        <f>ROUND(J783*H783,2)</f>
        <v>0</v>
      </c>
      <c r="S783" s="94"/>
      <c r="T783" s="260">
        <f>S783*H783</f>
        <v>0</v>
      </c>
      <c r="U783" s="260">
        <v>0</v>
      </c>
      <c r="V783" s="260">
        <f>U783*H783</f>
        <v>0</v>
      </c>
      <c r="W783" s="260">
        <v>0</v>
      </c>
      <c r="X783" s="261">
        <f>W783*H783</f>
        <v>0</v>
      </c>
      <c r="Y783" s="41"/>
      <c r="Z783" s="41"/>
      <c r="AA783" s="41"/>
      <c r="AB783" s="41"/>
      <c r="AC783" s="41"/>
      <c r="AD783" s="41"/>
      <c r="AE783" s="41"/>
      <c r="AR783" s="262" t="s">
        <v>264</v>
      </c>
      <c r="AT783" s="262" t="s">
        <v>186</v>
      </c>
      <c r="AU783" s="262" t="s">
        <v>88</v>
      </c>
      <c r="AY783" s="16" t="s">
        <v>184</v>
      </c>
      <c r="BE783" s="147">
        <f>IF(O783="základní",K783,0)</f>
        <v>0</v>
      </c>
      <c r="BF783" s="147">
        <f>IF(O783="snížená",K783,0)</f>
        <v>0</v>
      </c>
      <c r="BG783" s="147">
        <f>IF(O783="zákl. přenesená",K783,0)</f>
        <v>0</v>
      </c>
      <c r="BH783" s="147">
        <f>IF(O783="sníž. přenesená",K783,0)</f>
        <v>0</v>
      </c>
      <c r="BI783" s="147">
        <f>IF(O783="nulová",K783,0)</f>
        <v>0</v>
      </c>
      <c r="BJ783" s="16" t="s">
        <v>86</v>
      </c>
      <c r="BK783" s="147">
        <f>ROUND(P783*H783,2)</f>
        <v>0</v>
      </c>
      <c r="BL783" s="16" t="s">
        <v>264</v>
      </c>
      <c r="BM783" s="262" t="s">
        <v>2130</v>
      </c>
    </row>
    <row r="784" s="2" customFormat="1" ht="16.5" customHeight="1">
      <c r="A784" s="41"/>
      <c r="B784" s="42"/>
      <c r="C784" s="249" t="s">
        <v>2131</v>
      </c>
      <c r="D784" s="249" t="s">
        <v>186</v>
      </c>
      <c r="E784" s="250" t="s">
        <v>2132</v>
      </c>
      <c r="F784" s="251" t="s">
        <v>2133</v>
      </c>
      <c r="G784" s="252" t="s">
        <v>333</v>
      </c>
      <c r="H784" s="253">
        <v>3</v>
      </c>
      <c r="I784" s="254"/>
      <c r="J784" s="254"/>
      <c r="K784" s="255">
        <f>ROUND(P784*H784,2)</f>
        <v>0</v>
      </c>
      <c r="L784" s="256"/>
      <c r="M784" s="44"/>
      <c r="N784" s="257" t="s">
        <v>1</v>
      </c>
      <c r="O784" s="258" t="s">
        <v>42</v>
      </c>
      <c r="P784" s="259">
        <f>I784+J784</f>
        <v>0</v>
      </c>
      <c r="Q784" s="259">
        <f>ROUND(I784*H784,2)</f>
        <v>0</v>
      </c>
      <c r="R784" s="259">
        <f>ROUND(J784*H784,2)</f>
        <v>0</v>
      </c>
      <c r="S784" s="94"/>
      <c r="T784" s="260">
        <f>S784*H784</f>
        <v>0</v>
      </c>
      <c r="U784" s="260">
        <v>0</v>
      </c>
      <c r="V784" s="260">
        <f>U784*H784</f>
        <v>0</v>
      </c>
      <c r="W784" s="260">
        <v>0</v>
      </c>
      <c r="X784" s="261">
        <f>W784*H784</f>
        <v>0</v>
      </c>
      <c r="Y784" s="41"/>
      <c r="Z784" s="41"/>
      <c r="AA784" s="41"/>
      <c r="AB784" s="41"/>
      <c r="AC784" s="41"/>
      <c r="AD784" s="41"/>
      <c r="AE784" s="41"/>
      <c r="AR784" s="262" t="s">
        <v>264</v>
      </c>
      <c r="AT784" s="262" t="s">
        <v>186</v>
      </c>
      <c r="AU784" s="262" t="s">
        <v>88</v>
      </c>
      <c r="AY784" s="16" t="s">
        <v>184</v>
      </c>
      <c r="BE784" s="147">
        <f>IF(O784="základní",K784,0)</f>
        <v>0</v>
      </c>
      <c r="BF784" s="147">
        <f>IF(O784="snížená",K784,0)</f>
        <v>0</v>
      </c>
      <c r="BG784" s="147">
        <f>IF(O784="zákl. přenesená",K784,0)</f>
        <v>0</v>
      </c>
      <c r="BH784" s="147">
        <f>IF(O784="sníž. přenesená",K784,0)</f>
        <v>0</v>
      </c>
      <c r="BI784" s="147">
        <f>IF(O784="nulová",K784,0)</f>
        <v>0</v>
      </c>
      <c r="BJ784" s="16" t="s">
        <v>86</v>
      </c>
      <c r="BK784" s="147">
        <f>ROUND(P784*H784,2)</f>
        <v>0</v>
      </c>
      <c r="BL784" s="16" t="s">
        <v>264</v>
      </c>
      <c r="BM784" s="262" t="s">
        <v>2134</v>
      </c>
    </row>
    <row r="785" s="2" customFormat="1" ht="16.5" customHeight="1">
      <c r="A785" s="41"/>
      <c r="B785" s="42"/>
      <c r="C785" s="249" t="s">
        <v>2135</v>
      </c>
      <c r="D785" s="249" t="s">
        <v>186</v>
      </c>
      <c r="E785" s="250" t="s">
        <v>2136</v>
      </c>
      <c r="F785" s="251" t="s">
        <v>2137</v>
      </c>
      <c r="G785" s="252" t="s">
        <v>393</v>
      </c>
      <c r="H785" s="253">
        <v>1</v>
      </c>
      <c r="I785" s="254"/>
      <c r="J785" s="254"/>
      <c r="K785" s="255">
        <f>ROUND(P785*H785,2)</f>
        <v>0</v>
      </c>
      <c r="L785" s="256"/>
      <c r="M785" s="44"/>
      <c r="N785" s="257" t="s">
        <v>1</v>
      </c>
      <c r="O785" s="258" t="s">
        <v>42</v>
      </c>
      <c r="P785" s="259">
        <f>I785+J785</f>
        <v>0</v>
      </c>
      <c r="Q785" s="259">
        <f>ROUND(I785*H785,2)</f>
        <v>0</v>
      </c>
      <c r="R785" s="259">
        <f>ROUND(J785*H785,2)</f>
        <v>0</v>
      </c>
      <c r="S785" s="94"/>
      <c r="T785" s="260">
        <f>S785*H785</f>
        <v>0</v>
      </c>
      <c r="U785" s="260">
        <v>0</v>
      </c>
      <c r="V785" s="260">
        <f>U785*H785</f>
        <v>0</v>
      </c>
      <c r="W785" s="260">
        <v>0</v>
      </c>
      <c r="X785" s="261">
        <f>W785*H785</f>
        <v>0</v>
      </c>
      <c r="Y785" s="41"/>
      <c r="Z785" s="41"/>
      <c r="AA785" s="41"/>
      <c r="AB785" s="41"/>
      <c r="AC785" s="41"/>
      <c r="AD785" s="41"/>
      <c r="AE785" s="41"/>
      <c r="AR785" s="262" t="s">
        <v>264</v>
      </c>
      <c r="AT785" s="262" t="s">
        <v>186</v>
      </c>
      <c r="AU785" s="262" t="s">
        <v>88</v>
      </c>
      <c r="AY785" s="16" t="s">
        <v>184</v>
      </c>
      <c r="BE785" s="147">
        <f>IF(O785="základní",K785,0)</f>
        <v>0</v>
      </c>
      <c r="BF785" s="147">
        <f>IF(O785="snížená",K785,0)</f>
        <v>0</v>
      </c>
      <c r="BG785" s="147">
        <f>IF(O785="zákl. přenesená",K785,0)</f>
        <v>0</v>
      </c>
      <c r="BH785" s="147">
        <f>IF(O785="sníž. přenesená",K785,0)</f>
        <v>0</v>
      </c>
      <c r="BI785" s="147">
        <f>IF(O785="nulová",K785,0)</f>
        <v>0</v>
      </c>
      <c r="BJ785" s="16" t="s">
        <v>86</v>
      </c>
      <c r="BK785" s="147">
        <f>ROUND(P785*H785,2)</f>
        <v>0</v>
      </c>
      <c r="BL785" s="16" t="s">
        <v>264</v>
      </c>
      <c r="BM785" s="262" t="s">
        <v>2138</v>
      </c>
    </row>
    <row r="786" s="2" customFormat="1" ht="24.15" customHeight="1">
      <c r="A786" s="41"/>
      <c r="B786" s="42"/>
      <c r="C786" s="249" t="s">
        <v>2139</v>
      </c>
      <c r="D786" s="249" t="s">
        <v>186</v>
      </c>
      <c r="E786" s="250" t="s">
        <v>2140</v>
      </c>
      <c r="F786" s="251" t="s">
        <v>2141</v>
      </c>
      <c r="G786" s="252" t="s">
        <v>333</v>
      </c>
      <c r="H786" s="253">
        <v>5</v>
      </c>
      <c r="I786" s="254"/>
      <c r="J786" s="254"/>
      <c r="K786" s="255">
        <f>ROUND(P786*H786,2)</f>
        <v>0</v>
      </c>
      <c r="L786" s="256"/>
      <c r="M786" s="44"/>
      <c r="N786" s="257" t="s">
        <v>1</v>
      </c>
      <c r="O786" s="258" t="s">
        <v>42</v>
      </c>
      <c r="P786" s="259">
        <f>I786+J786</f>
        <v>0</v>
      </c>
      <c r="Q786" s="259">
        <f>ROUND(I786*H786,2)</f>
        <v>0</v>
      </c>
      <c r="R786" s="259">
        <f>ROUND(J786*H786,2)</f>
        <v>0</v>
      </c>
      <c r="S786" s="94"/>
      <c r="T786" s="260">
        <f>S786*H786</f>
        <v>0</v>
      </c>
      <c r="U786" s="260">
        <v>0</v>
      </c>
      <c r="V786" s="260">
        <f>U786*H786</f>
        <v>0</v>
      </c>
      <c r="W786" s="260">
        <v>0</v>
      </c>
      <c r="X786" s="261">
        <f>W786*H786</f>
        <v>0</v>
      </c>
      <c r="Y786" s="41"/>
      <c r="Z786" s="41"/>
      <c r="AA786" s="41"/>
      <c r="AB786" s="41"/>
      <c r="AC786" s="41"/>
      <c r="AD786" s="41"/>
      <c r="AE786" s="41"/>
      <c r="AR786" s="262" t="s">
        <v>264</v>
      </c>
      <c r="AT786" s="262" t="s">
        <v>186</v>
      </c>
      <c r="AU786" s="262" t="s">
        <v>88</v>
      </c>
      <c r="AY786" s="16" t="s">
        <v>184</v>
      </c>
      <c r="BE786" s="147">
        <f>IF(O786="základní",K786,0)</f>
        <v>0</v>
      </c>
      <c r="BF786" s="147">
        <f>IF(O786="snížená",K786,0)</f>
        <v>0</v>
      </c>
      <c r="BG786" s="147">
        <f>IF(O786="zákl. přenesená",K786,0)</f>
        <v>0</v>
      </c>
      <c r="BH786" s="147">
        <f>IF(O786="sníž. přenesená",K786,0)</f>
        <v>0</v>
      </c>
      <c r="BI786" s="147">
        <f>IF(O786="nulová",K786,0)</f>
        <v>0</v>
      </c>
      <c r="BJ786" s="16" t="s">
        <v>86</v>
      </c>
      <c r="BK786" s="147">
        <f>ROUND(P786*H786,2)</f>
        <v>0</v>
      </c>
      <c r="BL786" s="16" t="s">
        <v>264</v>
      </c>
      <c r="BM786" s="262" t="s">
        <v>2142</v>
      </c>
    </row>
    <row r="787" s="2" customFormat="1" ht="16.5" customHeight="1">
      <c r="A787" s="41"/>
      <c r="B787" s="42"/>
      <c r="C787" s="286" t="s">
        <v>2143</v>
      </c>
      <c r="D787" s="286" t="s">
        <v>254</v>
      </c>
      <c r="E787" s="287" t="s">
        <v>2144</v>
      </c>
      <c r="F787" s="288" t="s">
        <v>2145</v>
      </c>
      <c r="G787" s="289" t="s">
        <v>333</v>
      </c>
      <c r="H787" s="290">
        <v>5</v>
      </c>
      <c r="I787" s="291"/>
      <c r="J787" s="292"/>
      <c r="K787" s="293">
        <f>ROUND(P787*H787,2)</f>
        <v>0</v>
      </c>
      <c r="L787" s="292"/>
      <c r="M787" s="294"/>
      <c r="N787" s="295" t="s">
        <v>1</v>
      </c>
      <c r="O787" s="258" t="s">
        <v>42</v>
      </c>
      <c r="P787" s="259">
        <f>I787+J787</f>
        <v>0</v>
      </c>
      <c r="Q787" s="259">
        <f>ROUND(I787*H787,2)</f>
        <v>0</v>
      </c>
      <c r="R787" s="259">
        <f>ROUND(J787*H787,2)</f>
        <v>0</v>
      </c>
      <c r="S787" s="94"/>
      <c r="T787" s="260">
        <f>S787*H787</f>
        <v>0</v>
      </c>
      <c r="U787" s="260">
        <v>0</v>
      </c>
      <c r="V787" s="260">
        <f>U787*H787</f>
        <v>0</v>
      </c>
      <c r="W787" s="260">
        <v>0</v>
      </c>
      <c r="X787" s="261">
        <f>W787*H787</f>
        <v>0</v>
      </c>
      <c r="Y787" s="41"/>
      <c r="Z787" s="41"/>
      <c r="AA787" s="41"/>
      <c r="AB787" s="41"/>
      <c r="AC787" s="41"/>
      <c r="AD787" s="41"/>
      <c r="AE787" s="41"/>
      <c r="AR787" s="262" t="s">
        <v>342</v>
      </c>
      <c r="AT787" s="262" t="s">
        <v>254</v>
      </c>
      <c r="AU787" s="262" t="s">
        <v>88</v>
      </c>
      <c r="AY787" s="16" t="s">
        <v>184</v>
      </c>
      <c r="BE787" s="147">
        <f>IF(O787="základní",K787,0)</f>
        <v>0</v>
      </c>
      <c r="BF787" s="147">
        <f>IF(O787="snížená",K787,0)</f>
        <v>0</v>
      </c>
      <c r="BG787" s="147">
        <f>IF(O787="zákl. přenesená",K787,0)</f>
        <v>0</v>
      </c>
      <c r="BH787" s="147">
        <f>IF(O787="sníž. přenesená",K787,0)</f>
        <v>0</v>
      </c>
      <c r="BI787" s="147">
        <f>IF(O787="nulová",K787,0)</f>
        <v>0</v>
      </c>
      <c r="BJ787" s="16" t="s">
        <v>86</v>
      </c>
      <c r="BK787" s="147">
        <f>ROUND(P787*H787,2)</f>
        <v>0</v>
      </c>
      <c r="BL787" s="16" t="s">
        <v>264</v>
      </c>
      <c r="BM787" s="262" t="s">
        <v>2146</v>
      </c>
    </row>
    <row r="788" s="2" customFormat="1" ht="24.15" customHeight="1">
      <c r="A788" s="41"/>
      <c r="B788" s="42"/>
      <c r="C788" s="286" t="s">
        <v>2147</v>
      </c>
      <c r="D788" s="286" t="s">
        <v>254</v>
      </c>
      <c r="E788" s="287" t="s">
        <v>2148</v>
      </c>
      <c r="F788" s="288" t="s">
        <v>2149</v>
      </c>
      <c r="G788" s="289" t="s">
        <v>333</v>
      </c>
      <c r="H788" s="290">
        <v>5</v>
      </c>
      <c r="I788" s="291"/>
      <c r="J788" s="292"/>
      <c r="K788" s="293">
        <f>ROUND(P788*H788,2)</f>
        <v>0</v>
      </c>
      <c r="L788" s="292"/>
      <c r="M788" s="294"/>
      <c r="N788" s="295" t="s">
        <v>1</v>
      </c>
      <c r="O788" s="258" t="s">
        <v>42</v>
      </c>
      <c r="P788" s="259">
        <f>I788+J788</f>
        <v>0</v>
      </c>
      <c r="Q788" s="259">
        <f>ROUND(I788*H788,2)</f>
        <v>0</v>
      </c>
      <c r="R788" s="259">
        <f>ROUND(J788*H788,2)</f>
        <v>0</v>
      </c>
      <c r="S788" s="94"/>
      <c r="T788" s="260">
        <f>S788*H788</f>
        <v>0</v>
      </c>
      <c r="U788" s="260">
        <v>0</v>
      </c>
      <c r="V788" s="260">
        <f>U788*H788</f>
        <v>0</v>
      </c>
      <c r="W788" s="260">
        <v>0</v>
      </c>
      <c r="X788" s="261">
        <f>W788*H788</f>
        <v>0</v>
      </c>
      <c r="Y788" s="41"/>
      <c r="Z788" s="41"/>
      <c r="AA788" s="41"/>
      <c r="AB788" s="41"/>
      <c r="AC788" s="41"/>
      <c r="AD788" s="41"/>
      <c r="AE788" s="41"/>
      <c r="AR788" s="262" t="s">
        <v>342</v>
      </c>
      <c r="AT788" s="262" t="s">
        <v>254</v>
      </c>
      <c r="AU788" s="262" t="s">
        <v>88</v>
      </c>
      <c r="AY788" s="16" t="s">
        <v>184</v>
      </c>
      <c r="BE788" s="147">
        <f>IF(O788="základní",K788,0)</f>
        <v>0</v>
      </c>
      <c r="BF788" s="147">
        <f>IF(O788="snížená",K788,0)</f>
        <v>0</v>
      </c>
      <c r="BG788" s="147">
        <f>IF(O788="zákl. přenesená",K788,0)</f>
        <v>0</v>
      </c>
      <c r="BH788" s="147">
        <f>IF(O788="sníž. přenesená",K788,0)</f>
        <v>0</v>
      </c>
      <c r="BI788" s="147">
        <f>IF(O788="nulová",K788,0)</f>
        <v>0</v>
      </c>
      <c r="BJ788" s="16" t="s">
        <v>86</v>
      </c>
      <c r="BK788" s="147">
        <f>ROUND(P788*H788,2)</f>
        <v>0</v>
      </c>
      <c r="BL788" s="16" t="s">
        <v>264</v>
      </c>
      <c r="BM788" s="262" t="s">
        <v>2150</v>
      </c>
    </row>
    <row r="789" s="2" customFormat="1" ht="16.5" customHeight="1">
      <c r="A789" s="41"/>
      <c r="B789" s="42"/>
      <c r="C789" s="249" t="s">
        <v>2151</v>
      </c>
      <c r="D789" s="249" t="s">
        <v>186</v>
      </c>
      <c r="E789" s="250" t="s">
        <v>2152</v>
      </c>
      <c r="F789" s="251" t="s">
        <v>2153</v>
      </c>
      <c r="G789" s="252" t="s">
        <v>333</v>
      </c>
      <c r="H789" s="253">
        <v>41</v>
      </c>
      <c r="I789" s="254"/>
      <c r="J789" s="254"/>
      <c r="K789" s="255">
        <f>ROUND(P789*H789,2)</f>
        <v>0</v>
      </c>
      <c r="L789" s="256"/>
      <c r="M789" s="44"/>
      <c r="N789" s="257" t="s">
        <v>1</v>
      </c>
      <c r="O789" s="258" t="s">
        <v>42</v>
      </c>
      <c r="P789" s="259">
        <f>I789+J789</f>
        <v>0</v>
      </c>
      <c r="Q789" s="259">
        <f>ROUND(I789*H789,2)</f>
        <v>0</v>
      </c>
      <c r="R789" s="259">
        <f>ROUND(J789*H789,2)</f>
        <v>0</v>
      </c>
      <c r="S789" s="94"/>
      <c r="T789" s="260">
        <f>S789*H789</f>
        <v>0</v>
      </c>
      <c r="U789" s="260">
        <v>0</v>
      </c>
      <c r="V789" s="260">
        <f>U789*H789</f>
        <v>0</v>
      </c>
      <c r="W789" s="260">
        <v>0</v>
      </c>
      <c r="X789" s="261">
        <f>W789*H789</f>
        <v>0</v>
      </c>
      <c r="Y789" s="41"/>
      <c r="Z789" s="41"/>
      <c r="AA789" s="41"/>
      <c r="AB789" s="41"/>
      <c r="AC789" s="41"/>
      <c r="AD789" s="41"/>
      <c r="AE789" s="41"/>
      <c r="AR789" s="262" t="s">
        <v>264</v>
      </c>
      <c r="AT789" s="262" t="s">
        <v>186</v>
      </c>
      <c r="AU789" s="262" t="s">
        <v>88</v>
      </c>
      <c r="AY789" s="16" t="s">
        <v>184</v>
      </c>
      <c r="BE789" s="147">
        <f>IF(O789="základní",K789,0)</f>
        <v>0</v>
      </c>
      <c r="BF789" s="147">
        <f>IF(O789="snížená",K789,0)</f>
        <v>0</v>
      </c>
      <c r="BG789" s="147">
        <f>IF(O789="zákl. přenesená",K789,0)</f>
        <v>0</v>
      </c>
      <c r="BH789" s="147">
        <f>IF(O789="sníž. přenesená",K789,0)</f>
        <v>0</v>
      </c>
      <c r="BI789" s="147">
        <f>IF(O789="nulová",K789,0)</f>
        <v>0</v>
      </c>
      <c r="BJ789" s="16" t="s">
        <v>86</v>
      </c>
      <c r="BK789" s="147">
        <f>ROUND(P789*H789,2)</f>
        <v>0</v>
      </c>
      <c r="BL789" s="16" t="s">
        <v>264</v>
      </c>
      <c r="BM789" s="262" t="s">
        <v>2154</v>
      </c>
    </row>
    <row r="790" s="2" customFormat="1" ht="16.5" customHeight="1">
      <c r="A790" s="41"/>
      <c r="B790" s="42"/>
      <c r="C790" s="286" t="s">
        <v>2155</v>
      </c>
      <c r="D790" s="286" t="s">
        <v>254</v>
      </c>
      <c r="E790" s="287" t="s">
        <v>2156</v>
      </c>
      <c r="F790" s="288" t="s">
        <v>2157</v>
      </c>
      <c r="G790" s="289" t="s">
        <v>333</v>
      </c>
      <c r="H790" s="290">
        <v>40</v>
      </c>
      <c r="I790" s="291"/>
      <c r="J790" s="292"/>
      <c r="K790" s="293">
        <f>ROUND(P790*H790,2)</f>
        <v>0</v>
      </c>
      <c r="L790" s="292"/>
      <c r="M790" s="294"/>
      <c r="N790" s="295" t="s">
        <v>1</v>
      </c>
      <c r="O790" s="258" t="s">
        <v>42</v>
      </c>
      <c r="P790" s="259">
        <f>I790+J790</f>
        <v>0</v>
      </c>
      <c r="Q790" s="259">
        <f>ROUND(I790*H790,2)</f>
        <v>0</v>
      </c>
      <c r="R790" s="259">
        <f>ROUND(J790*H790,2)</f>
        <v>0</v>
      </c>
      <c r="S790" s="94"/>
      <c r="T790" s="260">
        <f>S790*H790</f>
        <v>0</v>
      </c>
      <c r="U790" s="260">
        <v>6.0000000000000002E-05</v>
      </c>
      <c r="V790" s="260">
        <f>U790*H790</f>
        <v>0.0024000000000000002</v>
      </c>
      <c r="W790" s="260">
        <v>0</v>
      </c>
      <c r="X790" s="261">
        <f>W790*H790</f>
        <v>0</v>
      </c>
      <c r="Y790" s="41"/>
      <c r="Z790" s="41"/>
      <c r="AA790" s="41"/>
      <c r="AB790" s="41"/>
      <c r="AC790" s="41"/>
      <c r="AD790" s="41"/>
      <c r="AE790" s="41"/>
      <c r="AR790" s="262" t="s">
        <v>342</v>
      </c>
      <c r="AT790" s="262" t="s">
        <v>254</v>
      </c>
      <c r="AU790" s="262" t="s">
        <v>88</v>
      </c>
      <c r="AY790" s="16" t="s">
        <v>184</v>
      </c>
      <c r="BE790" s="147">
        <f>IF(O790="základní",K790,0)</f>
        <v>0</v>
      </c>
      <c r="BF790" s="147">
        <f>IF(O790="snížená",K790,0)</f>
        <v>0</v>
      </c>
      <c r="BG790" s="147">
        <f>IF(O790="zákl. přenesená",K790,0)</f>
        <v>0</v>
      </c>
      <c r="BH790" s="147">
        <f>IF(O790="sníž. přenesená",K790,0)</f>
        <v>0</v>
      </c>
      <c r="BI790" s="147">
        <f>IF(O790="nulová",K790,0)</f>
        <v>0</v>
      </c>
      <c r="BJ790" s="16" t="s">
        <v>86</v>
      </c>
      <c r="BK790" s="147">
        <f>ROUND(P790*H790,2)</f>
        <v>0</v>
      </c>
      <c r="BL790" s="16" t="s">
        <v>264</v>
      </c>
      <c r="BM790" s="262" t="s">
        <v>2158</v>
      </c>
    </row>
    <row r="791" s="2" customFormat="1" ht="16.5" customHeight="1">
      <c r="A791" s="41"/>
      <c r="B791" s="42"/>
      <c r="C791" s="286" t="s">
        <v>2159</v>
      </c>
      <c r="D791" s="286" t="s">
        <v>254</v>
      </c>
      <c r="E791" s="287" t="s">
        <v>2160</v>
      </c>
      <c r="F791" s="288" t="s">
        <v>2161</v>
      </c>
      <c r="G791" s="289" t="s">
        <v>333</v>
      </c>
      <c r="H791" s="290">
        <v>1</v>
      </c>
      <c r="I791" s="291"/>
      <c r="J791" s="292"/>
      <c r="K791" s="293">
        <f>ROUND(P791*H791,2)</f>
        <v>0</v>
      </c>
      <c r="L791" s="292"/>
      <c r="M791" s="294"/>
      <c r="N791" s="295" t="s">
        <v>1</v>
      </c>
      <c r="O791" s="258" t="s">
        <v>42</v>
      </c>
      <c r="P791" s="259">
        <f>I791+J791</f>
        <v>0</v>
      </c>
      <c r="Q791" s="259">
        <f>ROUND(I791*H791,2)</f>
        <v>0</v>
      </c>
      <c r="R791" s="259">
        <f>ROUND(J791*H791,2)</f>
        <v>0</v>
      </c>
      <c r="S791" s="94"/>
      <c r="T791" s="260">
        <f>S791*H791</f>
        <v>0</v>
      </c>
      <c r="U791" s="260">
        <v>6.0000000000000002E-05</v>
      </c>
      <c r="V791" s="260">
        <f>U791*H791</f>
        <v>6.0000000000000002E-05</v>
      </c>
      <c r="W791" s="260">
        <v>0</v>
      </c>
      <c r="X791" s="261">
        <f>W791*H791</f>
        <v>0</v>
      </c>
      <c r="Y791" s="41"/>
      <c r="Z791" s="41"/>
      <c r="AA791" s="41"/>
      <c r="AB791" s="41"/>
      <c r="AC791" s="41"/>
      <c r="AD791" s="41"/>
      <c r="AE791" s="41"/>
      <c r="AR791" s="262" t="s">
        <v>342</v>
      </c>
      <c r="AT791" s="262" t="s">
        <v>254</v>
      </c>
      <c r="AU791" s="262" t="s">
        <v>88</v>
      </c>
      <c r="AY791" s="16" t="s">
        <v>184</v>
      </c>
      <c r="BE791" s="147">
        <f>IF(O791="základní",K791,0)</f>
        <v>0</v>
      </c>
      <c r="BF791" s="147">
        <f>IF(O791="snížená",K791,0)</f>
        <v>0</v>
      </c>
      <c r="BG791" s="147">
        <f>IF(O791="zákl. přenesená",K791,0)</f>
        <v>0</v>
      </c>
      <c r="BH791" s="147">
        <f>IF(O791="sníž. přenesená",K791,0)</f>
        <v>0</v>
      </c>
      <c r="BI791" s="147">
        <f>IF(O791="nulová",K791,0)</f>
        <v>0</v>
      </c>
      <c r="BJ791" s="16" t="s">
        <v>86</v>
      </c>
      <c r="BK791" s="147">
        <f>ROUND(P791*H791,2)</f>
        <v>0</v>
      </c>
      <c r="BL791" s="16" t="s">
        <v>264</v>
      </c>
      <c r="BM791" s="262" t="s">
        <v>2162</v>
      </c>
    </row>
    <row r="792" s="2" customFormat="1" ht="16.5" customHeight="1">
      <c r="A792" s="41"/>
      <c r="B792" s="42"/>
      <c r="C792" s="286" t="s">
        <v>2163</v>
      </c>
      <c r="D792" s="286" t="s">
        <v>254</v>
      </c>
      <c r="E792" s="287" t="s">
        <v>2164</v>
      </c>
      <c r="F792" s="288" t="s">
        <v>2165</v>
      </c>
      <c r="G792" s="289" t="s">
        <v>333</v>
      </c>
      <c r="H792" s="290">
        <v>8</v>
      </c>
      <c r="I792" s="291"/>
      <c r="J792" s="292"/>
      <c r="K792" s="293">
        <f>ROUND(P792*H792,2)</f>
        <v>0</v>
      </c>
      <c r="L792" s="292"/>
      <c r="M792" s="294"/>
      <c r="N792" s="295" t="s">
        <v>1</v>
      </c>
      <c r="O792" s="258" t="s">
        <v>42</v>
      </c>
      <c r="P792" s="259">
        <f>I792+J792</f>
        <v>0</v>
      </c>
      <c r="Q792" s="259">
        <f>ROUND(I792*H792,2)</f>
        <v>0</v>
      </c>
      <c r="R792" s="259">
        <f>ROUND(J792*H792,2)</f>
        <v>0</v>
      </c>
      <c r="S792" s="94"/>
      <c r="T792" s="260">
        <f>S792*H792</f>
        <v>0</v>
      </c>
      <c r="U792" s="260">
        <v>5.0000000000000002E-05</v>
      </c>
      <c r="V792" s="260">
        <f>U792*H792</f>
        <v>0.00040000000000000002</v>
      </c>
      <c r="W792" s="260">
        <v>0</v>
      </c>
      <c r="X792" s="261">
        <f>W792*H792</f>
        <v>0</v>
      </c>
      <c r="Y792" s="41"/>
      <c r="Z792" s="41"/>
      <c r="AA792" s="41"/>
      <c r="AB792" s="41"/>
      <c r="AC792" s="41"/>
      <c r="AD792" s="41"/>
      <c r="AE792" s="41"/>
      <c r="AR792" s="262" t="s">
        <v>342</v>
      </c>
      <c r="AT792" s="262" t="s">
        <v>254</v>
      </c>
      <c r="AU792" s="262" t="s">
        <v>88</v>
      </c>
      <c r="AY792" s="16" t="s">
        <v>184</v>
      </c>
      <c r="BE792" s="147">
        <f>IF(O792="základní",K792,0)</f>
        <v>0</v>
      </c>
      <c r="BF792" s="147">
        <f>IF(O792="snížená",K792,0)</f>
        <v>0</v>
      </c>
      <c r="BG792" s="147">
        <f>IF(O792="zákl. přenesená",K792,0)</f>
        <v>0</v>
      </c>
      <c r="BH792" s="147">
        <f>IF(O792="sníž. přenesená",K792,0)</f>
        <v>0</v>
      </c>
      <c r="BI792" s="147">
        <f>IF(O792="nulová",K792,0)</f>
        <v>0</v>
      </c>
      <c r="BJ792" s="16" t="s">
        <v>86</v>
      </c>
      <c r="BK792" s="147">
        <f>ROUND(P792*H792,2)</f>
        <v>0</v>
      </c>
      <c r="BL792" s="16" t="s">
        <v>264</v>
      </c>
      <c r="BM792" s="262" t="s">
        <v>2166</v>
      </c>
    </row>
    <row r="793" s="2" customFormat="1" ht="24.15" customHeight="1">
      <c r="A793" s="41"/>
      <c r="B793" s="42"/>
      <c r="C793" s="249" t="s">
        <v>2167</v>
      </c>
      <c r="D793" s="249" t="s">
        <v>186</v>
      </c>
      <c r="E793" s="250" t="s">
        <v>2168</v>
      </c>
      <c r="F793" s="251" t="s">
        <v>2169</v>
      </c>
      <c r="G793" s="252" t="s">
        <v>241</v>
      </c>
      <c r="H793" s="253">
        <v>1.0609999999999999</v>
      </c>
      <c r="I793" s="254"/>
      <c r="J793" s="254"/>
      <c r="K793" s="255">
        <f>ROUND(P793*H793,2)</f>
        <v>0</v>
      </c>
      <c r="L793" s="256"/>
      <c r="M793" s="44"/>
      <c r="N793" s="257" t="s">
        <v>1</v>
      </c>
      <c r="O793" s="258" t="s">
        <v>42</v>
      </c>
      <c r="P793" s="259">
        <f>I793+J793</f>
        <v>0</v>
      </c>
      <c r="Q793" s="259">
        <f>ROUND(I793*H793,2)</f>
        <v>0</v>
      </c>
      <c r="R793" s="259">
        <f>ROUND(J793*H793,2)</f>
        <v>0</v>
      </c>
      <c r="S793" s="94"/>
      <c r="T793" s="260">
        <f>S793*H793</f>
        <v>0</v>
      </c>
      <c r="U793" s="260">
        <v>0</v>
      </c>
      <c r="V793" s="260">
        <f>U793*H793</f>
        <v>0</v>
      </c>
      <c r="W793" s="260">
        <v>0</v>
      </c>
      <c r="X793" s="261">
        <f>W793*H793</f>
        <v>0</v>
      </c>
      <c r="Y793" s="41"/>
      <c r="Z793" s="41"/>
      <c r="AA793" s="41"/>
      <c r="AB793" s="41"/>
      <c r="AC793" s="41"/>
      <c r="AD793" s="41"/>
      <c r="AE793" s="41"/>
      <c r="AR793" s="262" t="s">
        <v>264</v>
      </c>
      <c r="AT793" s="262" t="s">
        <v>186</v>
      </c>
      <c r="AU793" s="262" t="s">
        <v>88</v>
      </c>
      <c r="AY793" s="16" t="s">
        <v>184</v>
      </c>
      <c r="BE793" s="147">
        <f>IF(O793="základní",K793,0)</f>
        <v>0</v>
      </c>
      <c r="BF793" s="147">
        <f>IF(O793="snížená",K793,0)</f>
        <v>0</v>
      </c>
      <c r="BG793" s="147">
        <f>IF(O793="zákl. přenesená",K793,0)</f>
        <v>0</v>
      </c>
      <c r="BH793" s="147">
        <f>IF(O793="sníž. přenesená",K793,0)</f>
        <v>0</v>
      </c>
      <c r="BI793" s="147">
        <f>IF(O793="nulová",K793,0)</f>
        <v>0</v>
      </c>
      <c r="BJ793" s="16" t="s">
        <v>86</v>
      </c>
      <c r="BK793" s="147">
        <f>ROUND(P793*H793,2)</f>
        <v>0</v>
      </c>
      <c r="BL793" s="16" t="s">
        <v>264</v>
      </c>
      <c r="BM793" s="262" t="s">
        <v>2170</v>
      </c>
    </row>
    <row r="794" s="2" customFormat="1" ht="24.15" customHeight="1">
      <c r="A794" s="41"/>
      <c r="B794" s="42"/>
      <c r="C794" s="249" t="s">
        <v>2171</v>
      </c>
      <c r="D794" s="249" t="s">
        <v>186</v>
      </c>
      <c r="E794" s="250" t="s">
        <v>2172</v>
      </c>
      <c r="F794" s="251" t="s">
        <v>2173</v>
      </c>
      <c r="G794" s="252" t="s">
        <v>241</v>
      </c>
      <c r="H794" s="253">
        <v>1.0609999999999999</v>
      </c>
      <c r="I794" s="254"/>
      <c r="J794" s="254"/>
      <c r="K794" s="255">
        <f>ROUND(P794*H794,2)</f>
        <v>0</v>
      </c>
      <c r="L794" s="256"/>
      <c r="M794" s="44"/>
      <c r="N794" s="257" t="s">
        <v>1</v>
      </c>
      <c r="O794" s="258" t="s">
        <v>42</v>
      </c>
      <c r="P794" s="259">
        <f>I794+J794</f>
        <v>0</v>
      </c>
      <c r="Q794" s="259">
        <f>ROUND(I794*H794,2)</f>
        <v>0</v>
      </c>
      <c r="R794" s="259">
        <f>ROUND(J794*H794,2)</f>
        <v>0</v>
      </c>
      <c r="S794" s="94"/>
      <c r="T794" s="260">
        <f>S794*H794</f>
        <v>0</v>
      </c>
      <c r="U794" s="260">
        <v>0</v>
      </c>
      <c r="V794" s="260">
        <f>U794*H794</f>
        <v>0</v>
      </c>
      <c r="W794" s="260">
        <v>0</v>
      </c>
      <c r="X794" s="261">
        <f>W794*H794</f>
        <v>0</v>
      </c>
      <c r="Y794" s="41"/>
      <c r="Z794" s="41"/>
      <c r="AA794" s="41"/>
      <c r="AB794" s="41"/>
      <c r="AC794" s="41"/>
      <c r="AD794" s="41"/>
      <c r="AE794" s="41"/>
      <c r="AR794" s="262" t="s">
        <v>264</v>
      </c>
      <c r="AT794" s="262" t="s">
        <v>186</v>
      </c>
      <c r="AU794" s="262" t="s">
        <v>88</v>
      </c>
      <c r="AY794" s="16" t="s">
        <v>184</v>
      </c>
      <c r="BE794" s="147">
        <f>IF(O794="základní",K794,0)</f>
        <v>0</v>
      </c>
      <c r="BF794" s="147">
        <f>IF(O794="snížená",K794,0)</f>
        <v>0</v>
      </c>
      <c r="BG794" s="147">
        <f>IF(O794="zákl. přenesená",K794,0)</f>
        <v>0</v>
      </c>
      <c r="BH794" s="147">
        <f>IF(O794="sníž. přenesená",K794,0)</f>
        <v>0</v>
      </c>
      <c r="BI794" s="147">
        <f>IF(O794="nulová",K794,0)</f>
        <v>0</v>
      </c>
      <c r="BJ794" s="16" t="s">
        <v>86</v>
      </c>
      <c r="BK794" s="147">
        <f>ROUND(P794*H794,2)</f>
        <v>0</v>
      </c>
      <c r="BL794" s="16" t="s">
        <v>264</v>
      </c>
      <c r="BM794" s="262" t="s">
        <v>2174</v>
      </c>
    </row>
    <row r="795" s="12" customFormat="1" ht="22.8" customHeight="1">
      <c r="A795" s="12"/>
      <c r="B795" s="232"/>
      <c r="C795" s="233"/>
      <c r="D795" s="234" t="s">
        <v>78</v>
      </c>
      <c r="E795" s="247" t="s">
        <v>2175</v>
      </c>
      <c r="F795" s="247" t="s">
        <v>2176</v>
      </c>
      <c r="G795" s="233"/>
      <c r="H795" s="233"/>
      <c r="I795" s="236"/>
      <c r="J795" s="236"/>
      <c r="K795" s="248">
        <f>BK795</f>
        <v>0</v>
      </c>
      <c r="L795" s="233"/>
      <c r="M795" s="238"/>
      <c r="N795" s="239"/>
      <c r="O795" s="240"/>
      <c r="P795" s="240"/>
      <c r="Q795" s="241">
        <f>SUM(Q796:Q853)</f>
        <v>0</v>
      </c>
      <c r="R795" s="241">
        <f>SUM(R796:R853)</f>
        <v>0</v>
      </c>
      <c r="S795" s="240"/>
      <c r="T795" s="242">
        <f>SUM(T796:T853)</f>
        <v>0</v>
      </c>
      <c r="U795" s="240"/>
      <c r="V795" s="242">
        <f>SUM(V796:V853)</f>
        <v>0.57532000000000005</v>
      </c>
      <c r="W795" s="240"/>
      <c r="X795" s="243">
        <f>SUM(X796:X853)</f>
        <v>0</v>
      </c>
      <c r="Y795" s="12"/>
      <c r="Z795" s="12"/>
      <c r="AA795" s="12"/>
      <c r="AB795" s="12"/>
      <c r="AC795" s="12"/>
      <c r="AD795" s="12"/>
      <c r="AE795" s="12"/>
      <c r="AR795" s="244" t="s">
        <v>88</v>
      </c>
      <c r="AT795" s="245" t="s">
        <v>78</v>
      </c>
      <c r="AU795" s="245" t="s">
        <v>86</v>
      </c>
      <c r="AY795" s="244" t="s">
        <v>184</v>
      </c>
      <c r="BK795" s="246">
        <f>SUM(BK796:BK853)</f>
        <v>0</v>
      </c>
    </row>
    <row r="796" s="2" customFormat="1" ht="24.15" customHeight="1">
      <c r="A796" s="41"/>
      <c r="B796" s="42"/>
      <c r="C796" s="249" t="s">
        <v>2177</v>
      </c>
      <c r="D796" s="249" t="s">
        <v>186</v>
      </c>
      <c r="E796" s="250" t="s">
        <v>2178</v>
      </c>
      <c r="F796" s="251" t="s">
        <v>2179</v>
      </c>
      <c r="G796" s="252" t="s">
        <v>333</v>
      </c>
      <c r="H796" s="253">
        <v>1</v>
      </c>
      <c r="I796" s="254"/>
      <c r="J796" s="254"/>
      <c r="K796" s="255">
        <f>ROUND(P796*H796,2)</f>
        <v>0</v>
      </c>
      <c r="L796" s="256"/>
      <c r="M796" s="44"/>
      <c r="N796" s="257" t="s">
        <v>1</v>
      </c>
      <c r="O796" s="258" t="s">
        <v>42</v>
      </c>
      <c r="P796" s="259">
        <f>I796+J796</f>
        <v>0</v>
      </c>
      <c r="Q796" s="259">
        <f>ROUND(I796*H796,2)</f>
        <v>0</v>
      </c>
      <c r="R796" s="259">
        <f>ROUND(J796*H796,2)</f>
        <v>0</v>
      </c>
      <c r="S796" s="94"/>
      <c r="T796" s="260">
        <f>S796*H796</f>
        <v>0</v>
      </c>
      <c r="U796" s="260">
        <v>0</v>
      </c>
      <c r="V796" s="260">
        <f>U796*H796</f>
        <v>0</v>
      </c>
      <c r="W796" s="260">
        <v>0</v>
      </c>
      <c r="X796" s="261">
        <f>W796*H796</f>
        <v>0</v>
      </c>
      <c r="Y796" s="41"/>
      <c r="Z796" s="41"/>
      <c r="AA796" s="41"/>
      <c r="AB796" s="41"/>
      <c r="AC796" s="41"/>
      <c r="AD796" s="41"/>
      <c r="AE796" s="41"/>
      <c r="AR796" s="262" t="s">
        <v>484</v>
      </c>
      <c r="AT796" s="262" t="s">
        <v>186</v>
      </c>
      <c r="AU796" s="262" t="s">
        <v>88</v>
      </c>
      <c r="AY796" s="16" t="s">
        <v>184</v>
      </c>
      <c r="BE796" s="147">
        <f>IF(O796="základní",K796,0)</f>
        <v>0</v>
      </c>
      <c r="BF796" s="147">
        <f>IF(O796="snížená",K796,0)</f>
        <v>0</v>
      </c>
      <c r="BG796" s="147">
        <f>IF(O796="zákl. přenesená",K796,0)</f>
        <v>0</v>
      </c>
      <c r="BH796" s="147">
        <f>IF(O796="sníž. přenesená",K796,0)</f>
        <v>0</v>
      </c>
      <c r="BI796" s="147">
        <f>IF(O796="nulová",K796,0)</f>
        <v>0</v>
      </c>
      <c r="BJ796" s="16" t="s">
        <v>86</v>
      </c>
      <c r="BK796" s="147">
        <f>ROUND(P796*H796,2)</f>
        <v>0</v>
      </c>
      <c r="BL796" s="16" t="s">
        <v>484</v>
      </c>
      <c r="BM796" s="262" t="s">
        <v>2180</v>
      </c>
    </row>
    <row r="797" s="2" customFormat="1" ht="24.15" customHeight="1">
      <c r="A797" s="41"/>
      <c r="B797" s="42"/>
      <c r="C797" s="286" t="s">
        <v>2181</v>
      </c>
      <c r="D797" s="286" t="s">
        <v>254</v>
      </c>
      <c r="E797" s="287" t="s">
        <v>2182</v>
      </c>
      <c r="F797" s="288" t="s">
        <v>2183</v>
      </c>
      <c r="G797" s="289" t="s">
        <v>333</v>
      </c>
      <c r="H797" s="290">
        <v>1</v>
      </c>
      <c r="I797" s="291"/>
      <c r="J797" s="292"/>
      <c r="K797" s="293">
        <f>ROUND(P797*H797,2)</f>
        <v>0</v>
      </c>
      <c r="L797" s="292"/>
      <c r="M797" s="294"/>
      <c r="N797" s="295" t="s">
        <v>1</v>
      </c>
      <c r="O797" s="258" t="s">
        <v>42</v>
      </c>
      <c r="P797" s="259">
        <f>I797+J797</f>
        <v>0</v>
      </c>
      <c r="Q797" s="259">
        <f>ROUND(I797*H797,2)</f>
        <v>0</v>
      </c>
      <c r="R797" s="259">
        <f>ROUND(J797*H797,2)</f>
        <v>0</v>
      </c>
      <c r="S797" s="94"/>
      <c r="T797" s="260">
        <f>S797*H797</f>
        <v>0</v>
      </c>
      <c r="U797" s="260">
        <v>0</v>
      </c>
      <c r="V797" s="260">
        <f>U797*H797</f>
        <v>0</v>
      </c>
      <c r="W797" s="260">
        <v>0</v>
      </c>
      <c r="X797" s="261">
        <f>W797*H797</f>
        <v>0</v>
      </c>
      <c r="Y797" s="41"/>
      <c r="Z797" s="41"/>
      <c r="AA797" s="41"/>
      <c r="AB797" s="41"/>
      <c r="AC797" s="41"/>
      <c r="AD797" s="41"/>
      <c r="AE797" s="41"/>
      <c r="AR797" s="262" t="s">
        <v>342</v>
      </c>
      <c r="AT797" s="262" t="s">
        <v>254</v>
      </c>
      <c r="AU797" s="262" t="s">
        <v>88</v>
      </c>
      <c r="AY797" s="16" t="s">
        <v>184</v>
      </c>
      <c r="BE797" s="147">
        <f>IF(O797="základní",K797,0)</f>
        <v>0</v>
      </c>
      <c r="BF797" s="147">
        <f>IF(O797="snížená",K797,0)</f>
        <v>0</v>
      </c>
      <c r="BG797" s="147">
        <f>IF(O797="zákl. přenesená",K797,0)</f>
        <v>0</v>
      </c>
      <c r="BH797" s="147">
        <f>IF(O797="sníž. přenesená",K797,0)</f>
        <v>0</v>
      </c>
      <c r="BI797" s="147">
        <f>IF(O797="nulová",K797,0)</f>
        <v>0</v>
      </c>
      <c r="BJ797" s="16" t="s">
        <v>86</v>
      </c>
      <c r="BK797" s="147">
        <f>ROUND(P797*H797,2)</f>
        <v>0</v>
      </c>
      <c r="BL797" s="16" t="s">
        <v>264</v>
      </c>
      <c r="BM797" s="262" t="s">
        <v>2184</v>
      </c>
    </row>
    <row r="798" s="2" customFormat="1" ht="24.15" customHeight="1">
      <c r="A798" s="41"/>
      <c r="B798" s="42"/>
      <c r="C798" s="286" t="s">
        <v>2185</v>
      </c>
      <c r="D798" s="286" t="s">
        <v>254</v>
      </c>
      <c r="E798" s="287" t="s">
        <v>2186</v>
      </c>
      <c r="F798" s="288" t="s">
        <v>2187</v>
      </c>
      <c r="G798" s="289" t="s">
        <v>333</v>
      </c>
      <c r="H798" s="290">
        <v>1</v>
      </c>
      <c r="I798" s="291"/>
      <c r="J798" s="292"/>
      <c r="K798" s="293">
        <f>ROUND(P798*H798,2)</f>
        <v>0</v>
      </c>
      <c r="L798" s="292"/>
      <c r="M798" s="294"/>
      <c r="N798" s="295" t="s">
        <v>1</v>
      </c>
      <c r="O798" s="258" t="s">
        <v>42</v>
      </c>
      <c r="P798" s="259">
        <f>I798+J798</f>
        <v>0</v>
      </c>
      <c r="Q798" s="259">
        <f>ROUND(I798*H798,2)</f>
        <v>0</v>
      </c>
      <c r="R798" s="259">
        <f>ROUND(J798*H798,2)</f>
        <v>0</v>
      </c>
      <c r="S798" s="94"/>
      <c r="T798" s="260">
        <f>S798*H798</f>
        <v>0</v>
      </c>
      <c r="U798" s="260">
        <v>0</v>
      </c>
      <c r="V798" s="260">
        <f>U798*H798</f>
        <v>0</v>
      </c>
      <c r="W798" s="260">
        <v>0</v>
      </c>
      <c r="X798" s="261">
        <f>W798*H798</f>
        <v>0</v>
      </c>
      <c r="Y798" s="41"/>
      <c r="Z798" s="41"/>
      <c r="AA798" s="41"/>
      <c r="AB798" s="41"/>
      <c r="AC798" s="41"/>
      <c r="AD798" s="41"/>
      <c r="AE798" s="41"/>
      <c r="AR798" s="262" t="s">
        <v>342</v>
      </c>
      <c r="AT798" s="262" t="s">
        <v>254</v>
      </c>
      <c r="AU798" s="262" t="s">
        <v>88</v>
      </c>
      <c r="AY798" s="16" t="s">
        <v>184</v>
      </c>
      <c r="BE798" s="147">
        <f>IF(O798="základní",K798,0)</f>
        <v>0</v>
      </c>
      <c r="BF798" s="147">
        <f>IF(O798="snížená",K798,0)</f>
        <v>0</v>
      </c>
      <c r="BG798" s="147">
        <f>IF(O798="zákl. přenesená",K798,0)</f>
        <v>0</v>
      </c>
      <c r="BH798" s="147">
        <f>IF(O798="sníž. přenesená",K798,0)</f>
        <v>0</v>
      </c>
      <c r="BI798" s="147">
        <f>IF(O798="nulová",K798,0)</f>
        <v>0</v>
      </c>
      <c r="BJ798" s="16" t="s">
        <v>86</v>
      </c>
      <c r="BK798" s="147">
        <f>ROUND(P798*H798,2)</f>
        <v>0</v>
      </c>
      <c r="BL798" s="16" t="s">
        <v>264</v>
      </c>
      <c r="BM798" s="262" t="s">
        <v>2188</v>
      </c>
    </row>
    <row r="799" s="2" customFormat="1" ht="24.15" customHeight="1">
      <c r="A799" s="41"/>
      <c r="B799" s="42"/>
      <c r="C799" s="286" t="s">
        <v>2189</v>
      </c>
      <c r="D799" s="286" t="s">
        <v>254</v>
      </c>
      <c r="E799" s="287" t="s">
        <v>2190</v>
      </c>
      <c r="F799" s="288" t="s">
        <v>2191</v>
      </c>
      <c r="G799" s="289" t="s">
        <v>333</v>
      </c>
      <c r="H799" s="290">
        <v>1</v>
      </c>
      <c r="I799" s="291"/>
      <c r="J799" s="292"/>
      <c r="K799" s="293">
        <f>ROUND(P799*H799,2)</f>
        <v>0</v>
      </c>
      <c r="L799" s="292"/>
      <c r="M799" s="294"/>
      <c r="N799" s="295" t="s">
        <v>1</v>
      </c>
      <c r="O799" s="258" t="s">
        <v>42</v>
      </c>
      <c r="P799" s="259">
        <f>I799+J799</f>
        <v>0</v>
      </c>
      <c r="Q799" s="259">
        <f>ROUND(I799*H799,2)</f>
        <v>0</v>
      </c>
      <c r="R799" s="259">
        <f>ROUND(J799*H799,2)</f>
        <v>0</v>
      </c>
      <c r="S799" s="94"/>
      <c r="T799" s="260">
        <f>S799*H799</f>
        <v>0</v>
      </c>
      <c r="U799" s="260">
        <v>0</v>
      </c>
      <c r="V799" s="260">
        <f>U799*H799</f>
        <v>0</v>
      </c>
      <c r="W799" s="260">
        <v>0</v>
      </c>
      <c r="X799" s="261">
        <f>W799*H799</f>
        <v>0</v>
      </c>
      <c r="Y799" s="41"/>
      <c r="Z799" s="41"/>
      <c r="AA799" s="41"/>
      <c r="AB799" s="41"/>
      <c r="AC799" s="41"/>
      <c r="AD799" s="41"/>
      <c r="AE799" s="41"/>
      <c r="AR799" s="262" t="s">
        <v>342</v>
      </c>
      <c r="AT799" s="262" t="s">
        <v>254</v>
      </c>
      <c r="AU799" s="262" t="s">
        <v>88</v>
      </c>
      <c r="AY799" s="16" t="s">
        <v>184</v>
      </c>
      <c r="BE799" s="147">
        <f>IF(O799="základní",K799,0)</f>
        <v>0</v>
      </c>
      <c r="BF799" s="147">
        <f>IF(O799="snížená",K799,0)</f>
        <v>0</v>
      </c>
      <c r="BG799" s="147">
        <f>IF(O799="zákl. přenesená",K799,0)</f>
        <v>0</v>
      </c>
      <c r="BH799" s="147">
        <f>IF(O799="sníž. přenesená",K799,0)</f>
        <v>0</v>
      </c>
      <c r="BI799" s="147">
        <f>IF(O799="nulová",K799,0)</f>
        <v>0</v>
      </c>
      <c r="BJ799" s="16" t="s">
        <v>86</v>
      </c>
      <c r="BK799" s="147">
        <f>ROUND(P799*H799,2)</f>
        <v>0</v>
      </c>
      <c r="BL799" s="16" t="s">
        <v>264</v>
      </c>
      <c r="BM799" s="262" t="s">
        <v>2192</v>
      </c>
    </row>
    <row r="800" s="2" customFormat="1" ht="21.75" customHeight="1">
      <c r="A800" s="41"/>
      <c r="B800" s="42"/>
      <c r="C800" s="249" t="s">
        <v>2193</v>
      </c>
      <c r="D800" s="249" t="s">
        <v>186</v>
      </c>
      <c r="E800" s="250" t="s">
        <v>2194</v>
      </c>
      <c r="F800" s="251" t="s">
        <v>2195</v>
      </c>
      <c r="G800" s="252" t="s">
        <v>194</v>
      </c>
      <c r="H800" s="253">
        <v>4100</v>
      </c>
      <c r="I800" s="254"/>
      <c r="J800" s="254"/>
      <c r="K800" s="255">
        <f>ROUND(P800*H800,2)</f>
        <v>0</v>
      </c>
      <c r="L800" s="256"/>
      <c r="M800" s="44"/>
      <c r="N800" s="257" t="s">
        <v>1</v>
      </c>
      <c r="O800" s="258" t="s">
        <v>42</v>
      </c>
      <c r="P800" s="259">
        <f>I800+J800</f>
        <v>0</v>
      </c>
      <c r="Q800" s="259">
        <f>ROUND(I800*H800,2)</f>
        <v>0</v>
      </c>
      <c r="R800" s="259">
        <f>ROUND(J800*H800,2)</f>
        <v>0</v>
      </c>
      <c r="S800" s="94"/>
      <c r="T800" s="260">
        <f>S800*H800</f>
        <v>0</v>
      </c>
      <c r="U800" s="260">
        <v>0</v>
      </c>
      <c r="V800" s="260">
        <f>U800*H800</f>
        <v>0</v>
      </c>
      <c r="W800" s="260">
        <v>0</v>
      </c>
      <c r="X800" s="261">
        <f>W800*H800</f>
        <v>0</v>
      </c>
      <c r="Y800" s="41"/>
      <c r="Z800" s="41"/>
      <c r="AA800" s="41"/>
      <c r="AB800" s="41"/>
      <c r="AC800" s="41"/>
      <c r="AD800" s="41"/>
      <c r="AE800" s="41"/>
      <c r="AR800" s="262" t="s">
        <v>264</v>
      </c>
      <c r="AT800" s="262" t="s">
        <v>186</v>
      </c>
      <c r="AU800" s="262" t="s">
        <v>88</v>
      </c>
      <c r="AY800" s="16" t="s">
        <v>184</v>
      </c>
      <c r="BE800" s="147">
        <f>IF(O800="základní",K800,0)</f>
        <v>0</v>
      </c>
      <c r="BF800" s="147">
        <f>IF(O800="snížená",K800,0)</f>
        <v>0</v>
      </c>
      <c r="BG800" s="147">
        <f>IF(O800="zákl. přenesená",K800,0)</f>
        <v>0</v>
      </c>
      <c r="BH800" s="147">
        <f>IF(O800="sníž. přenesená",K800,0)</f>
        <v>0</v>
      </c>
      <c r="BI800" s="147">
        <f>IF(O800="nulová",K800,0)</f>
        <v>0</v>
      </c>
      <c r="BJ800" s="16" t="s">
        <v>86</v>
      </c>
      <c r="BK800" s="147">
        <f>ROUND(P800*H800,2)</f>
        <v>0</v>
      </c>
      <c r="BL800" s="16" t="s">
        <v>264</v>
      </c>
      <c r="BM800" s="262" t="s">
        <v>2196</v>
      </c>
    </row>
    <row r="801" s="2" customFormat="1" ht="21.75" customHeight="1">
      <c r="A801" s="41"/>
      <c r="B801" s="42"/>
      <c r="C801" s="286" t="s">
        <v>2197</v>
      </c>
      <c r="D801" s="286" t="s">
        <v>254</v>
      </c>
      <c r="E801" s="287" t="s">
        <v>2198</v>
      </c>
      <c r="F801" s="288" t="s">
        <v>2199</v>
      </c>
      <c r="G801" s="289" t="s">
        <v>194</v>
      </c>
      <c r="H801" s="290">
        <v>350</v>
      </c>
      <c r="I801" s="291"/>
      <c r="J801" s="292"/>
      <c r="K801" s="293">
        <f>ROUND(P801*H801,2)</f>
        <v>0</v>
      </c>
      <c r="L801" s="292"/>
      <c r="M801" s="294"/>
      <c r="N801" s="295" t="s">
        <v>1</v>
      </c>
      <c r="O801" s="258" t="s">
        <v>42</v>
      </c>
      <c r="P801" s="259">
        <f>I801+J801</f>
        <v>0</v>
      </c>
      <c r="Q801" s="259">
        <f>ROUND(I801*H801,2)</f>
        <v>0</v>
      </c>
      <c r="R801" s="259">
        <f>ROUND(J801*H801,2)</f>
        <v>0</v>
      </c>
      <c r="S801" s="94"/>
      <c r="T801" s="260">
        <f>S801*H801</f>
        <v>0</v>
      </c>
      <c r="U801" s="260">
        <v>5.0000000000000002E-05</v>
      </c>
      <c r="V801" s="260">
        <f>U801*H801</f>
        <v>0.017500000000000002</v>
      </c>
      <c r="W801" s="260">
        <v>0</v>
      </c>
      <c r="X801" s="261">
        <f>W801*H801</f>
        <v>0</v>
      </c>
      <c r="Y801" s="41"/>
      <c r="Z801" s="41"/>
      <c r="AA801" s="41"/>
      <c r="AB801" s="41"/>
      <c r="AC801" s="41"/>
      <c r="AD801" s="41"/>
      <c r="AE801" s="41"/>
      <c r="AR801" s="262" t="s">
        <v>342</v>
      </c>
      <c r="AT801" s="262" t="s">
        <v>254</v>
      </c>
      <c r="AU801" s="262" t="s">
        <v>88</v>
      </c>
      <c r="AY801" s="16" t="s">
        <v>184</v>
      </c>
      <c r="BE801" s="147">
        <f>IF(O801="základní",K801,0)</f>
        <v>0</v>
      </c>
      <c r="BF801" s="147">
        <f>IF(O801="snížená",K801,0)</f>
        <v>0</v>
      </c>
      <c r="BG801" s="147">
        <f>IF(O801="zákl. přenesená",K801,0)</f>
        <v>0</v>
      </c>
      <c r="BH801" s="147">
        <f>IF(O801="sníž. přenesená",K801,0)</f>
        <v>0</v>
      </c>
      <c r="BI801" s="147">
        <f>IF(O801="nulová",K801,0)</f>
        <v>0</v>
      </c>
      <c r="BJ801" s="16" t="s">
        <v>86</v>
      </c>
      <c r="BK801" s="147">
        <f>ROUND(P801*H801,2)</f>
        <v>0</v>
      </c>
      <c r="BL801" s="16" t="s">
        <v>264</v>
      </c>
      <c r="BM801" s="262" t="s">
        <v>2200</v>
      </c>
    </row>
    <row r="802" s="2" customFormat="1" ht="16.5" customHeight="1">
      <c r="A802" s="41"/>
      <c r="B802" s="42"/>
      <c r="C802" s="286" t="s">
        <v>2201</v>
      </c>
      <c r="D802" s="286" t="s">
        <v>254</v>
      </c>
      <c r="E802" s="287" t="s">
        <v>2202</v>
      </c>
      <c r="F802" s="288" t="s">
        <v>2203</v>
      </c>
      <c r="G802" s="289" t="s">
        <v>194</v>
      </c>
      <c r="H802" s="290">
        <v>1500</v>
      </c>
      <c r="I802" s="291"/>
      <c r="J802" s="292"/>
      <c r="K802" s="293">
        <f>ROUND(P802*H802,2)</f>
        <v>0</v>
      </c>
      <c r="L802" s="292"/>
      <c r="M802" s="294"/>
      <c r="N802" s="295" t="s">
        <v>1</v>
      </c>
      <c r="O802" s="258" t="s">
        <v>42</v>
      </c>
      <c r="P802" s="259">
        <f>I802+J802</f>
        <v>0</v>
      </c>
      <c r="Q802" s="259">
        <f>ROUND(I802*H802,2)</f>
        <v>0</v>
      </c>
      <c r="R802" s="259">
        <f>ROUND(J802*H802,2)</f>
        <v>0</v>
      </c>
      <c r="S802" s="94"/>
      <c r="T802" s="260">
        <f>S802*H802</f>
        <v>0</v>
      </c>
      <c r="U802" s="260">
        <v>0.00036000000000000002</v>
      </c>
      <c r="V802" s="260">
        <f>U802*H802</f>
        <v>0.54000000000000004</v>
      </c>
      <c r="W802" s="260">
        <v>0</v>
      </c>
      <c r="X802" s="261">
        <f>W802*H802</f>
        <v>0</v>
      </c>
      <c r="Y802" s="41"/>
      <c r="Z802" s="41"/>
      <c r="AA802" s="41"/>
      <c r="AB802" s="41"/>
      <c r="AC802" s="41"/>
      <c r="AD802" s="41"/>
      <c r="AE802" s="41"/>
      <c r="AR802" s="262" t="s">
        <v>342</v>
      </c>
      <c r="AT802" s="262" t="s">
        <v>254</v>
      </c>
      <c r="AU802" s="262" t="s">
        <v>88</v>
      </c>
      <c r="AY802" s="16" t="s">
        <v>184</v>
      </c>
      <c r="BE802" s="147">
        <f>IF(O802="základní",K802,0)</f>
        <v>0</v>
      </c>
      <c r="BF802" s="147">
        <f>IF(O802="snížená",K802,0)</f>
        <v>0</v>
      </c>
      <c r="BG802" s="147">
        <f>IF(O802="zákl. přenesená",K802,0)</f>
        <v>0</v>
      </c>
      <c r="BH802" s="147">
        <f>IF(O802="sníž. přenesená",K802,0)</f>
        <v>0</v>
      </c>
      <c r="BI802" s="147">
        <f>IF(O802="nulová",K802,0)</f>
        <v>0</v>
      </c>
      <c r="BJ802" s="16" t="s">
        <v>86</v>
      </c>
      <c r="BK802" s="147">
        <f>ROUND(P802*H802,2)</f>
        <v>0</v>
      </c>
      <c r="BL802" s="16" t="s">
        <v>264</v>
      </c>
      <c r="BM802" s="262" t="s">
        <v>2204</v>
      </c>
    </row>
    <row r="803" s="2" customFormat="1" ht="16.5" customHeight="1">
      <c r="A803" s="41"/>
      <c r="B803" s="42"/>
      <c r="C803" s="286" t="s">
        <v>2205</v>
      </c>
      <c r="D803" s="286" t="s">
        <v>254</v>
      </c>
      <c r="E803" s="287" t="s">
        <v>2206</v>
      </c>
      <c r="F803" s="288" t="s">
        <v>2207</v>
      </c>
      <c r="G803" s="289" t="s">
        <v>194</v>
      </c>
      <c r="H803" s="290">
        <v>2250</v>
      </c>
      <c r="I803" s="291"/>
      <c r="J803" s="292"/>
      <c r="K803" s="293">
        <f>ROUND(P803*H803,2)</f>
        <v>0</v>
      </c>
      <c r="L803" s="292"/>
      <c r="M803" s="294"/>
      <c r="N803" s="295" t="s">
        <v>1</v>
      </c>
      <c r="O803" s="258" t="s">
        <v>42</v>
      </c>
      <c r="P803" s="259">
        <f>I803+J803</f>
        <v>0</v>
      </c>
      <c r="Q803" s="259">
        <f>ROUND(I803*H803,2)</f>
        <v>0</v>
      </c>
      <c r="R803" s="259">
        <f>ROUND(J803*H803,2)</f>
        <v>0</v>
      </c>
      <c r="S803" s="94"/>
      <c r="T803" s="260">
        <f>S803*H803</f>
        <v>0</v>
      </c>
      <c r="U803" s="260">
        <v>0</v>
      </c>
      <c r="V803" s="260">
        <f>U803*H803</f>
        <v>0</v>
      </c>
      <c r="W803" s="260">
        <v>0</v>
      </c>
      <c r="X803" s="261">
        <f>W803*H803</f>
        <v>0</v>
      </c>
      <c r="Y803" s="41"/>
      <c r="Z803" s="41"/>
      <c r="AA803" s="41"/>
      <c r="AB803" s="41"/>
      <c r="AC803" s="41"/>
      <c r="AD803" s="41"/>
      <c r="AE803" s="41"/>
      <c r="AR803" s="262" t="s">
        <v>342</v>
      </c>
      <c r="AT803" s="262" t="s">
        <v>254</v>
      </c>
      <c r="AU803" s="262" t="s">
        <v>88</v>
      </c>
      <c r="AY803" s="16" t="s">
        <v>184</v>
      </c>
      <c r="BE803" s="147">
        <f>IF(O803="základní",K803,0)</f>
        <v>0</v>
      </c>
      <c r="BF803" s="147">
        <f>IF(O803="snížená",K803,0)</f>
        <v>0</v>
      </c>
      <c r="BG803" s="147">
        <f>IF(O803="zákl. přenesená",K803,0)</f>
        <v>0</v>
      </c>
      <c r="BH803" s="147">
        <f>IF(O803="sníž. přenesená",K803,0)</f>
        <v>0</v>
      </c>
      <c r="BI803" s="147">
        <f>IF(O803="nulová",K803,0)</f>
        <v>0</v>
      </c>
      <c r="BJ803" s="16" t="s">
        <v>86</v>
      </c>
      <c r="BK803" s="147">
        <f>ROUND(P803*H803,2)</f>
        <v>0</v>
      </c>
      <c r="BL803" s="16" t="s">
        <v>264</v>
      </c>
      <c r="BM803" s="262" t="s">
        <v>2208</v>
      </c>
    </row>
    <row r="804" s="2" customFormat="1" ht="21.75" customHeight="1">
      <c r="A804" s="41"/>
      <c r="B804" s="42"/>
      <c r="C804" s="249" t="s">
        <v>2209</v>
      </c>
      <c r="D804" s="249" t="s">
        <v>186</v>
      </c>
      <c r="E804" s="250" t="s">
        <v>2210</v>
      </c>
      <c r="F804" s="251" t="s">
        <v>2211</v>
      </c>
      <c r="G804" s="252" t="s">
        <v>333</v>
      </c>
      <c r="H804" s="253">
        <v>10</v>
      </c>
      <c r="I804" s="254"/>
      <c r="J804" s="254"/>
      <c r="K804" s="255">
        <f>ROUND(P804*H804,2)</f>
        <v>0</v>
      </c>
      <c r="L804" s="256"/>
      <c r="M804" s="44"/>
      <c r="N804" s="257" t="s">
        <v>1</v>
      </c>
      <c r="O804" s="258" t="s">
        <v>42</v>
      </c>
      <c r="P804" s="259">
        <f>I804+J804</f>
        <v>0</v>
      </c>
      <c r="Q804" s="259">
        <f>ROUND(I804*H804,2)</f>
        <v>0</v>
      </c>
      <c r="R804" s="259">
        <f>ROUND(J804*H804,2)</f>
        <v>0</v>
      </c>
      <c r="S804" s="94"/>
      <c r="T804" s="260">
        <f>S804*H804</f>
        <v>0</v>
      </c>
      <c r="U804" s="260">
        <v>0</v>
      </c>
      <c r="V804" s="260">
        <f>U804*H804</f>
        <v>0</v>
      </c>
      <c r="W804" s="260">
        <v>0</v>
      </c>
      <c r="X804" s="261">
        <f>W804*H804</f>
        <v>0</v>
      </c>
      <c r="Y804" s="41"/>
      <c r="Z804" s="41"/>
      <c r="AA804" s="41"/>
      <c r="AB804" s="41"/>
      <c r="AC804" s="41"/>
      <c r="AD804" s="41"/>
      <c r="AE804" s="41"/>
      <c r="AR804" s="262" t="s">
        <v>264</v>
      </c>
      <c r="AT804" s="262" t="s">
        <v>186</v>
      </c>
      <c r="AU804" s="262" t="s">
        <v>88</v>
      </c>
      <c r="AY804" s="16" t="s">
        <v>184</v>
      </c>
      <c r="BE804" s="147">
        <f>IF(O804="základní",K804,0)</f>
        <v>0</v>
      </c>
      <c r="BF804" s="147">
        <f>IF(O804="snížená",K804,0)</f>
        <v>0</v>
      </c>
      <c r="BG804" s="147">
        <f>IF(O804="zákl. přenesená",K804,0)</f>
        <v>0</v>
      </c>
      <c r="BH804" s="147">
        <f>IF(O804="sníž. přenesená",K804,0)</f>
        <v>0</v>
      </c>
      <c r="BI804" s="147">
        <f>IF(O804="nulová",K804,0)</f>
        <v>0</v>
      </c>
      <c r="BJ804" s="16" t="s">
        <v>86</v>
      </c>
      <c r="BK804" s="147">
        <f>ROUND(P804*H804,2)</f>
        <v>0</v>
      </c>
      <c r="BL804" s="16" t="s">
        <v>264</v>
      </c>
      <c r="BM804" s="262" t="s">
        <v>2212</v>
      </c>
    </row>
    <row r="805" s="2" customFormat="1" ht="24.15" customHeight="1">
      <c r="A805" s="41"/>
      <c r="B805" s="42"/>
      <c r="C805" s="286" t="s">
        <v>2213</v>
      </c>
      <c r="D805" s="286" t="s">
        <v>254</v>
      </c>
      <c r="E805" s="287" t="s">
        <v>1990</v>
      </c>
      <c r="F805" s="288" t="s">
        <v>1991</v>
      </c>
      <c r="G805" s="289" t="s">
        <v>333</v>
      </c>
      <c r="H805" s="290">
        <v>10</v>
      </c>
      <c r="I805" s="291"/>
      <c r="J805" s="292"/>
      <c r="K805" s="293">
        <f>ROUND(P805*H805,2)</f>
        <v>0</v>
      </c>
      <c r="L805" s="292"/>
      <c r="M805" s="294"/>
      <c r="N805" s="295" t="s">
        <v>1</v>
      </c>
      <c r="O805" s="258" t="s">
        <v>42</v>
      </c>
      <c r="P805" s="259">
        <f>I805+J805</f>
        <v>0</v>
      </c>
      <c r="Q805" s="259">
        <f>ROUND(I805*H805,2)</f>
        <v>0</v>
      </c>
      <c r="R805" s="259">
        <f>ROUND(J805*H805,2)</f>
        <v>0</v>
      </c>
      <c r="S805" s="94"/>
      <c r="T805" s="260">
        <f>S805*H805</f>
        <v>0</v>
      </c>
      <c r="U805" s="260">
        <v>8.0000000000000007E-05</v>
      </c>
      <c r="V805" s="260">
        <f>U805*H805</f>
        <v>0.00080000000000000004</v>
      </c>
      <c r="W805" s="260">
        <v>0</v>
      </c>
      <c r="X805" s="261">
        <f>W805*H805</f>
        <v>0</v>
      </c>
      <c r="Y805" s="41"/>
      <c r="Z805" s="41"/>
      <c r="AA805" s="41"/>
      <c r="AB805" s="41"/>
      <c r="AC805" s="41"/>
      <c r="AD805" s="41"/>
      <c r="AE805" s="41"/>
      <c r="AR805" s="262" t="s">
        <v>342</v>
      </c>
      <c r="AT805" s="262" t="s">
        <v>254</v>
      </c>
      <c r="AU805" s="262" t="s">
        <v>88</v>
      </c>
      <c r="AY805" s="16" t="s">
        <v>184</v>
      </c>
      <c r="BE805" s="147">
        <f>IF(O805="základní",K805,0)</f>
        <v>0</v>
      </c>
      <c r="BF805" s="147">
        <f>IF(O805="snížená",K805,0)</f>
        <v>0</v>
      </c>
      <c r="BG805" s="147">
        <f>IF(O805="zákl. přenesená",K805,0)</f>
        <v>0</v>
      </c>
      <c r="BH805" s="147">
        <f>IF(O805="sníž. přenesená",K805,0)</f>
        <v>0</v>
      </c>
      <c r="BI805" s="147">
        <f>IF(O805="nulová",K805,0)</f>
        <v>0</v>
      </c>
      <c r="BJ805" s="16" t="s">
        <v>86</v>
      </c>
      <c r="BK805" s="147">
        <f>ROUND(P805*H805,2)</f>
        <v>0</v>
      </c>
      <c r="BL805" s="16" t="s">
        <v>264</v>
      </c>
      <c r="BM805" s="262" t="s">
        <v>2214</v>
      </c>
    </row>
    <row r="806" s="2" customFormat="1" ht="16.5" customHeight="1">
      <c r="A806" s="41"/>
      <c r="B806" s="42"/>
      <c r="C806" s="249" t="s">
        <v>2215</v>
      </c>
      <c r="D806" s="249" t="s">
        <v>186</v>
      </c>
      <c r="E806" s="250" t="s">
        <v>2216</v>
      </c>
      <c r="F806" s="251" t="s">
        <v>2217</v>
      </c>
      <c r="G806" s="252" t="s">
        <v>333</v>
      </c>
      <c r="H806" s="253">
        <v>15</v>
      </c>
      <c r="I806" s="254"/>
      <c r="J806" s="254"/>
      <c r="K806" s="255">
        <f>ROUND(P806*H806,2)</f>
        <v>0</v>
      </c>
      <c r="L806" s="256"/>
      <c r="M806" s="44"/>
      <c r="N806" s="257" t="s">
        <v>1</v>
      </c>
      <c r="O806" s="258" t="s">
        <v>42</v>
      </c>
      <c r="P806" s="259">
        <f>I806+J806</f>
        <v>0</v>
      </c>
      <c r="Q806" s="259">
        <f>ROUND(I806*H806,2)</f>
        <v>0</v>
      </c>
      <c r="R806" s="259">
        <f>ROUND(J806*H806,2)</f>
        <v>0</v>
      </c>
      <c r="S806" s="94"/>
      <c r="T806" s="260">
        <f>S806*H806</f>
        <v>0</v>
      </c>
      <c r="U806" s="260">
        <v>0</v>
      </c>
      <c r="V806" s="260">
        <f>U806*H806</f>
        <v>0</v>
      </c>
      <c r="W806" s="260">
        <v>0</v>
      </c>
      <c r="X806" s="261">
        <f>W806*H806</f>
        <v>0</v>
      </c>
      <c r="Y806" s="41"/>
      <c r="Z806" s="41"/>
      <c r="AA806" s="41"/>
      <c r="AB806" s="41"/>
      <c r="AC806" s="41"/>
      <c r="AD806" s="41"/>
      <c r="AE806" s="41"/>
      <c r="AR806" s="262" t="s">
        <v>264</v>
      </c>
      <c r="AT806" s="262" t="s">
        <v>186</v>
      </c>
      <c r="AU806" s="262" t="s">
        <v>88</v>
      </c>
      <c r="AY806" s="16" t="s">
        <v>184</v>
      </c>
      <c r="BE806" s="147">
        <f>IF(O806="základní",K806,0)</f>
        <v>0</v>
      </c>
      <c r="BF806" s="147">
        <f>IF(O806="snížená",K806,0)</f>
        <v>0</v>
      </c>
      <c r="BG806" s="147">
        <f>IF(O806="zákl. přenesená",K806,0)</f>
        <v>0</v>
      </c>
      <c r="BH806" s="147">
        <f>IF(O806="sníž. přenesená",K806,0)</f>
        <v>0</v>
      </c>
      <c r="BI806" s="147">
        <f>IF(O806="nulová",K806,0)</f>
        <v>0</v>
      </c>
      <c r="BJ806" s="16" t="s">
        <v>86</v>
      </c>
      <c r="BK806" s="147">
        <f>ROUND(P806*H806,2)</f>
        <v>0</v>
      </c>
      <c r="BL806" s="16" t="s">
        <v>264</v>
      </c>
      <c r="BM806" s="262" t="s">
        <v>2218</v>
      </c>
    </row>
    <row r="807" s="2" customFormat="1" ht="16.5" customHeight="1">
      <c r="A807" s="41"/>
      <c r="B807" s="42"/>
      <c r="C807" s="286" t="s">
        <v>2219</v>
      </c>
      <c r="D807" s="286" t="s">
        <v>254</v>
      </c>
      <c r="E807" s="287" t="s">
        <v>2220</v>
      </c>
      <c r="F807" s="288" t="s">
        <v>2221</v>
      </c>
      <c r="G807" s="289" t="s">
        <v>333</v>
      </c>
      <c r="H807" s="290">
        <v>15</v>
      </c>
      <c r="I807" s="291"/>
      <c r="J807" s="292"/>
      <c r="K807" s="293">
        <f>ROUND(P807*H807,2)</f>
        <v>0</v>
      </c>
      <c r="L807" s="292"/>
      <c r="M807" s="294"/>
      <c r="N807" s="295" t="s">
        <v>1</v>
      </c>
      <c r="O807" s="258" t="s">
        <v>42</v>
      </c>
      <c r="P807" s="259">
        <f>I807+J807</f>
        <v>0</v>
      </c>
      <c r="Q807" s="259">
        <f>ROUND(I807*H807,2)</f>
        <v>0</v>
      </c>
      <c r="R807" s="259">
        <f>ROUND(J807*H807,2)</f>
        <v>0</v>
      </c>
      <c r="S807" s="94"/>
      <c r="T807" s="260">
        <f>S807*H807</f>
        <v>0</v>
      </c>
      <c r="U807" s="260">
        <v>0.00020000000000000001</v>
      </c>
      <c r="V807" s="260">
        <f>U807*H807</f>
        <v>0.0030000000000000001</v>
      </c>
      <c r="W807" s="260">
        <v>0</v>
      </c>
      <c r="X807" s="261">
        <f>W807*H807</f>
        <v>0</v>
      </c>
      <c r="Y807" s="41"/>
      <c r="Z807" s="41"/>
      <c r="AA807" s="41"/>
      <c r="AB807" s="41"/>
      <c r="AC807" s="41"/>
      <c r="AD807" s="41"/>
      <c r="AE807" s="41"/>
      <c r="AR807" s="262" t="s">
        <v>342</v>
      </c>
      <c r="AT807" s="262" t="s">
        <v>254</v>
      </c>
      <c r="AU807" s="262" t="s">
        <v>88</v>
      </c>
      <c r="AY807" s="16" t="s">
        <v>184</v>
      </c>
      <c r="BE807" s="147">
        <f>IF(O807="základní",K807,0)</f>
        <v>0</v>
      </c>
      <c r="BF807" s="147">
        <f>IF(O807="snížená",K807,0)</f>
        <v>0</v>
      </c>
      <c r="BG807" s="147">
        <f>IF(O807="zákl. přenesená",K807,0)</f>
        <v>0</v>
      </c>
      <c r="BH807" s="147">
        <f>IF(O807="sníž. přenesená",K807,0)</f>
        <v>0</v>
      </c>
      <c r="BI807" s="147">
        <f>IF(O807="nulová",K807,0)</f>
        <v>0</v>
      </c>
      <c r="BJ807" s="16" t="s">
        <v>86</v>
      </c>
      <c r="BK807" s="147">
        <f>ROUND(P807*H807,2)</f>
        <v>0</v>
      </c>
      <c r="BL807" s="16" t="s">
        <v>264</v>
      </c>
      <c r="BM807" s="262" t="s">
        <v>2222</v>
      </c>
    </row>
    <row r="808" s="2" customFormat="1" ht="24.15" customHeight="1">
      <c r="A808" s="41"/>
      <c r="B808" s="42"/>
      <c r="C808" s="249" t="s">
        <v>2223</v>
      </c>
      <c r="D808" s="249" t="s">
        <v>186</v>
      </c>
      <c r="E808" s="250" t="s">
        <v>2224</v>
      </c>
      <c r="F808" s="251" t="s">
        <v>2225</v>
      </c>
      <c r="G808" s="252" t="s">
        <v>333</v>
      </c>
      <c r="H808" s="253">
        <v>10</v>
      </c>
      <c r="I808" s="254"/>
      <c r="J808" s="254"/>
      <c r="K808" s="255">
        <f>ROUND(P808*H808,2)</f>
        <v>0</v>
      </c>
      <c r="L808" s="256"/>
      <c r="M808" s="44"/>
      <c r="N808" s="257" t="s">
        <v>1</v>
      </c>
      <c r="O808" s="258" t="s">
        <v>42</v>
      </c>
      <c r="P808" s="259">
        <f>I808+J808</f>
        <v>0</v>
      </c>
      <c r="Q808" s="259">
        <f>ROUND(I808*H808,2)</f>
        <v>0</v>
      </c>
      <c r="R808" s="259">
        <f>ROUND(J808*H808,2)</f>
        <v>0</v>
      </c>
      <c r="S808" s="94"/>
      <c r="T808" s="260">
        <f>S808*H808</f>
        <v>0</v>
      </c>
      <c r="U808" s="260">
        <v>0</v>
      </c>
      <c r="V808" s="260">
        <f>U808*H808</f>
        <v>0</v>
      </c>
      <c r="W808" s="260">
        <v>0</v>
      </c>
      <c r="X808" s="261">
        <f>W808*H808</f>
        <v>0</v>
      </c>
      <c r="Y808" s="41"/>
      <c r="Z808" s="41"/>
      <c r="AA808" s="41"/>
      <c r="AB808" s="41"/>
      <c r="AC808" s="41"/>
      <c r="AD808" s="41"/>
      <c r="AE808" s="41"/>
      <c r="AR808" s="262" t="s">
        <v>264</v>
      </c>
      <c r="AT808" s="262" t="s">
        <v>186</v>
      </c>
      <c r="AU808" s="262" t="s">
        <v>88</v>
      </c>
      <c r="AY808" s="16" t="s">
        <v>184</v>
      </c>
      <c r="BE808" s="147">
        <f>IF(O808="základní",K808,0)</f>
        <v>0</v>
      </c>
      <c r="BF808" s="147">
        <f>IF(O808="snížená",K808,0)</f>
        <v>0</v>
      </c>
      <c r="BG808" s="147">
        <f>IF(O808="zákl. přenesená",K808,0)</f>
        <v>0</v>
      </c>
      <c r="BH808" s="147">
        <f>IF(O808="sníž. přenesená",K808,0)</f>
        <v>0</v>
      </c>
      <c r="BI808" s="147">
        <f>IF(O808="nulová",K808,0)</f>
        <v>0</v>
      </c>
      <c r="BJ808" s="16" t="s">
        <v>86</v>
      </c>
      <c r="BK808" s="147">
        <f>ROUND(P808*H808,2)</f>
        <v>0</v>
      </c>
      <c r="BL808" s="16" t="s">
        <v>264</v>
      </c>
      <c r="BM808" s="262" t="s">
        <v>2226</v>
      </c>
    </row>
    <row r="809" s="2" customFormat="1" ht="16.5" customHeight="1">
      <c r="A809" s="41"/>
      <c r="B809" s="42"/>
      <c r="C809" s="286" t="s">
        <v>2227</v>
      </c>
      <c r="D809" s="286" t="s">
        <v>254</v>
      </c>
      <c r="E809" s="287" t="s">
        <v>2228</v>
      </c>
      <c r="F809" s="288" t="s">
        <v>2229</v>
      </c>
      <c r="G809" s="289" t="s">
        <v>333</v>
      </c>
      <c r="H809" s="290">
        <v>10</v>
      </c>
      <c r="I809" s="291"/>
      <c r="J809" s="292"/>
      <c r="K809" s="293">
        <f>ROUND(P809*H809,2)</f>
        <v>0</v>
      </c>
      <c r="L809" s="292"/>
      <c r="M809" s="294"/>
      <c r="N809" s="295" t="s">
        <v>1</v>
      </c>
      <c r="O809" s="258" t="s">
        <v>42</v>
      </c>
      <c r="P809" s="259">
        <f>I809+J809</f>
        <v>0</v>
      </c>
      <c r="Q809" s="259">
        <f>ROUND(I809*H809,2)</f>
        <v>0</v>
      </c>
      <c r="R809" s="259">
        <f>ROUND(J809*H809,2)</f>
        <v>0</v>
      </c>
      <c r="S809" s="94"/>
      <c r="T809" s="260">
        <f>S809*H809</f>
        <v>0</v>
      </c>
      <c r="U809" s="260">
        <v>0</v>
      </c>
      <c r="V809" s="260">
        <f>U809*H809</f>
        <v>0</v>
      </c>
      <c r="W809" s="260">
        <v>0</v>
      </c>
      <c r="X809" s="261">
        <f>W809*H809</f>
        <v>0</v>
      </c>
      <c r="Y809" s="41"/>
      <c r="Z809" s="41"/>
      <c r="AA809" s="41"/>
      <c r="AB809" s="41"/>
      <c r="AC809" s="41"/>
      <c r="AD809" s="41"/>
      <c r="AE809" s="41"/>
      <c r="AR809" s="262" t="s">
        <v>342</v>
      </c>
      <c r="AT809" s="262" t="s">
        <v>254</v>
      </c>
      <c r="AU809" s="262" t="s">
        <v>88</v>
      </c>
      <c r="AY809" s="16" t="s">
        <v>184</v>
      </c>
      <c r="BE809" s="147">
        <f>IF(O809="základní",K809,0)</f>
        <v>0</v>
      </c>
      <c r="BF809" s="147">
        <f>IF(O809="snížená",K809,0)</f>
        <v>0</v>
      </c>
      <c r="BG809" s="147">
        <f>IF(O809="zákl. přenesená",K809,0)</f>
        <v>0</v>
      </c>
      <c r="BH809" s="147">
        <f>IF(O809="sníž. přenesená",K809,0)</f>
        <v>0</v>
      </c>
      <c r="BI809" s="147">
        <f>IF(O809="nulová",K809,0)</f>
        <v>0</v>
      </c>
      <c r="BJ809" s="16" t="s">
        <v>86</v>
      </c>
      <c r="BK809" s="147">
        <f>ROUND(P809*H809,2)</f>
        <v>0</v>
      </c>
      <c r="BL809" s="16" t="s">
        <v>264</v>
      </c>
      <c r="BM809" s="262" t="s">
        <v>2230</v>
      </c>
    </row>
    <row r="810" s="2" customFormat="1" ht="16.5" customHeight="1">
      <c r="A810" s="41"/>
      <c r="B810" s="42"/>
      <c r="C810" s="249" t="s">
        <v>2231</v>
      </c>
      <c r="D810" s="249" t="s">
        <v>186</v>
      </c>
      <c r="E810" s="250" t="s">
        <v>2232</v>
      </c>
      <c r="F810" s="251" t="s">
        <v>2233</v>
      </c>
      <c r="G810" s="252" t="s">
        <v>333</v>
      </c>
      <c r="H810" s="253">
        <v>10</v>
      </c>
      <c r="I810" s="254"/>
      <c r="J810" s="254"/>
      <c r="K810" s="255">
        <f>ROUND(P810*H810,2)</f>
        <v>0</v>
      </c>
      <c r="L810" s="256"/>
      <c r="M810" s="44"/>
      <c r="N810" s="257" t="s">
        <v>1</v>
      </c>
      <c r="O810" s="258" t="s">
        <v>42</v>
      </c>
      <c r="P810" s="259">
        <f>I810+J810</f>
        <v>0</v>
      </c>
      <c r="Q810" s="259">
        <f>ROUND(I810*H810,2)</f>
        <v>0</v>
      </c>
      <c r="R810" s="259">
        <f>ROUND(J810*H810,2)</f>
        <v>0</v>
      </c>
      <c r="S810" s="94"/>
      <c r="T810" s="260">
        <f>S810*H810</f>
        <v>0</v>
      </c>
      <c r="U810" s="260">
        <v>0</v>
      </c>
      <c r="V810" s="260">
        <f>U810*H810</f>
        <v>0</v>
      </c>
      <c r="W810" s="260">
        <v>0</v>
      </c>
      <c r="X810" s="261">
        <f>W810*H810</f>
        <v>0</v>
      </c>
      <c r="Y810" s="41"/>
      <c r="Z810" s="41"/>
      <c r="AA810" s="41"/>
      <c r="AB810" s="41"/>
      <c r="AC810" s="41"/>
      <c r="AD810" s="41"/>
      <c r="AE810" s="41"/>
      <c r="AR810" s="262" t="s">
        <v>264</v>
      </c>
      <c r="AT810" s="262" t="s">
        <v>186</v>
      </c>
      <c r="AU810" s="262" t="s">
        <v>88</v>
      </c>
      <c r="AY810" s="16" t="s">
        <v>184</v>
      </c>
      <c r="BE810" s="147">
        <f>IF(O810="základní",K810,0)</f>
        <v>0</v>
      </c>
      <c r="BF810" s="147">
        <f>IF(O810="snížená",K810,0)</f>
        <v>0</v>
      </c>
      <c r="BG810" s="147">
        <f>IF(O810="zákl. přenesená",K810,0)</f>
        <v>0</v>
      </c>
      <c r="BH810" s="147">
        <f>IF(O810="sníž. přenesená",K810,0)</f>
        <v>0</v>
      </c>
      <c r="BI810" s="147">
        <f>IF(O810="nulová",K810,0)</f>
        <v>0</v>
      </c>
      <c r="BJ810" s="16" t="s">
        <v>86</v>
      </c>
      <c r="BK810" s="147">
        <f>ROUND(P810*H810,2)</f>
        <v>0</v>
      </c>
      <c r="BL810" s="16" t="s">
        <v>264</v>
      </c>
      <c r="BM810" s="262" t="s">
        <v>2234</v>
      </c>
    </row>
    <row r="811" s="2" customFormat="1" ht="24.15" customHeight="1">
      <c r="A811" s="41"/>
      <c r="B811" s="42"/>
      <c r="C811" s="286" t="s">
        <v>2235</v>
      </c>
      <c r="D811" s="286" t="s">
        <v>254</v>
      </c>
      <c r="E811" s="287" t="s">
        <v>2236</v>
      </c>
      <c r="F811" s="288" t="s">
        <v>2237</v>
      </c>
      <c r="G811" s="289" t="s">
        <v>333</v>
      </c>
      <c r="H811" s="290">
        <v>10</v>
      </c>
      <c r="I811" s="291"/>
      <c r="J811" s="292"/>
      <c r="K811" s="293">
        <f>ROUND(P811*H811,2)</f>
        <v>0</v>
      </c>
      <c r="L811" s="292"/>
      <c r="M811" s="294"/>
      <c r="N811" s="295" t="s">
        <v>1</v>
      </c>
      <c r="O811" s="258" t="s">
        <v>42</v>
      </c>
      <c r="P811" s="259">
        <f>I811+J811</f>
        <v>0</v>
      </c>
      <c r="Q811" s="259">
        <f>ROUND(I811*H811,2)</f>
        <v>0</v>
      </c>
      <c r="R811" s="259">
        <f>ROUND(J811*H811,2)</f>
        <v>0</v>
      </c>
      <c r="S811" s="94"/>
      <c r="T811" s="260">
        <f>S811*H811</f>
        <v>0</v>
      </c>
      <c r="U811" s="260">
        <v>0</v>
      </c>
      <c r="V811" s="260">
        <f>U811*H811</f>
        <v>0</v>
      </c>
      <c r="W811" s="260">
        <v>0</v>
      </c>
      <c r="X811" s="261">
        <f>W811*H811</f>
        <v>0</v>
      </c>
      <c r="Y811" s="41"/>
      <c r="Z811" s="41"/>
      <c r="AA811" s="41"/>
      <c r="AB811" s="41"/>
      <c r="AC811" s="41"/>
      <c r="AD811" s="41"/>
      <c r="AE811" s="41"/>
      <c r="AR811" s="262" t="s">
        <v>342</v>
      </c>
      <c r="AT811" s="262" t="s">
        <v>254</v>
      </c>
      <c r="AU811" s="262" t="s">
        <v>88</v>
      </c>
      <c r="AY811" s="16" t="s">
        <v>184</v>
      </c>
      <c r="BE811" s="147">
        <f>IF(O811="základní",K811,0)</f>
        <v>0</v>
      </c>
      <c r="BF811" s="147">
        <f>IF(O811="snížená",K811,0)</f>
        <v>0</v>
      </c>
      <c r="BG811" s="147">
        <f>IF(O811="zákl. přenesená",K811,0)</f>
        <v>0</v>
      </c>
      <c r="BH811" s="147">
        <f>IF(O811="sníž. přenesená",K811,0)</f>
        <v>0</v>
      </c>
      <c r="BI811" s="147">
        <f>IF(O811="nulová",K811,0)</f>
        <v>0</v>
      </c>
      <c r="BJ811" s="16" t="s">
        <v>86</v>
      </c>
      <c r="BK811" s="147">
        <f>ROUND(P811*H811,2)</f>
        <v>0</v>
      </c>
      <c r="BL811" s="16" t="s">
        <v>264</v>
      </c>
      <c r="BM811" s="262" t="s">
        <v>2238</v>
      </c>
    </row>
    <row r="812" s="2" customFormat="1" ht="16.5" customHeight="1">
      <c r="A812" s="41"/>
      <c r="B812" s="42"/>
      <c r="C812" s="249" t="s">
        <v>2239</v>
      </c>
      <c r="D812" s="249" t="s">
        <v>186</v>
      </c>
      <c r="E812" s="250" t="s">
        <v>2240</v>
      </c>
      <c r="F812" s="251" t="s">
        <v>2241</v>
      </c>
      <c r="G812" s="252" t="s">
        <v>333</v>
      </c>
      <c r="H812" s="253">
        <v>2</v>
      </c>
      <c r="I812" s="254"/>
      <c r="J812" s="254"/>
      <c r="K812" s="255">
        <f>ROUND(P812*H812,2)</f>
        <v>0</v>
      </c>
      <c r="L812" s="256"/>
      <c r="M812" s="44"/>
      <c r="N812" s="257" t="s">
        <v>1</v>
      </c>
      <c r="O812" s="258" t="s">
        <v>42</v>
      </c>
      <c r="P812" s="259">
        <f>I812+J812</f>
        <v>0</v>
      </c>
      <c r="Q812" s="259">
        <f>ROUND(I812*H812,2)</f>
        <v>0</v>
      </c>
      <c r="R812" s="259">
        <f>ROUND(J812*H812,2)</f>
        <v>0</v>
      </c>
      <c r="S812" s="94"/>
      <c r="T812" s="260">
        <f>S812*H812</f>
        <v>0</v>
      </c>
      <c r="U812" s="260">
        <v>0</v>
      </c>
      <c r="V812" s="260">
        <f>U812*H812</f>
        <v>0</v>
      </c>
      <c r="W812" s="260">
        <v>0</v>
      </c>
      <c r="X812" s="261">
        <f>W812*H812</f>
        <v>0</v>
      </c>
      <c r="Y812" s="41"/>
      <c r="Z812" s="41"/>
      <c r="AA812" s="41"/>
      <c r="AB812" s="41"/>
      <c r="AC812" s="41"/>
      <c r="AD812" s="41"/>
      <c r="AE812" s="41"/>
      <c r="AR812" s="262" t="s">
        <v>264</v>
      </c>
      <c r="AT812" s="262" t="s">
        <v>186</v>
      </c>
      <c r="AU812" s="262" t="s">
        <v>88</v>
      </c>
      <c r="AY812" s="16" t="s">
        <v>184</v>
      </c>
      <c r="BE812" s="147">
        <f>IF(O812="základní",K812,0)</f>
        <v>0</v>
      </c>
      <c r="BF812" s="147">
        <f>IF(O812="snížená",K812,0)</f>
        <v>0</v>
      </c>
      <c r="BG812" s="147">
        <f>IF(O812="zákl. přenesená",K812,0)</f>
        <v>0</v>
      </c>
      <c r="BH812" s="147">
        <f>IF(O812="sníž. přenesená",K812,0)</f>
        <v>0</v>
      </c>
      <c r="BI812" s="147">
        <f>IF(O812="nulová",K812,0)</f>
        <v>0</v>
      </c>
      <c r="BJ812" s="16" t="s">
        <v>86</v>
      </c>
      <c r="BK812" s="147">
        <f>ROUND(P812*H812,2)</f>
        <v>0</v>
      </c>
      <c r="BL812" s="16" t="s">
        <v>264</v>
      </c>
      <c r="BM812" s="262" t="s">
        <v>2242</v>
      </c>
    </row>
    <row r="813" s="2" customFormat="1" ht="16.5" customHeight="1">
      <c r="A813" s="41"/>
      <c r="B813" s="42"/>
      <c r="C813" s="286" t="s">
        <v>2243</v>
      </c>
      <c r="D813" s="286" t="s">
        <v>254</v>
      </c>
      <c r="E813" s="287" t="s">
        <v>2244</v>
      </c>
      <c r="F813" s="288" t="s">
        <v>2245</v>
      </c>
      <c r="G813" s="289" t="s">
        <v>333</v>
      </c>
      <c r="H813" s="290">
        <v>2</v>
      </c>
      <c r="I813" s="291"/>
      <c r="J813" s="292"/>
      <c r="K813" s="293">
        <f>ROUND(P813*H813,2)</f>
        <v>0</v>
      </c>
      <c r="L813" s="292"/>
      <c r="M813" s="294"/>
      <c r="N813" s="295" t="s">
        <v>1</v>
      </c>
      <c r="O813" s="258" t="s">
        <v>42</v>
      </c>
      <c r="P813" s="259">
        <f>I813+J813</f>
        <v>0</v>
      </c>
      <c r="Q813" s="259">
        <f>ROUND(I813*H813,2)</f>
        <v>0</v>
      </c>
      <c r="R813" s="259">
        <f>ROUND(J813*H813,2)</f>
        <v>0</v>
      </c>
      <c r="S813" s="94"/>
      <c r="T813" s="260">
        <f>S813*H813</f>
        <v>0</v>
      </c>
      <c r="U813" s="260">
        <v>0</v>
      </c>
      <c r="V813" s="260">
        <f>U813*H813</f>
        <v>0</v>
      </c>
      <c r="W813" s="260">
        <v>0</v>
      </c>
      <c r="X813" s="261">
        <f>W813*H813</f>
        <v>0</v>
      </c>
      <c r="Y813" s="41"/>
      <c r="Z813" s="41"/>
      <c r="AA813" s="41"/>
      <c r="AB813" s="41"/>
      <c r="AC813" s="41"/>
      <c r="AD813" s="41"/>
      <c r="AE813" s="41"/>
      <c r="AR813" s="262" t="s">
        <v>342</v>
      </c>
      <c r="AT813" s="262" t="s">
        <v>254</v>
      </c>
      <c r="AU813" s="262" t="s">
        <v>88</v>
      </c>
      <c r="AY813" s="16" t="s">
        <v>184</v>
      </c>
      <c r="BE813" s="147">
        <f>IF(O813="základní",K813,0)</f>
        <v>0</v>
      </c>
      <c r="BF813" s="147">
        <f>IF(O813="snížená",K813,0)</f>
        <v>0</v>
      </c>
      <c r="BG813" s="147">
        <f>IF(O813="zákl. přenesená",K813,0)</f>
        <v>0</v>
      </c>
      <c r="BH813" s="147">
        <f>IF(O813="sníž. přenesená",K813,0)</f>
        <v>0</v>
      </c>
      <c r="BI813" s="147">
        <f>IF(O813="nulová",K813,0)</f>
        <v>0</v>
      </c>
      <c r="BJ813" s="16" t="s">
        <v>86</v>
      </c>
      <c r="BK813" s="147">
        <f>ROUND(P813*H813,2)</f>
        <v>0</v>
      </c>
      <c r="BL813" s="16" t="s">
        <v>264</v>
      </c>
      <c r="BM813" s="262" t="s">
        <v>2246</v>
      </c>
    </row>
    <row r="814" s="2" customFormat="1" ht="33" customHeight="1">
      <c r="A814" s="41"/>
      <c r="B814" s="42"/>
      <c r="C814" s="249" t="s">
        <v>2247</v>
      </c>
      <c r="D814" s="249" t="s">
        <v>186</v>
      </c>
      <c r="E814" s="250" t="s">
        <v>2248</v>
      </c>
      <c r="F814" s="251" t="s">
        <v>2249</v>
      </c>
      <c r="G814" s="252" t="s">
        <v>333</v>
      </c>
      <c r="H814" s="253">
        <v>1</v>
      </c>
      <c r="I814" s="254"/>
      <c r="J814" s="254"/>
      <c r="K814" s="255">
        <f>ROUND(P814*H814,2)</f>
        <v>0</v>
      </c>
      <c r="L814" s="256"/>
      <c r="M814" s="44"/>
      <c r="N814" s="257" t="s">
        <v>1</v>
      </c>
      <c r="O814" s="258" t="s">
        <v>42</v>
      </c>
      <c r="P814" s="259">
        <f>I814+J814</f>
        <v>0</v>
      </c>
      <c r="Q814" s="259">
        <f>ROUND(I814*H814,2)</f>
        <v>0</v>
      </c>
      <c r="R814" s="259">
        <f>ROUND(J814*H814,2)</f>
        <v>0</v>
      </c>
      <c r="S814" s="94"/>
      <c r="T814" s="260">
        <f>S814*H814</f>
        <v>0</v>
      </c>
      <c r="U814" s="260">
        <v>0</v>
      </c>
      <c r="V814" s="260">
        <f>U814*H814</f>
        <v>0</v>
      </c>
      <c r="W814" s="260">
        <v>0</v>
      </c>
      <c r="X814" s="261">
        <f>W814*H814</f>
        <v>0</v>
      </c>
      <c r="Y814" s="41"/>
      <c r="Z814" s="41"/>
      <c r="AA814" s="41"/>
      <c r="AB814" s="41"/>
      <c r="AC814" s="41"/>
      <c r="AD814" s="41"/>
      <c r="AE814" s="41"/>
      <c r="AR814" s="262" t="s">
        <v>264</v>
      </c>
      <c r="AT814" s="262" t="s">
        <v>186</v>
      </c>
      <c r="AU814" s="262" t="s">
        <v>88</v>
      </c>
      <c r="AY814" s="16" t="s">
        <v>184</v>
      </c>
      <c r="BE814" s="147">
        <f>IF(O814="základní",K814,0)</f>
        <v>0</v>
      </c>
      <c r="BF814" s="147">
        <f>IF(O814="snížená",K814,0)</f>
        <v>0</v>
      </c>
      <c r="BG814" s="147">
        <f>IF(O814="zákl. přenesená",K814,0)</f>
        <v>0</v>
      </c>
      <c r="BH814" s="147">
        <f>IF(O814="sníž. přenesená",K814,0)</f>
        <v>0</v>
      </c>
      <c r="BI814" s="147">
        <f>IF(O814="nulová",K814,0)</f>
        <v>0</v>
      </c>
      <c r="BJ814" s="16" t="s">
        <v>86</v>
      </c>
      <c r="BK814" s="147">
        <f>ROUND(P814*H814,2)</f>
        <v>0</v>
      </c>
      <c r="BL814" s="16" t="s">
        <v>264</v>
      </c>
      <c r="BM814" s="262" t="s">
        <v>2250</v>
      </c>
    </row>
    <row r="815" s="2" customFormat="1" ht="24.15" customHeight="1">
      <c r="A815" s="41"/>
      <c r="B815" s="42"/>
      <c r="C815" s="286" t="s">
        <v>2251</v>
      </c>
      <c r="D815" s="286" t="s">
        <v>254</v>
      </c>
      <c r="E815" s="287" t="s">
        <v>2252</v>
      </c>
      <c r="F815" s="288" t="s">
        <v>2253</v>
      </c>
      <c r="G815" s="289" t="s">
        <v>2254</v>
      </c>
      <c r="H815" s="290">
        <v>1</v>
      </c>
      <c r="I815" s="291"/>
      <c r="J815" s="292"/>
      <c r="K815" s="293">
        <f>ROUND(P815*H815,2)</f>
        <v>0</v>
      </c>
      <c r="L815" s="292"/>
      <c r="M815" s="294"/>
      <c r="N815" s="295" t="s">
        <v>1</v>
      </c>
      <c r="O815" s="258" t="s">
        <v>42</v>
      </c>
      <c r="P815" s="259">
        <f>I815+J815</f>
        <v>0</v>
      </c>
      <c r="Q815" s="259">
        <f>ROUND(I815*H815,2)</f>
        <v>0</v>
      </c>
      <c r="R815" s="259">
        <f>ROUND(J815*H815,2)</f>
        <v>0</v>
      </c>
      <c r="S815" s="94"/>
      <c r="T815" s="260">
        <f>S815*H815</f>
        <v>0</v>
      </c>
      <c r="U815" s="260">
        <v>0.0037000000000000002</v>
      </c>
      <c r="V815" s="260">
        <f>U815*H815</f>
        <v>0.0037000000000000002</v>
      </c>
      <c r="W815" s="260">
        <v>0</v>
      </c>
      <c r="X815" s="261">
        <f>W815*H815</f>
        <v>0</v>
      </c>
      <c r="Y815" s="41"/>
      <c r="Z815" s="41"/>
      <c r="AA815" s="41"/>
      <c r="AB815" s="41"/>
      <c r="AC815" s="41"/>
      <c r="AD815" s="41"/>
      <c r="AE815" s="41"/>
      <c r="AR815" s="262" t="s">
        <v>342</v>
      </c>
      <c r="AT815" s="262" t="s">
        <v>254</v>
      </c>
      <c r="AU815" s="262" t="s">
        <v>88</v>
      </c>
      <c r="AY815" s="16" t="s">
        <v>184</v>
      </c>
      <c r="BE815" s="147">
        <f>IF(O815="základní",K815,0)</f>
        <v>0</v>
      </c>
      <c r="BF815" s="147">
        <f>IF(O815="snížená",K815,0)</f>
        <v>0</v>
      </c>
      <c r="BG815" s="147">
        <f>IF(O815="zákl. přenesená",K815,0)</f>
        <v>0</v>
      </c>
      <c r="BH815" s="147">
        <f>IF(O815="sníž. přenesená",K815,0)</f>
        <v>0</v>
      </c>
      <c r="BI815" s="147">
        <f>IF(O815="nulová",K815,0)</f>
        <v>0</v>
      </c>
      <c r="BJ815" s="16" t="s">
        <v>86</v>
      </c>
      <c r="BK815" s="147">
        <f>ROUND(P815*H815,2)</f>
        <v>0</v>
      </c>
      <c r="BL815" s="16" t="s">
        <v>264</v>
      </c>
      <c r="BM815" s="262" t="s">
        <v>2255</v>
      </c>
    </row>
    <row r="816" s="2" customFormat="1" ht="21.75" customHeight="1">
      <c r="A816" s="41"/>
      <c r="B816" s="42"/>
      <c r="C816" s="249" t="s">
        <v>2256</v>
      </c>
      <c r="D816" s="249" t="s">
        <v>186</v>
      </c>
      <c r="E816" s="250" t="s">
        <v>2257</v>
      </c>
      <c r="F816" s="251" t="s">
        <v>2258</v>
      </c>
      <c r="G816" s="252" t="s">
        <v>333</v>
      </c>
      <c r="H816" s="253">
        <v>2</v>
      </c>
      <c r="I816" s="254"/>
      <c r="J816" s="254"/>
      <c r="K816" s="255">
        <f>ROUND(P816*H816,2)</f>
        <v>0</v>
      </c>
      <c r="L816" s="256"/>
      <c r="M816" s="44"/>
      <c r="N816" s="257" t="s">
        <v>1</v>
      </c>
      <c r="O816" s="258" t="s">
        <v>42</v>
      </c>
      <c r="P816" s="259">
        <f>I816+J816</f>
        <v>0</v>
      </c>
      <c r="Q816" s="259">
        <f>ROUND(I816*H816,2)</f>
        <v>0</v>
      </c>
      <c r="R816" s="259">
        <f>ROUND(J816*H816,2)</f>
        <v>0</v>
      </c>
      <c r="S816" s="94"/>
      <c r="T816" s="260">
        <f>S816*H816</f>
        <v>0</v>
      </c>
      <c r="U816" s="260">
        <v>0</v>
      </c>
      <c r="V816" s="260">
        <f>U816*H816</f>
        <v>0</v>
      </c>
      <c r="W816" s="260">
        <v>0</v>
      </c>
      <c r="X816" s="261">
        <f>W816*H816</f>
        <v>0</v>
      </c>
      <c r="Y816" s="41"/>
      <c r="Z816" s="41"/>
      <c r="AA816" s="41"/>
      <c r="AB816" s="41"/>
      <c r="AC816" s="41"/>
      <c r="AD816" s="41"/>
      <c r="AE816" s="41"/>
      <c r="AR816" s="262" t="s">
        <v>264</v>
      </c>
      <c r="AT816" s="262" t="s">
        <v>186</v>
      </c>
      <c r="AU816" s="262" t="s">
        <v>88</v>
      </c>
      <c r="AY816" s="16" t="s">
        <v>184</v>
      </c>
      <c r="BE816" s="147">
        <f>IF(O816="základní",K816,0)</f>
        <v>0</v>
      </c>
      <c r="BF816" s="147">
        <f>IF(O816="snížená",K816,0)</f>
        <v>0</v>
      </c>
      <c r="BG816" s="147">
        <f>IF(O816="zákl. přenesená",K816,0)</f>
        <v>0</v>
      </c>
      <c r="BH816" s="147">
        <f>IF(O816="sníž. přenesená",K816,0)</f>
        <v>0</v>
      </c>
      <c r="BI816" s="147">
        <f>IF(O816="nulová",K816,0)</f>
        <v>0</v>
      </c>
      <c r="BJ816" s="16" t="s">
        <v>86</v>
      </c>
      <c r="BK816" s="147">
        <f>ROUND(P816*H816,2)</f>
        <v>0</v>
      </c>
      <c r="BL816" s="16" t="s">
        <v>264</v>
      </c>
      <c r="BM816" s="262" t="s">
        <v>2259</v>
      </c>
    </row>
    <row r="817" s="2" customFormat="1" ht="21.75" customHeight="1">
      <c r="A817" s="41"/>
      <c r="B817" s="42"/>
      <c r="C817" s="286" t="s">
        <v>2260</v>
      </c>
      <c r="D817" s="286" t="s">
        <v>254</v>
      </c>
      <c r="E817" s="287" t="s">
        <v>2261</v>
      </c>
      <c r="F817" s="288" t="s">
        <v>2262</v>
      </c>
      <c r="G817" s="289" t="s">
        <v>333</v>
      </c>
      <c r="H817" s="290">
        <v>2</v>
      </c>
      <c r="I817" s="291"/>
      <c r="J817" s="292"/>
      <c r="K817" s="293">
        <f>ROUND(P817*H817,2)</f>
        <v>0</v>
      </c>
      <c r="L817" s="292"/>
      <c r="M817" s="294"/>
      <c r="N817" s="295" t="s">
        <v>1</v>
      </c>
      <c r="O817" s="258" t="s">
        <v>42</v>
      </c>
      <c r="P817" s="259">
        <f>I817+J817</f>
        <v>0</v>
      </c>
      <c r="Q817" s="259">
        <f>ROUND(I817*H817,2)</f>
        <v>0</v>
      </c>
      <c r="R817" s="259">
        <f>ROUND(J817*H817,2)</f>
        <v>0</v>
      </c>
      <c r="S817" s="94"/>
      <c r="T817" s="260">
        <f>S817*H817</f>
        <v>0</v>
      </c>
      <c r="U817" s="260">
        <v>0.00048000000000000001</v>
      </c>
      <c r="V817" s="260">
        <f>U817*H817</f>
        <v>0.00096000000000000002</v>
      </c>
      <c r="W817" s="260">
        <v>0</v>
      </c>
      <c r="X817" s="261">
        <f>W817*H817</f>
        <v>0</v>
      </c>
      <c r="Y817" s="41"/>
      <c r="Z817" s="41"/>
      <c r="AA817" s="41"/>
      <c r="AB817" s="41"/>
      <c r="AC817" s="41"/>
      <c r="AD817" s="41"/>
      <c r="AE817" s="41"/>
      <c r="AR817" s="262" t="s">
        <v>342</v>
      </c>
      <c r="AT817" s="262" t="s">
        <v>254</v>
      </c>
      <c r="AU817" s="262" t="s">
        <v>88</v>
      </c>
      <c r="AY817" s="16" t="s">
        <v>184</v>
      </c>
      <c r="BE817" s="147">
        <f>IF(O817="základní",K817,0)</f>
        <v>0</v>
      </c>
      <c r="BF817" s="147">
        <f>IF(O817="snížená",K817,0)</f>
        <v>0</v>
      </c>
      <c r="BG817" s="147">
        <f>IF(O817="zákl. přenesená",K817,0)</f>
        <v>0</v>
      </c>
      <c r="BH817" s="147">
        <f>IF(O817="sníž. přenesená",K817,0)</f>
        <v>0</v>
      </c>
      <c r="BI817" s="147">
        <f>IF(O817="nulová",K817,0)</f>
        <v>0</v>
      </c>
      <c r="BJ817" s="16" t="s">
        <v>86</v>
      </c>
      <c r="BK817" s="147">
        <f>ROUND(P817*H817,2)</f>
        <v>0</v>
      </c>
      <c r="BL817" s="16" t="s">
        <v>264</v>
      </c>
      <c r="BM817" s="262" t="s">
        <v>2263</v>
      </c>
    </row>
    <row r="818" s="2" customFormat="1" ht="16.5" customHeight="1">
      <c r="A818" s="41"/>
      <c r="B818" s="42"/>
      <c r="C818" s="249" t="s">
        <v>2264</v>
      </c>
      <c r="D818" s="249" t="s">
        <v>186</v>
      </c>
      <c r="E818" s="250" t="s">
        <v>2265</v>
      </c>
      <c r="F818" s="251" t="s">
        <v>2266</v>
      </c>
      <c r="G818" s="252" t="s">
        <v>333</v>
      </c>
      <c r="H818" s="253">
        <v>2</v>
      </c>
      <c r="I818" s="254"/>
      <c r="J818" s="254"/>
      <c r="K818" s="255">
        <f>ROUND(P818*H818,2)</f>
        <v>0</v>
      </c>
      <c r="L818" s="256"/>
      <c r="M818" s="44"/>
      <c r="N818" s="257" t="s">
        <v>1</v>
      </c>
      <c r="O818" s="258" t="s">
        <v>42</v>
      </c>
      <c r="P818" s="259">
        <f>I818+J818</f>
        <v>0</v>
      </c>
      <c r="Q818" s="259">
        <f>ROUND(I818*H818,2)</f>
        <v>0</v>
      </c>
      <c r="R818" s="259">
        <f>ROUND(J818*H818,2)</f>
        <v>0</v>
      </c>
      <c r="S818" s="94"/>
      <c r="T818" s="260">
        <f>S818*H818</f>
        <v>0</v>
      </c>
      <c r="U818" s="260">
        <v>0</v>
      </c>
      <c r="V818" s="260">
        <f>U818*H818</f>
        <v>0</v>
      </c>
      <c r="W818" s="260">
        <v>0</v>
      </c>
      <c r="X818" s="261">
        <f>W818*H818</f>
        <v>0</v>
      </c>
      <c r="Y818" s="41"/>
      <c r="Z818" s="41"/>
      <c r="AA818" s="41"/>
      <c r="AB818" s="41"/>
      <c r="AC818" s="41"/>
      <c r="AD818" s="41"/>
      <c r="AE818" s="41"/>
      <c r="AR818" s="262" t="s">
        <v>264</v>
      </c>
      <c r="AT818" s="262" t="s">
        <v>186</v>
      </c>
      <c r="AU818" s="262" t="s">
        <v>88</v>
      </c>
      <c r="AY818" s="16" t="s">
        <v>184</v>
      </c>
      <c r="BE818" s="147">
        <f>IF(O818="základní",K818,0)</f>
        <v>0</v>
      </c>
      <c r="BF818" s="147">
        <f>IF(O818="snížená",K818,0)</f>
        <v>0</v>
      </c>
      <c r="BG818" s="147">
        <f>IF(O818="zákl. přenesená",K818,0)</f>
        <v>0</v>
      </c>
      <c r="BH818" s="147">
        <f>IF(O818="sníž. přenesená",K818,0)</f>
        <v>0</v>
      </c>
      <c r="BI818" s="147">
        <f>IF(O818="nulová",K818,0)</f>
        <v>0</v>
      </c>
      <c r="BJ818" s="16" t="s">
        <v>86</v>
      </c>
      <c r="BK818" s="147">
        <f>ROUND(P818*H818,2)</f>
        <v>0</v>
      </c>
      <c r="BL818" s="16" t="s">
        <v>264</v>
      </c>
      <c r="BM818" s="262" t="s">
        <v>2267</v>
      </c>
    </row>
    <row r="819" s="2" customFormat="1" ht="24.15" customHeight="1">
      <c r="A819" s="41"/>
      <c r="B819" s="42"/>
      <c r="C819" s="286" t="s">
        <v>2268</v>
      </c>
      <c r="D819" s="286" t="s">
        <v>254</v>
      </c>
      <c r="E819" s="287" t="s">
        <v>2269</v>
      </c>
      <c r="F819" s="288" t="s">
        <v>2270</v>
      </c>
      <c r="G819" s="289" t="s">
        <v>333</v>
      </c>
      <c r="H819" s="290">
        <v>2</v>
      </c>
      <c r="I819" s="291"/>
      <c r="J819" s="292"/>
      <c r="K819" s="293">
        <f>ROUND(P819*H819,2)</f>
        <v>0</v>
      </c>
      <c r="L819" s="292"/>
      <c r="M819" s="294"/>
      <c r="N819" s="295" t="s">
        <v>1</v>
      </c>
      <c r="O819" s="258" t="s">
        <v>42</v>
      </c>
      <c r="P819" s="259">
        <f>I819+J819</f>
        <v>0</v>
      </c>
      <c r="Q819" s="259">
        <f>ROUND(I819*H819,2)</f>
        <v>0</v>
      </c>
      <c r="R819" s="259">
        <f>ROUND(J819*H819,2)</f>
        <v>0</v>
      </c>
      <c r="S819" s="94"/>
      <c r="T819" s="260">
        <f>S819*H819</f>
        <v>0</v>
      </c>
      <c r="U819" s="260">
        <v>0.0015</v>
      </c>
      <c r="V819" s="260">
        <f>U819*H819</f>
        <v>0.0030000000000000001</v>
      </c>
      <c r="W819" s="260">
        <v>0</v>
      </c>
      <c r="X819" s="261">
        <f>W819*H819</f>
        <v>0</v>
      </c>
      <c r="Y819" s="41"/>
      <c r="Z819" s="41"/>
      <c r="AA819" s="41"/>
      <c r="AB819" s="41"/>
      <c r="AC819" s="41"/>
      <c r="AD819" s="41"/>
      <c r="AE819" s="41"/>
      <c r="AR819" s="262" t="s">
        <v>342</v>
      </c>
      <c r="AT819" s="262" t="s">
        <v>254</v>
      </c>
      <c r="AU819" s="262" t="s">
        <v>88</v>
      </c>
      <c r="AY819" s="16" t="s">
        <v>184</v>
      </c>
      <c r="BE819" s="147">
        <f>IF(O819="základní",K819,0)</f>
        <v>0</v>
      </c>
      <c r="BF819" s="147">
        <f>IF(O819="snížená",K819,0)</f>
        <v>0</v>
      </c>
      <c r="BG819" s="147">
        <f>IF(O819="zákl. přenesená",K819,0)</f>
        <v>0</v>
      </c>
      <c r="BH819" s="147">
        <f>IF(O819="sníž. přenesená",K819,0)</f>
        <v>0</v>
      </c>
      <c r="BI819" s="147">
        <f>IF(O819="nulová",K819,0)</f>
        <v>0</v>
      </c>
      <c r="BJ819" s="16" t="s">
        <v>86</v>
      </c>
      <c r="BK819" s="147">
        <f>ROUND(P819*H819,2)</f>
        <v>0</v>
      </c>
      <c r="BL819" s="16" t="s">
        <v>264</v>
      </c>
      <c r="BM819" s="262" t="s">
        <v>2271</v>
      </c>
    </row>
    <row r="820" s="2" customFormat="1" ht="16.5" customHeight="1">
      <c r="A820" s="41"/>
      <c r="B820" s="42"/>
      <c r="C820" s="249" t="s">
        <v>2272</v>
      </c>
      <c r="D820" s="249" t="s">
        <v>186</v>
      </c>
      <c r="E820" s="250" t="s">
        <v>2273</v>
      </c>
      <c r="F820" s="251" t="s">
        <v>2274</v>
      </c>
      <c r="G820" s="252" t="s">
        <v>333</v>
      </c>
      <c r="H820" s="253">
        <v>1</v>
      </c>
      <c r="I820" s="254"/>
      <c r="J820" s="254"/>
      <c r="K820" s="255">
        <f>ROUND(P820*H820,2)</f>
        <v>0</v>
      </c>
      <c r="L820" s="256"/>
      <c r="M820" s="44"/>
      <c r="N820" s="257" t="s">
        <v>1</v>
      </c>
      <c r="O820" s="258" t="s">
        <v>42</v>
      </c>
      <c r="P820" s="259">
        <f>I820+J820</f>
        <v>0</v>
      </c>
      <c r="Q820" s="259">
        <f>ROUND(I820*H820,2)</f>
        <v>0</v>
      </c>
      <c r="R820" s="259">
        <f>ROUND(J820*H820,2)</f>
        <v>0</v>
      </c>
      <c r="S820" s="94"/>
      <c r="T820" s="260">
        <f>S820*H820</f>
        <v>0</v>
      </c>
      <c r="U820" s="260">
        <v>0</v>
      </c>
      <c r="V820" s="260">
        <f>U820*H820</f>
        <v>0</v>
      </c>
      <c r="W820" s="260">
        <v>0</v>
      </c>
      <c r="X820" s="261">
        <f>W820*H820</f>
        <v>0</v>
      </c>
      <c r="Y820" s="41"/>
      <c r="Z820" s="41"/>
      <c r="AA820" s="41"/>
      <c r="AB820" s="41"/>
      <c r="AC820" s="41"/>
      <c r="AD820" s="41"/>
      <c r="AE820" s="41"/>
      <c r="AR820" s="262" t="s">
        <v>264</v>
      </c>
      <c r="AT820" s="262" t="s">
        <v>186</v>
      </c>
      <c r="AU820" s="262" t="s">
        <v>88</v>
      </c>
      <c r="AY820" s="16" t="s">
        <v>184</v>
      </c>
      <c r="BE820" s="147">
        <f>IF(O820="základní",K820,0)</f>
        <v>0</v>
      </c>
      <c r="BF820" s="147">
        <f>IF(O820="snížená",K820,0)</f>
        <v>0</v>
      </c>
      <c r="BG820" s="147">
        <f>IF(O820="zákl. přenesená",K820,0)</f>
        <v>0</v>
      </c>
      <c r="BH820" s="147">
        <f>IF(O820="sníž. přenesená",K820,0)</f>
        <v>0</v>
      </c>
      <c r="BI820" s="147">
        <f>IF(O820="nulová",K820,0)</f>
        <v>0</v>
      </c>
      <c r="BJ820" s="16" t="s">
        <v>86</v>
      </c>
      <c r="BK820" s="147">
        <f>ROUND(P820*H820,2)</f>
        <v>0</v>
      </c>
      <c r="BL820" s="16" t="s">
        <v>264</v>
      </c>
      <c r="BM820" s="262" t="s">
        <v>2275</v>
      </c>
    </row>
    <row r="821" s="2" customFormat="1" ht="16.5" customHeight="1">
      <c r="A821" s="41"/>
      <c r="B821" s="42"/>
      <c r="C821" s="249" t="s">
        <v>2276</v>
      </c>
      <c r="D821" s="249" t="s">
        <v>186</v>
      </c>
      <c r="E821" s="250" t="s">
        <v>2277</v>
      </c>
      <c r="F821" s="251" t="s">
        <v>2278</v>
      </c>
      <c r="G821" s="252" t="s">
        <v>333</v>
      </c>
      <c r="H821" s="253">
        <v>2</v>
      </c>
      <c r="I821" s="254"/>
      <c r="J821" s="254"/>
      <c r="K821" s="255">
        <f>ROUND(P821*H821,2)</f>
        <v>0</v>
      </c>
      <c r="L821" s="256"/>
      <c r="M821" s="44"/>
      <c r="N821" s="257" t="s">
        <v>1</v>
      </c>
      <c r="O821" s="258" t="s">
        <v>42</v>
      </c>
      <c r="P821" s="259">
        <f>I821+J821</f>
        <v>0</v>
      </c>
      <c r="Q821" s="259">
        <f>ROUND(I821*H821,2)</f>
        <v>0</v>
      </c>
      <c r="R821" s="259">
        <f>ROUND(J821*H821,2)</f>
        <v>0</v>
      </c>
      <c r="S821" s="94"/>
      <c r="T821" s="260">
        <f>S821*H821</f>
        <v>0</v>
      </c>
      <c r="U821" s="260">
        <v>0</v>
      </c>
      <c r="V821" s="260">
        <f>U821*H821</f>
        <v>0</v>
      </c>
      <c r="W821" s="260">
        <v>0</v>
      </c>
      <c r="X821" s="261">
        <f>W821*H821</f>
        <v>0</v>
      </c>
      <c r="Y821" s="41"/>
      <c r="Z821" s="41"/>
      <c r="AA821" s="41"/>
      <c r="AB821" s="41"/>
      <c r="AC821" s="41"/>
      <c r="AD821" s="41"/>
      <c r="AE821" s="41"/>
      <c r="AR821" s="262" t="s">
        <v>264</v>
      </c>
      <c r="AT821" s="262" t="s">
        <v>186</v>
      </c>
      <c r="AU821" s="262" t="s">
        <v>88</v>
      </c>
      <c r="AY821" s="16" t="s">
        <v>184</v>
      </c>
      <c r="BE821" s="147">
        <f>IF(O821="základní",K821,0)</f>
        <v>0</v>
      </c>
      <c r="BF821" s="147">
        <f>IF(O821="snížená",K821,0)</f>
        <v>0</v>
      </c>
      <c r="BG821" s="147">
        <f>IF(O821="zákl. přenesená",K821,0)</f>
        <v>0</v>
      </c>
      <c r="BH821" s="147">
        <f>IF(O821="sníž. přenesená",K821,0)</f>
        <v>0</v>
      </c>
      <c r="BI821" s="147">
        <f>IF(O821="nulová",K821,0)</f>
        <v>0</v>
      </c>
      <c r="BJ821" s="16" t="s">
        <v>86</v>
      </c>
      <c r="BK821" s="147">
        <f>ROUND(P821*H821,2)</f>
        <v>0</v>
      </c>
      <c r="BL821" s="16" t="s">
        <v>264</v>
      </c>
      <c r="BM821" s="262" t="s">
        <v>2279</v>
      </c>
    </row>
    <row r="822" s="2" customFormat="1" ht="24.15" customHeight="1">
      <c r="A822" s="41"/>
      <c r="B822" s="42"/>
      <c r="C822" s="286" t="s">
        <v>2280</v>
      </c>
      <c r="D822" s="286" t="s">
        <v>254</v>
      </c>
      <c r="E822" s="287" t="s">
        <v>2281</v>
      </c>
      <c r="F822" s="288" t="s">
        <v>2282</v>
      </c>
      <c r="G822" s="289" t="s">
        <v>333</v>
      </c>
      <c r="H822" s="290">
        <v>2</v>
      </c>
      <c r="I822" s="291"/>
      <c r="J822" s="292"/>
      <c r="K822" s="293">
        <f>ROUND(P822*H822,2)</f>
        <v>0</v>
      </c>
      <c r="L822" s="292"/>
      <c r="M822" s="294"/>
      <c r="N822" s="295" t="s">
        <v>1</v>
      </c>
      <c r="O822" s="258" t="s">
        <v>42</v>
      </c>
      <c r="P822" s="259">
        <f>I822+J822</f>
        <v>0</v>
      </c>
      <c r="Q822" s="259">
        <f>ROUND(I822*H822,2)</f>
        <v>0</v>
      </c>
      <c r="R822" s="259">
        <f>ROUND(J822*H822,2)</f>
        <v>0</v>
      </c>
      <c r="S822" s="94"/>
      <c r="T822" s="260">
        <f>S822*H822</f>
        <v>0</v>
      </c>
      <c r="U822" s="260">
        <v>0</v>
      </c>
      <c r="V822" s="260">
        <f>U822*H822</f>
        <v>0</v>
      </c>
      <c r="W822" s="260">
        <v>0</v>
      </c>
      <c r="X822" s="261">
        <f>W822*H822</f>
        <v>0</v>
      </c>
      <c r="Y822" s="41"/>
      <c r="Z822" s="41"/>
      <c r="AA822" s="41"/>
      <c r="AB822" s="41"/>
      <c r="AC822" s="41"/>
      <c r="AD822" s="41"/>
      <c r="AE822" s="41"/>
      <c r="AR822" s="262" t="s">
        <v>342</v>
      </c>
      <c r="AT822" s="262" t="s">
        <v>254</v>
      </c>
      <c r="AU822" s="262" t="s">
        <v>88</v>
      </c>
      <c r="AY822" s="16" t="s">
        <v>184</v>
      </c>
      <c r="BE822" s="147">
        <f>IF(O822="základní",K822,0)</f>
        <v>0</v>
      </c>
      <c r="BF822" s="147">
        <f>IF(O822="snížená",K822,0)</f>
        <v>0</v>
      </c>
      <c r="BG822" s="147">
        <f>IF(O822="zákl. přenesená",K822,0)</f>
        <v>0</v>
      </c>
      <c r="BH822" s="147">
        <f>IF(O822="sníž. přenesená",K822,0)</f>
        <v>0</v>
      </c>
      <c r="BI822" s="147">
        <f>IF(O822="nulová",K822,0)</f>
        <v>0</v>
      </c>
      <c r="BJ822" s="16" t="s">
        <v>86</v>
      </c>
      <c r="BK822" s="147">
        <f>ROUND(P822*H822,2)</f>
        <v>0</v>
      </c>
      <c r="BL822" s="16" t="s">
        <v>264</v>
      </c>
      <c r="BM822" s="262" t="s">
        <v>2283</v>
      </c>
    </row>
    <row r="823" s="2" customFormat="1" ht="24.15" customHeight="1">
      <c r="A823" s="41"/>
      <c r="B823" s="42"/>
      <c r="C823" s="249" t="s">
        <v>2284</v>
      </c>
      <c r="D823" s="249" t="s">
        <v>186</v>
      </c>
      <c r="E823" s="250" t="s">
        <v>2285</v>
      </c>
      <c r="F823" s="251" t="s">
        <v>2286</v>
      </c>
      <c r="G823" s="252" t="s">
        <v>333</v>
      </c>
      <c r="H823" s="253">
        <v>1</v>
      </c>
      <c r="I823" s="254"/>
      <c r="J823" s="254"/>
      <c r="K823" s="255">
        <f>ROUND(P823*H823,2)</f>
        <v>0</v>
      </c>
      <c r="L823" s="256"/>
      <c r="M823" s="44"/>
      <c r="N823" s="257" t="s">
        <v>1</v>
      </c>
      <c r="O823" s="258" t="s">
        <v>42</v>
      </c>
      <c r="P823" s="259">
        <f>I823+J823</f>
        <v>0</v>
      </c>
      <c r="Q823" s="259">
        <f>ROUND(I823*H823,2)</f>
        <v>0</v>
      </c>
      <c r="R823" s="259">
        <f>ROUND(J823*H823,2)</f>
        <v>0</v>
      </c>
      <c r="S823" s="94"/>
      <c r="T823" s="260">
        <f>S823*H823</f>
        <v>0</v>
      </c>
      <c r="U823" s="260">
        <v>0</v>
      </c>
      <c r="V823" s="260">
        <f>U823*H823</f>
        <v>0</v>
      </c>
      <c r="W823" s="260">
        <v>0</v>
      </c>
      <c r="X823" s="261">
        <f>W823*H823</f>
        <v>0</v>
      </c>
      <c r="Y823" s="41"/>
      <c r="Z823" s="41"/>
      <c r="AA823" s="41"/>
      <c r="AB823" s="41"/>
      <c r="AC823" s="41"/>
      <c r="AD823" s="41"/>
      <c r="AE823" s="41"/>
      <c r="AR823" s="262" t="s">
        <v>264</v>
      </c>
      <c r="AT823" s="262" t="s">
        <v>186</v>
      </c>
      <c r="AU823" s="262" t="s">
        <v>88</v>
      </c>
      <c r="AY823" s="16" t="s">
        <v>184</v>
      </c>
      <c r="BE823" s="147">
        <f>IF(O823="základní",K823,0)</f>
        <v>0</v>
      </c>
      <c r="BF823" s="147">
        <f>IF(O823="snížená",K823,0)</f>
        <v>0</v>
      </c>
      <c r="BG823" s="147">
        <f>IF(O823="zákl. přenesená",K823,0)</f>
        <v>0</v>
      </c>
      <c r="BH823" s="147">
        <f>IF(O823="sníž. přenesená",K823,0)</f>
        <v>0</v>
      </c>
      <c r="BI823" s="147">
        <f>IF(O823="nulová",K823,0)</f>
        <v>0</v>
      </c>
      <c r="BJ823" s="16" t="s">
        <v>86</v>
      </c>
      <c r="BK823" s="147">
        <f>ROUND(P823*H823,2)</f>
        <v>0</v>
      </c>
      <c r="BL823" s="16" t="s">
        <v>264</v>
      </c>
      <c r="BM823" s="262" t="s">
        <v>2287</v>
      </c>
    </row>
    <row r="824" s="2" customFormat="1" ht="16.5" customHeight="1">
      <c r="A824" s="41"/>
      <c r="B824" s="42"/>
      <c r="C824" s="286" t="s">
        <v>2288</v>
      </c>
      <c r="D824" s="286" t="s">
        <v>254</v>
      </c>
      <c r="E824" s="287" t="s">
        <v>2289</v>
      </c>
      <c r="F824" s="288" t="s">
        <v>2290</v>
      </c>
      <c r="G824" s="289" t="s">
        <v>333</v>
      </c>
      <c r="H824" s="290">
        <v>1</v>
      </c>
      <c r="I824" s="291"/>
      <c r="J824" s="292"/>
      <c r="K824" s="293">
        <f>ROUND(P824*H824,2)</f>
        <v>0</v>
      </c>
      <c r="L824" s="292"/>
      <c r="M824" s="294"/>
      <c r="N824" s="295" t="s">
        <v>1</v>
      </c>
      <c r="O824" s="258" t="s">
        <v>42</v>
      </c>
      <c r="P824" s="259">
        <f>I824+J824</f>
        <v>0</v>
      </c>
      <c r="Q824" s="259">
        <f>ROUND(I824*H824,2)</f>
        <v>0</v>
      </c>
      <c r="R824" s="259">
        <f>ROUND(J824*H824,2)</f>
        <v>0</v>
      </c>
      <c r="S824" s="94"/>
      <c r="T824" s="260">
        <f>S824*H824</f>
        <v>0</v>
      </c>
      <c r="U824" s="260">
        <v>0.00062</v>
      </c>
      <c r="V824" s="260">
        <f>U824*H824</f>
        <v>0.00062</v>
      </c>
      <c r="W824" s="260">
        <v>0</v>
      </c>
      <c r="X824" s="261">
        <f>W824*H824</f>
        <v>0</v>
      </c>
      <c r="Y824" s="41"/>
      <c r="Z824" s="41"/>
      <c r="AA824" s="41"/>
      <c r="AB824" s="41"/>
      <c r="AC824" s="41"/>
      <c r="AD824" s="41"/>
      <c r="AE824" s="41"/>
      <c r="AR824" s="262" t="s">
        <v>342</v>
      </c>
      <c r="AT824" s="262" t="s">
        <v>254</v>
      </c>
      <c r="AU824" s="262" t="s">
        <v>88</v>
      </c>
      <c r="AY824" s="16" t="s">
        <v>184</v>
      </c>
      <c r="BE824" s="147">
        <f>IF(O824="základní",K824,0)</f>
        <v>0</v>
      </c>
      <c r="BF824" s="147">
        <f>IF(O824="snížená",K824,0)</f>
        <v>0</v>
      </c>
      <c r="BG824" s="147">
        <f>IF(O824="zákl. přenesená",K824,0)</f>
        <v>0</v>
      </c>
      <c r="BH824" s="147">
        <f>IF(O824="sníž. přenesená",K824,0)</f>
        <v>0</v>
      </c>
      <c r="BI824" s="147">
        <f>IF(O824="nulová",K824,0)</f>
        <v>0</v>
      </c>
      <c r="BJ824" s="16" t="s">
        <v>86</v>
      </c>
      <c r="BK824" s="147">
        <f>ROUND(P824*H824,2)</f>
        <v>0</v>
      </c>
      <c r="BL824" s="16" t="s">
        <v>264</v>
      </c>
      <c r="BM824" s="262" t="s">
        <v>2291</v>
      </c>
    </row>
    <row r="825" s="2" customFormat="1" ht="16.5" customHeight="1">
      <c r="A825" s="41"/>
      <c r="B825" s="42"/>
      <c r="C825" s="249" t="s">
        <v>2292</v>
      </c>
      <c r="D825" s="249" t="s">
        <v>186</v>
      </c>
      <c r="E825" s="250" t="s">
        <v>2293</v>
      </c>
      <c r="F825" s="251" t="s">
        <v>2294</v>
      </c>
      <c r="G825" s="252" t="s">
        <v>333</v>
      </c>
      <c r="H825" s="253">
        <v>1</v>
      </c>
      <c r="I825" s="254"/>
      <c r="J825" s="254"/>
      <c r="K825" s="255">
        <f>ROUND(P825*H825,2)</f>
        <v>0</v>
      </c>
      <c r="L825" s="256"/>
      <c r="M825" s="44"/>
      <c r="N825" s="257" t="s">
        <v>1</v>
      </c>
      <c r="O825" s="258" t="s">
        <v>42</v>
      </c>
      <c r="P825" s="259">
        <f>I825+J825</f>
        <v>0</v>
      </c>
      <c r="Q825" s="259">
        <f>ROUND(I825*H825,2)</f>
        <v>0</v>
      </c>
      <c r="R825" s="259">
        <f>ROUND(J825*H825,2)</f>
        <v>0</v>
      </c>
      <c r="S825" s="94"/>
      <c r="T825" s="260">
        <f>S825*H825</f>
        <v>0</v>
      </c>
      <c r="U825" s="260">
        <v>0</v>
      </c>
      <c r="V825" s="260">
        <f>U825*H825</f>
        <v>0</v>
      </c>
      <c r="W825" s="260">
        <v>0</v>
      </c>
      <c r="X825" s="261">
        <f>W825*H825</f>
        <v>0</v>
      </c>
      <c r="Y825" s="41"/>
      <c r="Z825" s="41"/>
      <c r="AA825" s="41"/>
      <c r="AB825" s="41"/>
      <c r="AC825" s="41"/>
      <c r="AD825" s="41"/>
      <c r="AE825" s="41"/>
      <c r="AR825" s="262" t="s">
        <v>264</v>
      </c>
      <c r="AT825" s="262" t="s">
        <v>186</v>
      </c>
      <c r="AU825" s="262" t="s">
        <v>88</v>
      </c>
      <c r="AY825" s="16" t="s">
        <v>184</v>
      </c>
      <c r="BE825" s="147">
        <f>IF(O825="základní",K825,0)</f>
        <v>0</v>
      </c>
      <c r="BF825" s="147">
        <f>IF(O825="snížená",K825,0)</f>
        <v>0</v>
      </c>
      <c r="BG825" s="147">
        <f>IF(O825="zákl. přenesená",K825,0)</f>
        <v>0</v>
      </c>
      <c r="BH825" s="147">
        <f>IF(O825="sníž. přenesená",K825,0)</f>
        <v>0</v>
      </c>
      <c r="BI825" s="147">
        <f>IF(O825="nulová",K825,0)</f>
        <v>0</v>
      </c>
      <c r="BJ825" s="16" t="s">
        <v>86</v>
      </c>
      <c r="BK825" s="147">
        <f>ROUND(P825*H825,2)</f>
        <v>0</v>
      </c>
      <c r="BL825" s="16" t="s">
        <v>264</v>
      </c>
      <c r="BM825" s="262" t="s">
        <v>2295</v>
      </c>
    </row>
    <row r="826" s="2" customFormat="1" ht="16.5" customHeight="1">
      <c r="A826" s="41"/>
      <c r="B826" s="42"/>
      <c r="C826" s="249" t="s">
        <v>2296</v>
      </c>
      <c r="D826" s="249" t="s">
        <v>186</v>
      </c>
      <c r="E826" s="250" t="s">
        <v>2297</v>
      </c>
      <c r="F826" s="251" t="s">
        <v>2298</v>
      </c>
      <c r="G826" s="252" t="s">
        <v>333</v>
      </c>
      <c r="H826" s="253">
        <v>1</v>
      </c>
      <c r="I826" s="254"/>
      <c r="J826" s="254"/>
      <c r="K826" s="255">
        <f>ROUND(P826*H826,2)</f>
        <v>0</v>
      </c>
      <c r="L826" s="256"/>
      <c r="M826" s="44"/>
      <c r="N826" s="257" t="s">
        <v>1</v>
      </c>
      <c r="O826" s="258" t="s">
        <v>42</v>
      </c>
      <c r="P826" s="259">
        <f>I826+J826</f>
        <v>0</v>
      </c>
      <c r="Q826" s="259">
        <f>ROUND(I826*H826,2)</f>
        <v>0</v>
      </c>
      <c r="R826" s="259">
        <f>ROUND(J826*H826,2)</f>
        <v>0</v>
      </c>
      <c r="S826" s="94"/>
      <c r="T826" s="260">
        <f>S826*H826</f>
        <v>0</v>
      </c>
      <c r="U826" s="260">
        <v>0</v>
      </c>
      <c r="V826" s="260">
        <f>U826*H826</f>
        <v>0</v>
      </c>
      <c r="W826" s="260">
        <v>0</v>
      </c>
      <c r="X826" s="261">
        <f>W826*H826</f>
        <v>0</v>
      </c>
      <c r="Y826" s="41"/>
      <c r="Z826" s="41"/>
      <c r="AA826" s="41"/>
      <c r="AB826" s="41"/>
      <c r="AC826" s="41"/>
      <c r="AD826" s="41"/>
      <c r="AE826" s="41"/>
      <c r="AR826" s="262" t="s">
        <v>264</v>
      </c>
      <c r="AT826" s="262" t="s">
        <v>186</v>
      </c>
      <c r="AU826" s="262" t="s">
        <v>88</v>
      </c>
      <c r="AY826" s="16" t="s">
        <v>184</v>
      </c>
      <c r="BE826" s="147">
        <f>IF(O826="základní",K826,0)</f>
        <v>0</v>
      </c>
      <c r="BF826" s="147">
        <f>IF(O826="snížená",K826,0)</f>
        <v>0</v>
      </c>
      <c r="BG826" s="147">
        <f>IF(O826="zákl. přenesená",K826,0)</f>
        <v>0</v>
      </c>
      <c r="BH826" s="147">
        <f>IF(O826="sníž. přenesená",K826,0)</f>
        <v>0</v>
      </c>
      <c r="BI826" s="147">
        <f>IF(O826="nulová",K826,0)</f>
        <v>0</v>
      </c>
      <c r="BJ826" s="16" t="s">
        <v>86</v>
      </c>
      <c r="BK826" s="147">
        <f>ROUND(P826*H826,2)</f>
        <v>0</v>
      </c>
      <c r="BL826" s="16" t="s">
        <v>264</v>
      </c>
      <c r="BM826" s="262" t="s">
        <v>2299</v>
      </c>
    </row>
    <row r="827" s="2" customFormat="1" ht="21.75" customHeight="1">
      <c r="A827" s="41"/>
      <c r="B827" s="42"/>
      <c r="C827" s="249" t="s">
        <v>2300</v>
      </c>
      <c r="D827" s="249" t="s">
        <v>186</v>
      </c>
      <c r="E827" s="250" t="s">
        <v>2301</v>
      </c>
      <c r="F827" s="251" t="s">
        <v>2302</v>
      </c>
      <c r="G827" s="252" t="s">
        <v>333</v>
      </c>
      <c r="H827" s="253">
        <v>2</v>
      </c>
      <c r="I827" s="254"/>
      <c r="J827" s="254"/>
      <c r="K827" s="255">
        <f>ROUND(P827*H827,2)</f>
        <v>0</v>
      </c>
      <c r="L827" s="256"/>
      <c r="M827" s="44"/>
      <c r="N827" s="257" t="s">
        <v>1</v>
      </c>
      <c r="O827" s="258" t="s">
        <v>42</v>
      </c>
      <c r="P827" s="259">
        <f>I827+J827</f>
        <v>0</v>
      </c>
      <c r="Q827" s="259">
        <f>ROUND(I827*H827,2)</f>
        <v>0</v>
      </c>
      <c r="R827" s="259">
        <f>ROUND(J827*H827,2)</f>
        <v>0</v>
      </c>
      <c r="S827" s="94"/>
      <c r="T827" s="260">
        <f>S827*H827</f>
        <v>0</v>
      </c>
      <c r="U827" s="260">
        <v>0</v>
      </c>
      <c r="V827" s="260">
        <f>U827*H827</f>
        <v>0</v>
      </c>
      <c r="W827" s="260">
        <v>0</v>
      </c>
      <c r="X827" s="261">
        <f>W827*H827</f>
        <v>0</v>
      </c>
      <c r="Y827" s="41"/>
      <c r="Z827" s="41"/>
      <c r="AA827" s="41"/>
      <c r="AB827" s="41"/>
      <c r="AC827" s="41"/>
      <c r="AD827" s="41"/>
      <c r="AE827" s="41"/>
      <c r="AR827" s="262" t="s">
        <v>264</v>
      </c>
      <c r="AT827" s="262" t="s">
        <v>186</v>
      </c>
      <c r="AU827" s="262" t="s">
        <v>88</v>
      </c>
      <c r="AY827" s="16" t="s">
        <v>184</v>
      </c>
      <c r="BE827" s="147">
        <f>IF(O827="základní",K827,0)</f>
        <v>0</v>
      </c>
      <c r="BF827" s="147">
        <f>IF(O827="snížená",K827,0)</f>
        <v>0</v>
      </c>
      <c r="BG827" s="147">
        <f>IF(O827="zákl. přenesená",K827,0)</f>
        <v>0</v>
      </c>
      <c r="BH827" s="147">
        <f>IF(O827="sníž. přenesená",K827,0)</f>
        <v>0</v>
      </c>
      <c r="BI827" s="147">
        <f>IF(O827="nulová",K827,0)</f>
        <v>0</v>
      </c>
      <c r="BJ827" s="16" t="s">
        <v>86</v>
      </c>
      <c r="BK827" s="147">
        <f>ROUND(P827*H827,2)</f>
        <v>0</v>
      </c>
      <c r="BL827" s="16" t="s">
        <v>264</v>
      </c>
      <c r="BM827" s="262" t="s">
        <v>2303</v>
      </c>
    </row>
    <row r="828" s="2" customFormat="1" ht="24.15" customHeight="1">
      <c r="A828" s="41"/>
      <c r="B828" s="42"/>
      <c r="C828" s="249" t="s">
        <v>2304</v>
      </c>
      <c r="D828" s="249" t="s">
        <v>186</v>
      </c>
      <c r="E828" s="250" t="s">
        <v>2305</v>
      </c>
      <c r="F828" s="251" t="s">
        <v>2306</v>
      </c>
      <c r="G828" s="252" t="s">
        <v>333</v>
      </c>
      <c r="H828" s="253">
        <v>1</v>
      </c>
      <c r="I828" s="254"/>
      <c r="J828" s="254"/>
      <c r="K828" s="255">
        <f>ROUND(P828*H828,2)</f>
        <v>0</v>
      </c>
      <c r="L828" s="256"/>
      <c r="M828" s="44"/>
      <c r="N828" s="257" t="s">
        <v>1</v>
      </c>
      <c r="O828" s="258" t="s">
        <v>42</v>
      </c>
      <c r="P828" s="259">
        <f>I828+J828</f>
        <v>0</v>
      </c>
      <c r="Q828" s="259">
        <f>ROUND(I828*H828,2)</f>
        <v>0</v>
      </c>
      <c r="R828" s="259">
        <f>ROUND(J828*H828,2)</f>
        <v>0</v>
      </c>
      <c r="S828" s="94"/>
      <c r="T828" s="260">
        <f>S828*H828</f>
        <v>0</v>
      </c>
      <c r="U828" s="260">
        <v>0</v>
      </c>
      <c r="V828" s="260">
        <f>U828*H828</f>
        <v>0</v>
      </c>
      <c r="W828" s="260">
        <v>0</v>
      </c>
      <c r="X828" s="261">
        <f>W828*H828</f>
        <v>0</v>
      </c>
      <c r="Y828" s="41"/>
      <c r="Z828" s="41"/>
      <c r="AA828" s="41"/>
      <c r="AB828" s="41"/>
      <c r="AC828" s="41"/>
      <c r="AD828" s="41"/>
      <c r="AE828" s="41"/>
      <c r="AR828" s="262" t="s">
        <v>264</v>
      </c>
      <c r="AT828" s="262" t="s">
        <v>186</v>
      </c>
      <c r="AU828" s="262" t="s">
        <v>88</v>
      </c>
      <c r="AY828" s="16" t="s">
        <v>184</v>
      </c>
      <c r="BE828" s="147">
        <f>IF(O828="základní",K828,0)</f>
        <v>0</v>
      </c>
      <c r="BF828" s="147">
        <f>IF(O828="snížená",K828,0)</f>
        <v>0</v>
      </c>
      <c r="BG828" s="147">
        <f>IF(O828="zákl. přenesená",K828,0)</f>
        <v>0</v>
      </c>
      <c r="BH828" s="147">
        <f>IF(O828="sníž. přenesená",K828,0)</f>
        <v>0</v>
      </c>
      <c r="BI828" s="147">
        <f>IF(O828="nulová",K828,0)</f>
        <v>0</v>
      </c>
      <c r="BJ828" s="16" t="s">
        <v>86</v>
      </c>
      <c r="BK828" s="147">
        <f>ROUND(P828*H828,2)</f>
        <v>0</v>
      </c>
      <c r="BL828" s="16" t="s">
        <v>264</v>
      </c>
      <c r="BM828" s="262" t="s">
        <v>2307</v>
      </c>
    </row>
    <row r="829" s="2" customFormat="1" ht="24.15" customHeight="1">
      <c r="A829" s="41"/>
      <c r="B829" s="42"/>
      <c r="C829" s="286" t="s">
        <v>2308</v>
      </c>
      <c r="D829" s="286" t="s">
        <v>254</v>
      </c>
      <c r="E829" s="287" t="s">
        <v>2309</v>
      </c>
      <c r="F829" s="288" t="s">
        <v>2310</v>
      </c>
      <c r="G829" s="289" t="s">
        <v>333</v>
      </c>
      <c r="H829" s="290">
        <v>1</v>
      </c>
      <c r="I829" s="291"/>
      <c r="J829" s="292"/>
      <c r="K829" s="293">
        <f>ROUND(P829*H829,2)</f>
        <v>0</v>
      </c>
      <c r="L829" s="292"/>
      <c r="M829" s="294"/>
      <c r="N829" s="295" t="s">
        <v>1</v>
      </c>
      <c r="O829" s="258" t="s">
        <v>42</v>
      </c>
      <c r="P829" s="259">
        <f>I829+J829</f>
        <v>0</v>
      </c>
      <c r="Q829" s="259">
        <f>ROUND(I829*H829,2)</f>
        <v>0</v>
      </c>
      <c r="R829" s="259">
        <f>ROUND(J829*H829,2)</f>
        <v>0</v>
      </c>
      <c r="S829" s="94"/>
      <c r="T829" s="260">
        <f>S829*H829</f>
        <v>0</v>
      </c>
      <c r="U829" s="260">
        <v>0.0014</v>
      </c>
      <c r="V829" s="260">
        <f>U829*H829</f>
        <v>0.0014</v>
      </c>
      <c r="W829" s="260">
        <v>0</v>
      </c>
      <c r="X829" s="261">
        <f>W829*H829</f>
        <v>0</v>
      </c>
      <c r="Y829" s="41"/>
      <c r="Z829" s="41"/>
      <c r="AA829" s="41"/>
      <c r="AB829" s="41"/>
      <c r="AC829" s="41"/>
      <c r="AD829" s="41"/>
      <c r="AE829" s="41"/>
      <c r="AR829" s="262" t="s">
        <v>342</v>
      </c>
      <c r="AT829" s="262" t="s">
        <v>254</v>
      </c>
      <c r="AU829" s="262" t="s">
        <v>88</v>
      </c>
      <c r="AY829" s="16" t="s">
        <v>184</v>
      </c>
      <c r="BE829" s="147">
        <f>IF(O829="základní",K829,0)</f>
        <v>0</v>
      </c>
      <c r="BF829" s="147">
        <f>IF(O829="snížená",K829,0)</f>
        <v>0</v>
      </c>
      <c r="BG829" s="147">
        <f>IF(O829="zákl. přenesená",K829,0)</f>
        <v>0</v>
      </c>
      <c r="BH829" s="147">
        <f>IF(O829="sníž. přenesená",K829,0)</f>
        <v>0</v>
      </c>
      <c r="BI829" s="147">
        <f>IF(O829="nulová",K829,0)</f>
        <v>0</v>
      </c>
      <c r="BJ829" s="16" t="s">
        <v>86</v>
      </c>
      <c r="BK829" s="147">
        <f>ROUND(P829*H829,2)</f>
        <v>0</v>
      </c>
      <c r="BL829" s="16" t="s">
        <v>264</v>
      </c>
      <c r="BM829" s="262" t="s">
        <v>2311</v>
      </c>
    </row>
    <row r="830" s="2" customFormat="1" ht="16.5" customHeight="1">
      <c r="A830" s="41"/>
      <c r="B830" s="42"/>
      <c r="C830" s="286" t="s">
        <v>2312</v>
      </c>
      <c r="D830" s="286" t="s">
        <v>254</v>
      </c>
      <c r="E830" s="287" t="s">
        <v>2313</v>
      </c>
      <c r="F830" s="288" t="s">
        <v>2314</v>
      </c>
      <c r="G830" s="289" t="s">
        <v>333</v>
      </c>
      <c r="H830" s="290">
        <v>1</v>
      </c>
      <c r="I830" s="291"/>
      <c r="J830" s="292"/>
      <c r="K830" s="293">
        <f>ROUND(P830*H830,2)</f>
        <v>0</v>
      </c>
      <c r="L830" s="292"/>
      <c r="M830" s="294"/>
      <c r="N830" s="295" t="s">
        <v>1</v>
      </c>
      <c r="O830" s="258" t="s">
        <v>42</v>
      </c>
      <c r="P830" s="259">
        <f>I830+J830</f>
        <v>0</v>
      </c>
      <c r="Q830" s="259">
        <f>ROUND(I830*H830,2)</f>
        <v>0</v>
      </c>
      <c r="R830" s="259">
        <f>ROUND(J830*H830,2)</f>
        <v>0</v>
      </c>
      <c r="S830" s="94"/>
      <c r="T830" s="260">
        <f>S830*H830</f>
        <v>0</v>
      </c>
      <c r="U830" s="260">
        <v>0.00012</v>
      </c>
      <c r="V830" s="260">
        <f>U830*H830</f>
        <v>0.00012</v>
      </c>
      <c r="W830" s="260">
        <v>0</v>
      </c>
      <c r="X830" s="261">
        <f>W830*H830</f>
        <v>0</v>
      </c>
      <c r="Y830" s="41"/>
      <c r="Z830" s="41"/>
      <c r="AA830" s="41"/>
      <c r="AB830" s="41"/>
      <c r="AC830" s="41"/>
      <c r="AD830" s="41"/>
      <c r="AE830" s="41"/>
      <c r="AR830" s="262" t="s">
        <v>342</v>
      </c>
      <c r="AT830" s="262" t="s">
        <v>254</v>
      </c>
      <c r="AU830" s="262" t="s">
        <v>88</v>
      </c>
      <c r="AY830" s="16" t="s">
        <v>184</v>
      </c>
      <c r="BE830" s="147">
        <f>IF(O830="základní",K830,0)</f>
        <v>0</v>
      </c>
      <c r="BF830" s="147">
        <f>IF(O830="snížená",K830,0)</f>
        <v>0</v>
      </c>
      <c r="BG830" s="147">
        <f>IF(O830="zákl. přenesená",K830,0)</f>
        <v>0</v>
      </c>
      <c r="BH830" s="147">
        <f>IF(O830="sníž. přenesená",K830,0)</f>
        <v>0</v>
      </c>
      <c r="BI830" s="147">
        <f>IF(O830="nulová",K830,0)</f>
        <v>0</v>
      </c>
      <c r="BJ830" s="16" t="s">
        <v>86</v>
      </c>
      <c r="BK830" s="147">
        <f>ROUND(P830*H830,2)</f>
        <v>0</v>
      </c>
      <c r="BL830" s="16" t="s">
        <v>264</v>
      </c>
      <c r="BM830" s="262" t="s">
        <v>2315</v>
      </c>
    </row>
    <row r="831" s="2" customFormat="1" ht="21.75" customHeight="1">
      <c r="A831" s="41"/>
      <c r="B831" s="42"/>
      <c r="C831" s="249" t="s">
        <v>2316</v>
      </c>
      <c r="D831" s="249" t="s">
        <v>186</v>
      </c>
      <c r="E831" s="250" t="s">
        <v>2317</v>
      </c>
      <c r="F831" s="251" t="s">
        <v>2318</v>
      </c>
      <c r="G831" s="252" t="s">
        <v>333</v>
      </c>
      <c r="H831" s="253">
        <v>2</v>
      </c>
      <c r="I831" s="254"/>
      <c r="J831" s="254"/>
      <c r="K831" s="255">
        <f>ROUND(P831*H831,2)</f>
        <v>0</v>
      </c>
      <c r="L831" s="256"/>
      <c r="M831" s="44"/>
      <c r="N831" s="257" t="s">
        <v>1</v>
      </c>
      <c r="O831" s="258" t="s">
        <v>42</v>
      </c>
      <c r="P831" s="259">
        <f>I831+J831</f>
        <v>0</v>
      </c>
      <c r="Q831" s="259">
        <f>ROUND(I831*H831,2)</f>
        <v>0</v>
      </c>
      <c r="R831" s="259">
        <f>ROUND(J831*H831,2)</f>
        <v>0</v>
      </c>
      <c r="S831" s="94"/>
      <c r="T831" s="260">
        <f>S831*H831</f>
        <v>0</v>
      </c>
      <c r="U831" s="260">
        <v>0</v>
      </c>
      <c r="V831" s="260">
        <f>U831*H831</f>
        <v>0</v>
      </c>
      <c r="W831" s="260">
        <v>0</v>
      </c>
      <c r="X831" s="261">
        <f>W831*H831</f>
        <v>0</v>
      </c>
      <c r="Y831" s="41"/>
      <c r="Z831" s="41"/>
      <c r="AA831" s="41"/>
      <c r="AB831" s="41"/>
      <c r="AC831" s="41"/>
      <c r="AD831" s="41"/>
      <c r="AE831" s="41"/>
      <c r="AR831" s="262" t="s">
        <v>264</v>
      </c>
      <c r="AT831" s="262" t="s">
        <v>186</v>
      </c>
      <c r="AU831" s="262" t="s">
        <v>88</v>
      </c>
      <c r="AY831" s="16" t="s">
        <v>184</v>
      </c>
      <c r="BE831" s="147">
        <f>IF(O831="základní",K831,0)</f>
        <v>0</v>
      </c>
      <c r="BF831" s="147">
        <f>IF(O831="snížená",K831,0)</f>
        <v>0</v>
      </c>
      <c r="BG831" s="147">
        <f>IF(O831="zákl. přenesená",K831,0)</f>
        <v>0</v>
      </c>
      <c r="BH831" s="147">
        <f>IF(O831="sníž. přenesená",K831,0)</f>
        <v>0</v>
      </c>
      <c r="BI831" s="147">
        <f>IF(O831="nulová",K831,0)</f>
        <v>0</v>
      </c>
      <c r="BJ831" s="16" t="s">
        <v>86</v>
      </c>
      <c r="BK831" s="147">
        <f>ROUND(P831*H831,2)</f>
        <v>0</v>
      </c>
      <c r="BL831" s="16" t="s">
        <v>264</v>
      </c>
      <c r="BM831" s="262" t="s">
        <v>2319</v>
      </c>
    </row>
    <row r="832" s="2" customFormat="1" ht="24.15" customHeight="1">
      <c r="A832" s="41"/>
      <c r="B832" s="42"/>
      <c r="C832" s="286" t="s">
        <v>2320</v>
      </c>
      <c r="D832" s="286" t="s">
        <v>254</v>
      </c>
      <c r="E832" s="287" t="s">
        <v>2321</v>
      </c>
      <c r="F832" s="288" t="s">
        <v>2322</v>
      </c>
      <c r="G832" s="289" t="s">
        <v>333</v>
      </c>
      <c r="H832" s="290">
        <v>2</v>
      </c>
      <c r="I832" s="291"/>
      <c r="J832" s="292"/>
      <c r="K832" s="293">
        <f>ROUND(P832*H832,2)</f>
        <v>0</v>
      </c>
      <c r="L832" s="292"/>
      <c r="M832" s="294"/>
      <c r="N832" s="295" t="s">
        <v>1</v>
      </c>
      <c r="O832" s="258" t="s">
        <v>42</v>
      </c>
      <c r="P832" s="259">
        <f>I832+J832</f>
        <v>0</v>
      </c>
      <c r="Q832" s="259">
        <f>ROUND(I832*H832,2)</f>
        <v>0</v>
      </c>
      <c r="R832" s="259">
        <f>ROUND(J832*H832,2)</f>
        <v>0</v>
      </c>
      <c r="S832" s="94"/>
      <c r="T832" s="260">
        <f>S832*H832</f>
        <v>0</v>
      </c>
      <c r="U832" s="260">
        <v>0.00080000000000000004</v>
      </c>
      <c r="V832" s="260">
        <f>U832*H832</f>
        <v>0.0016000000000000001</v>
      </c>
      <c r="W832" s="260">
        <v>0</v>
      </c>
      <c r="X832" s="261">
        <f>W832*H832</f>
        <v>0</v>
      </c>
      <c r="Y832" s="41"/>
      <c r="Z832" s="41"/>
      <c r="AA832" s="41"/>
      <c r="AB832" s="41"/>
      <c r="AC832" s="41"/>
      <c r="AD832" s="41"/>
      <c r="AE832" s="41"/>
      <c r="AR832" s="262" t="s">
        <v>342</v>
      </c>
      <c r="AT832" s="262" t="s">
        <v>254</v>
      </c>
      <c r="AU832" s="262" t="s">
        <v>88</v>
      </c>
      <c r="AY832" s="16" t="s">
        <v>184</v>
      </c>
      <c r="BE832" s="147">
        <f>IF(O832="základní",K832,0)</f>
        <v>0</v>
      </c>
      <c r="BF832" s="147">
        <f>IF(O832="snížená",K832,0)</f>
        <v>0</v>
      </c>
      <c r="BG832" s="147">
        <f>IF(O832="zákl. přenesená",K832,0)</f>
        <v>0</v>
      </c>
      <c r="BH832" s="147">
        <f>IF(O832="sníž. přenesená",K832,0)</f>
        <v>0</v>
      </c>
      <c r="BI832" s="147">
        <f>IF(O832="nulová",K832,0)</f>
        <v>0</v>
      </c>
      <c r="BJ832" s="16" t="s">
        <v>86</v>
      </c>
      <c r="BK832" s="147">
        <f>ROUND(P832*H832,2)</f>
        <v>0</v>
      </c>
      <c r="BL832" s="16" t="s">
        <v>264</v>
      </c>
      <c r="BM832" s="262" t="s">
        <v>2323</v>
      </c>
    </row>
    <row r="833" s="2" customFormat="1" ht="16.5" customHeight="1">
      <c r="A833" s="41"/>
      <c r="B833" s="42"/>
      <c r="C833" s="286" t="s">
        <v>2324</v>
      </c>
      <c r="D833" s="286" t="s">
        <v>254</v>
      </c>
      <c r="E833" s="287" t="s">
        <v>2325</v>
      </c>
      <c r="F833" s="288" t="s">
        <v>2326</v>
      </c>
      <c r="G833" s="289" t="s">
        <v>333</v>
      </c>
      <c r="H833" s="290">
        <v>2</v>
      </c>
      <c r="I833" s="291"/>
      <c r="J833" s="292"/>
      <c r="K833" s="293">
        <f>ROUND(P833*H833,2)</f>
        <v>0</v>
      </c>
      <c r="L833" s="292"/>
      <c r="M833" s="294"/>
      <c r="N833" s="295" t="s">
        <v>1</v>
      </c>
      <c r="O833" s="258" t="s">
        <v>42</v>
      </c>
      <c r="P833" s="259">
        <f>I833+J833</f>
        <v>0</v>
      </c>
      <c r="Q833" s="259">
        <f>ROUND(I833*H833,2)</f>
        <v>0</v>
      </c>
      <c r="R833" s="259">
        <f>ROUND(J833*H833,2)</f>
        <v>0</v>
      </c>
      <c r="S833" s="94"/>
      <c r="T833" s="260">
        <f>S833*H833</f>
        <v>0</v>
      </c>
      <c r="U833" s="260">
        <v>0.001</v>
      </c>
      <c r="V833" s="260">
        <f>U833*H833</f>
        <v>0.002</v>
      </c>
      <c r="W833" s="260">
        <v>0</v>
      </c>
      <c r="X833" s="261">
        <f>W833*H833</f>
        <v>0</v>
      </c>
      <c r="Y833" s="41"/>
      <c r="Z833" s="41"/>
      <c r="AA833" s="41"/>
      <c r="AB833" s="41"/>
      <c r="AC833" s="41"/>
      <c r="AD833" s="41"/>
      <c r="AE833" s="41"/>
      <c r="AR833" s="262" t="s">
        <v>342</v>
      </c>
      <c r="AT833" s="262" t="s">
        <v>254</v>
      </c>
      <c r="AU833" s="262" t="s">
        <v>88</v>
      </c>
      <c r="AY833" s="16" t="s">
        <v>184</v>
      </c>
      <c r="BE833" s="147">
        <f>IF(O833="základní",K833,0)</f>
        <v>0</v>
      </c>
      <c r="BF833" s="147">
        <f>IF(O833="snížená",K833,0)</f>
        <v>0</v>
      </c>
      <c r="BG833" s="147">
        <f>IF(O833="zákl. přenesená",K833,0)</f>
        <v>0</v>
      </c>
      <c r="BH833" s="147">
        <f>IF(O833="sníž. přenesená",K833,0)</f>
        <v>0</v>
      </c>
      <c r="BI833" s="147">
        <f>IF(O833="nulová",K833,0)</f>
        <v>0</v>
      </c>
      <c r="BJ833" s="16" t="s">
        <v>86</v>
      </c>
      <c r="BK833" s="147">
        <f>ROUND(P833*H833,2)</f>
        <v>0</v>
      </c>
      <c r="BL833" s="16" t="s">
        <v>264</v>
      </c>
      <c r="BM833" s="262" t="s">
        <v>2327</v>
      </c>
    </row>
    <row r="834" s="2" customFormat="1" ht="24.15" customHeight="1">
      <c r="A834" s="41"/>
      <c r="B834" s="42"/>
      <c r="C834" s="249" t="s">
        <v>2328</v>
      </c>
      <c r="D834" s="249" t="s">
        <v>186</v>
      </c>
      <c r="E834" s="250" t="s">
        <v>2329</v>
      </c>
      <c r="F834" s="251" t="s">
        <v>2330</v>
      </c>
      <c r="G834" s="252" t="s">
        <v>333</v>
      </c>
      <c r="H834" s="253">
        <v>2</v>
      </c>
      <c r="I834" s="254"/>
      <c r="J834" s="254"/>
      <c r="K834" s="255">
        <f>ROUND(P834*H834,2)</f>
        <v>0</v>
      </c>
      <c r="L834" s="256"/>
      <c r="M834" s="44"/>
      <c r="N834" s="257" t="s">
        <v>1</v>
      </c>
      <c r="O834" s="258" t="s">
        <v>42</v>
      </c>
      <c r="P834" s="259">
        <f>I834+J834</f>
        <v>0</v>
      </c>
      <c r="Q834" s="259">
        <f>ROUND(I834*H834,2)</f>
        <v>0</v>
      </c>
      <c r="R834" s="259">
        <f>ROUND(J834*H834,2)</f>
        <v>0</v>
      </c>
      <c r="S834" s="94"/>
      <c r="T834" s="260">
        <f>S834*H834</f>
        <v>0</v>
      </c>
      <c r="U834" s="260">
        <v>0</v>
      </c>
      <c r="V834" s="260">
        <f>U834*H834</f>
        <v>0</v>
      </c>
      <c r="W834" s="260">
        <v>0</v>
      </c>
      <c r="X834" s="261">
        <f>W834*H834</f>
        <v>0</v>
      </c>
      <c r="Y834" s="41"/>
      <c r="Z834" s="41"/>
      <c r="AA834" s="41"/>
      <c r="AB834" s="41"/>
      <c r="AC834" s="41"/>
      <c r="AD834" s="41"/>
      <c r="AE834" s="41"/>
      <c r="AR834" s="262" t="s">
        <v>264</v>
      </c>
      <c r="AT834" s="262" t="s">
        <v>186</v>
      </c>
      <c r="AU834" s="262" t="s">
        <v>88</v>
      </c>
      <c r="AY834" s="16" t="s">
        <v>184</v>
      </c>
      <c r="BE834" s="147">
        <f>IF(O834="základní",K834,0)</f>
        <v>0</v>
      </c>
      <c r="BF834" s="147">
        <f>IF(O834="snížená",K834,0)</f>
        <v>0</v>
      </c>
      <c r="BG834" s="147">
        <f>IF(O834="zákl. přenesená",K834,0)</f>
        <v>0</v>
      </c>
      <c r="BH834" s="147">
        <f>IF(O834="sníž. přenesená",K834,0)</f>
        <v>0</v>
      </c>
      <c r="BI834" s="147">
        <f>IF(O834="nulová",K834,0)</f>
        <v>0</v>
      </c>
      <c r="BJ834" s="16" t="s">
        <v>86</v>
      </c>
      <c r="BK834" s="147">
        <f>ROUND(P834*H834,2)</f>
        <v>0</v>
      </c>
      <c r="BL834" s="16" t="s">
        <v>264</v>
      </c>
      <c r="BM834" s="262" t="s">
        <v>2331</v>
      </c>
    </row>
    <row r="835" s="2" customFormat="1" ht="16.5" customHeight="1">
      <c r="A835" s="41"/>
      <c r="B835" s="42"/>
      <c r="C835" s="286" t="s">
        <v>2332</v>
      </c>
      <c r="D835" s="286" t="s">
        <v>254</v>
      </c>
      <c r="E835" s="287" t="s">
        <v>2333</v>
      </c>
      <c r="F835" s="288" t="s">
        <v>2334</v>
      </c>
      <c r="G835" s="289" t="s">
        <v>333</v>
      </c>
      <c r="H835" s="290">
        <v>2</v>
      </c>
      <c r="I835" s="291"/>
      <c r="J835" s="292"/>
      <c r="K835" s="293">
        <f>ROUND(P835*H835,2)</f>
        <v>0</v>
      </c>
      <c r="L835" s="292"/>
      <c r="M835" s="294"/>
      <c r="N835" s="295" t="s">
        <v>1</v>
      </c>
      <c r="O835" s="258" t="s">
        <v>42</v>
      </c>
      <c r="P835" s="259">
        <f>I835+J835</f>
        <v>0</v>
      </c>
      <c r="Q835" s="259">
        <f>ROUND(I835*H835,2)</f>
        <v>0</v>
      </c>
      <c r="R835" s="259">
        <f>ROUND(J835*H835,2)</f>
        <v>0</v>
      </c>
      <c r="S835" s="94"/>
      <c r="T835" s="260">
        <f>S835*H835</f>
        <v>0</v>
      </c>
      <c r="U835" s="260">
        <v>0.00022000000000000001</v>
      </c>
      <c r="V835" s="260">
        <f>U835*H835</f>
        <v>0.00044000000000000002</v>
      </c>
      <c r="W835" s="260">
        <v>0</v>
      </c>
      <c r="X835" s="261">
        <f>W835*H835</f>
        <v>0</v>
      </c>
      <c r="Y835" s="41"/>
      <c r="Z835" s="41"/>
      <c r="AA835" s="41"/>
      <c r="AB835" s="41"/>
      <c r="AC835" s="41"/>
      <c r="AD835" s="41"/>
      <c r="AE835" s="41"/>
      <c r="AR835" s="262" t="s">
        <v>342</v>
      </c>
      <c r="AT835" s="262" t="s">
        <v>254</v>
      </c>
      <c r="AU835" s="262" t="s">
        <v>88</v>
      </c>
      <c r="AY835" s="16" t="s">
        <v>184</v>
      </c>
      <c r="BE835" s="147">
        <f>IF(O835="základní",K835,0)</f>
        <v>0</v>
      </c>
      <c r="BF835" s="147">
        <f>IF(O835="snížená",K835,0)</f>
        <v>0</v>
      </c>
      <c r="BG835" s="147">
        <f>IF(O835="zákl. přenesená",K835,0)</f>
        <v>0</v>
      </c>
      <c r="BH835" s="147">
        <f>IF(O835="sníž. přenesená",K835,0)</f>
        <v>0</v>
      </c>
      <c r="BI835" s="147">
        <f>IF(O835="nulová",K835,0)</f>
        <v>0</v>
      </c>
      <c r="BJ835" s="16" t="s">
        <v>86</v>
      </c>
      <c r="BK835" s="147">
        <f>ROUND(P835*H835,2)</f>
        <v>0</v>
      </c>
      <c r="BL835" s="16" t="s">
        <v>264</v>
      </c>
      <c r="BM835" s="262" t="s">
        <v>2335</v>
      </c>
    </row>
    <row r="836" s="2" customFormat="1" ht="21.75" customHeight="1">
      <c r="A836" s="41"/>
      <c r="B836" s="42"/>
      <c r="C836" s="249" t="s">
        <v>2336</v>
      </c>
      <c r="D836" s="249" t="s">
        <v>186</v>
      </c>
      <c r="E836" s="250" t="s">
        <v>2337</v>
      </c>
      <c r="F836" s="251" t="s">
        <v>2338</v>
      </c>
      <c r="G836" s="252" t="s">
        <v>333</v>
      </c>
      <c r="H836" s="253">
        <v>2</v>
      </c>
      <c r="I836" s="254"/>
      <c r="J836" s="254"/>
      <c r="K836" s="255">
        <f>ROUND(P836*H836,2)</f>
        <v>0</v>
      </c>
      <c r="L836" s="256"/>
      <c r="M836" s="44"/>
      <c r="N836" s="257" t="s">
        <v>1</v>
      </c>
      <c r="O836" s="258" t="s">
        <v>42</v>
      </c>
      <c r="P836" s="259">
        <f>I836+J836</f>
        <v>0</v>
      </c>
      <c r="Q836" s="259">
        <f>ROUND(I836*H836,2)</f>
        <v>0</v>
      </c>
      <c r="R836" s="259">
        <f>ROUND(J836*H836,2)</f>
        <v>0</v>
      </c>
      <c r="S836" s="94"/>
      <c r="T836" s="260">
        <f>S836*H836</f>
        <v>0</v>
      </c>
      <c r="U836" s="260">
        <v>0</v>
      </c>
      <c r="V836" s="260">
        <f>U836*H836</f>
        <v>0</v>
      </c>
      <c r="W836" s="260">
        <v>0</v>
      </c>
      <c r="X836" s="261">
        <f>W836*H836</f>
        <v>0</v>
      </c>
      <c r="Y836" s="41"/>
      <c r="Z836" s="41"/>
      <c r="AA836" s="41"/>
      <c r="AB836" s="41"/>
      <c r="AC836" s="41"/>
      <c r="AD836" s="41"/>
      <c r="AE836" s="41"/>
      <c r="AR836" s="262" t="s">
        <v>264</v>
      </c>
      <c r="AT836" s="262" t="s">
        <v>186</v>
      </c>
      <c r="AU836" s="262" t="s">
        <v>88</v>
      </c>
      <c r="AY836" s="16" t="s">
        <v>184</v>
      </c>
      <c r="BE836" s="147">
        <f>IF(O836="základní",K836,0)</f>
        <v>0</v>
      </c>
      <c r="BF836" s="147">
        <f>IF(O836="snížená",K836,0)</f>
        <v>0</v>
      </c>
      <c r="BG836" s="147">
        <f>IF(O836="zákl. přenesená",K836,0)</f>
        <v>0</v>
      </c>
      <c r="BH836" s="147">
        <f>IF(O836="sníž. přenesená",K836,0)</f>
        <v>0</v>
      </c>
      <c r="BI836" s="147">
        <f>IF(O836="nulová",K836,0)</f>
        <v>0</v>
      </c>
      <c r="BJ836" s="16" t="s">
        <v>86</v>
      </c>
      <c r="BK836" s="147">
        <f>ROUND(P836*H836,2)</f>
        <v>0</v>
      </c>
      <c r="BL836" s="16" t="s">
        <v>264</v>
      </c>
      <c r="BM836" s="262" t="s">
        <v>2339</v>
      </c>
    </row>
    <row r="837" s="2" customFormat="1" ht="16.5" customHeight="1">
      <c r="A837" s="41"/>
      <c r="B837" s="42"/>
      <c r="C837" s="286" t="s">
        <v>2340</v>
      </c>
      <c r="D837" s="286" t="s">
        <v>254</v>
      </c>
      <c r="E837" s="287" t="s">
        <v>2341</v>
      </c>
      <c r="F837" s="288" t="s">
        <v>2342</v>
      </c>
      <c r="G837" s="289" t="s">
        <v>333</v>
      </c>
      <c r="H837" s="290">
        <v>2</v>
      </c>
      <c r="I837" s="291"/>
      <c r="J837" s="292"/>
      <c r="K837" s="293">
        <f>ROUND(P837*H837,2)</f>
        <v>0</v>
      </c>
      <c r="L837" s="292"/>
      <c r="M837" s="294"/>
      <c r="N837" s="295" t="s">
        <v>1</v>
      </c>
      <c r="O837" s="258" t="s">
        <v>42</v>
      </c>
      <c r="P837" s="259">
        <f>I837+J837</f>
        <v>0</v>
      </c>
      <c r="Q837" s="259">
        <f>ROUND(I837*H837,2)</f>
        <v>0</v>
      </c>
      <c r="R837" s="259">
        <f>ROUND(J837*H837,2)</f>
        <v>0</v>
      </c>
      <c r="S837" s="94"/>
      <c r="T837" s="260">
        <f>S837*H837</f>
        <v>0</v>
      </c>
      <c r="U837" s="260">
        <v>9.0000000000000006E-05</v>
      </c>
      <c r="V837" s="260">
        <f>U837*H837</f>
        <v>0.00018000000000000001</v>
      </c>
      <c r="W837" s="260">
        <v>0</v>
      </c>
      <c r="X837" s="261">
        <f>W837*H837</f>
        <v>0</v>
      </c>
      <c r="Y837" s="41"/>
      <c r="Z837" s="41"/>
      <c r="AA837" s="41"/>
      <c r="AB837" s="41"/>
      <c r="AC837" s="41"/>
      <c r="AD837" s="41"/>
      <c r="AE837" s="41"/>
      <c r="AR837" s="262" t="s">
        <v>342</v>
      </c>
      <c r="AT837" s="262" t="s">
        <v>254</v>
      </c>
      <c r="AU837" s="262" t="s">
        <v>88</v>
      </c>
      <c r="AY837" s="16" t="s">
        <v>184</v>
      </c>
      <c r="BE837" s="147">
        <f>IF(O837="základní",K837,0)</f>
        <v>0</v>
      </c>
      <c r="BF837" s="147">
        <f>IF(O837="snížená",K837,0)</f>
        <v>0</v>
      </c>
      <c r="BG837" s="147">
        <f>IF(O837="zákl. přenesená",K837,0)</f>
        <v>0</v>
      </c>
      <c r="BH837" s="147">
        <f>IF(O837="sníž. přenesená",K837,0)</f>
        <v>0</v>
      </c>
      <c r="BI837" s="147">
        <f>IF(O837="nulová",K837,0)</f>
        <v>0</v>
      </c>
      <c r="BJ837" s="16" t="s">
        <v>86</v>
      </c>
      <c r="BK837" s="147">
        <f>ROUND(P837*H837,2)</f>
        <v>0</v>
      </c>
      <c r="BL837" s="16" t="s">
        <v>264</v>
      </c>
      <c r="BM837" s="262" t="s">
        <v>2343</v>
      </c>
    </row>
    <row r="838" s="2" customFormat="1" ht="16.5" customHeight="1">
      <c r="A838" s="41"/>
      <c r="B838" s="42"/>
      <c r="C838" s="249" t="s">
        <v>2344</v>
      </c>
      <c r="D838" s="249" t="s">
        <v>186</v>
      </c>
      <c r="E838" s="250" t="s">
        <v>2345</v>
      </c>
      <c r="F838" s="251" t="s">
        <v>2346</v>
      </c>
      <c r="G838" s="252" t="s">
        <v>333</v>
      </c>
      <c r="H838" s="253">
        <v>1</v>
      </c>
      <c r="I838" s="254"/>
      <c r="J838" s="254"/>
      <c r="K838" s="255">
        <f>ROUND(P838*H838,2)</f>
        <v>0</v>
      </c>
      <c r="L838" s="256"/>
      <c r="M838" s="44"/>
      <c r="N838" s="257" t="s">
        <v>1</v>
      </c>
      <c r="O838" s="258" t="s">
        <v>42</v>
      </c>
      <c r="P838" s="259">
        <f>I838+J838</f>
        <v>0</v>
      </c>
      <c r="Q838" s="259">
        <f>ROUND(I838*H838,2)</f>
        <v>0</v>
      </c>
      <c r="R838" s="259">
        <f>ROUND(J838*H838,2)</f>
        <v>0</v>
      </c>
      <c r="S838" s="94"/>
      <c r="T838" s="260">
        <f>S838*H838</f>
        <v>0</v>
      </c>
      <c r="U838" s="260">
        <v>0</v>
      </c>
      <c r="V838" s="260">
        <f>U838*H838</f>
        <v>0</v>
      </c>
      <c r="W838" s="260">
        <v>0</v>
      </c>
      <c r="X838" s="261">
        <f>W838*H838</f>
        <v>0</v>
      </c>
      <c r="Y838" s="41"/>
      <c r="Z838" s="41"/>
      <c r="AA838" s="41"/>
      <c r="AB838" s="41"/>
      <c r="AC838" s="41"/>
      <c r="AD838" s="41"/>
      <c r="AE838" s="41"/>
      <c r="AR838" s="262" t="s">
        <v>264</v>
      </c>
      <c r="AT838" s="262" t="s">
        <v>186</v>
      </c>
      <c r="AU838" s="262" t="s">
        <v>88</v>
      </c>
      <c r="AY838" s="16" t="s">
        <v>184</v>
      </c>
      <c r="BE838" s="147">
        <f>IF(O838="základní",K838,0)</f>
        <v>0</v>
      </c>
      <c r="BF838" s="147">
        <f>IF(O838="snížená",K838,0)</f>
        <v>0</v>
      </c>
      <c r="BG838" s="147">
        <f>IF(O838="zákl. přenesená",K838,0)</f>
        <v>0</v>
      </c>
      <c r="BH838" s="147">
        <f>IF(O838="sníž. přenesená",K838,0)</f>
        <v>0</v>
      </c>
      <c r="BI838" s="147">
        <f>IF(O838="nulová",K838,0)</f>
        <v>0</v>
      </c>
      <c r="BJ838" s="16" t="s">
        <v>86</v>
      </c>
      <c r="BK838" s="147">
        <f>ROUND(P838*H838,2)</f>
        <v>0</v>
      </c>
      <c r="BL838" s="16" t="s">
        <v>264</v>
      </c>
      <c r="BM838" s="262" t="s">
        <v>2347</v>
      </c>
    </row>
    <row r="839" s="2" customFormat="1" ht="24.15" customHeight="1">
      <c r="A839" s="41"/>
      <c r="B839" s="42"/>
      <c r="C839" s="249" t="s">
        <v>2348</v>
      </c>
      <c r="D839" s="249" t="s">
        <v>186</v>
      </c>
      <c r="E839" s="250" t="s">
        <v>2349</v>
      </c>
      <c r="F839" s="251" t="s">
        <v>2350</v>
      </c>
      <c r="G839" s="252" t="s">
        <v>333</v>
      </c>
      <c r="H839" s="253">
        <v>1</v>
      </c>
      <c r="I839" s="254"/>
      <c r="J839" s="254"/>
      <c r="K839" s="255">
        <f>ROUND(P839*H839,2)</f>
        <v>0</v>
      </c>
      <c r="L839" s="256"/>
      <c r="M839" s="44"/>
      <c r="N839" s="257" t="s">
        <v>1</v>
      </c>
      <c r="O839" s="258" t="s">
        <v>42</v>
      </c>
      <c r="P839" s="259">
        <f>I839+J839</f>
        <v>0</v>
      </c>
      <c r="Q839" s="259">
        <f>ROUND(I839*H839,2)</f>
        <v>0</v>
      </c>
      <c r="R839" s="259">
        <f>ROUND(J839*H839,2)</f>
        <v>0</v>
      </c>
      <c r="S839" s="94"/>
      <c r="T839" s="260">
        <f>S839*H839</f>
        <v>0</v>
      </c>
      <c r="U839" s="260">
        <v>0</v>
      </c>
      <c r="V839" s="260">
        <f>U839*H839</f>
        <v>0</v>
      </c>
      <c r="W839" s="260">
        <v>0</v>
      </c>
      <c r="X839" s="261">
        <f>W839*H839</f>
        <v>0</v>
      </c>
      <c r="Y839" s="41"/>
      <c r="Z839" s="41"/>
      <c r="AA839" s="41"/>
      <c r="AB839" s="41"/>
      <c r="AC839" s="41"/>
      <c r="AD839" s="41"/>
      <c r="AE839" s="41"/>
      <c r="AR839" s="262" t="s">
        <v>264</v>
      </c>
      <c r="AT839" s="262" t="s">
        <v>186</v>
      </c>
      <c r="AU839" s="262" t="s">
        <v>88</v>
      </c>
      <c r="AY839" s="16" t="s">
        <v>184</v>
      </c>
      <c r="BE839" s="147">
        <f>IF(O839="základní",K839,0)</f>
        <v>0</v>
      </c>
      <c r="BF839" s="147">
        <f>IF(O839="snížená",K839,0)</f>
        <v>0</v>
      </c>
      <c r="BG839" s="147">
        <f>IF(O839="zákl. přenesená",K839,0)</f>
        <v>0</v>
      </c>
      <c r="BH839" s="147">
        <f>IF(O839="sníž. přenesená",K839,0)</f>
        <v>0</v>
      </c>
      <c r="BI839" s="147">
        <f>IF(O839="nulová",K839,0)</f>
        <v>0</v>
      </c>
      <c r="BJ839" s="16" t="s">
        <v>86</v>
      </c>
      <c r="BK839" s="147">
        <f>ROUND(P839*H839,2)</f>
        <v>0</v>
      </c>
      <c r="BL839" s="16" t="s">
        <v>264</v>
      </c>
      <c r="BM839" s="262" t="s">
        <v>2351</v>
      </c>
    </row>
    <row r="840" s="2" customFormat="1" ht="16.5" customHeight="1">
      <c r="A840" s="41"/>
      <c r="B840" s="42"/>
      <c r="C840" s="249" t="s">
        <v>2352</v>
      </c>
      <c r="D840" s="249" t="s">
        <v>186</v>
      </c>
      <c r="E840" s="250" t="s">
        <v>2353</v>
      </c>
      <c r="F840" s="251" t="s">
        <v>2354</v>
      </c>
      <c r="G840" s="252" t="s">
        <v>333</v>
      </c>
      <c r="H840" s="253">
        <v>4</v>
      </c>
      <c r="I840" s="254"/>
      <c r="J840" s="254"/>
      <c r="K840" s="255">
        <f>ROUND(P840*H840,2)</f>
        <v>0</v>
      </c>
      <c r="L840" s="256"/>
      <c r="M840" s="44"/>
      <c r="N840" s="257" t="s">
        <v>1</v>
      </c>
      <c r="O840" s="258" t="s">
        <v>42</v>
      </c>
      <c r="P840" s="259">
        <f>I840+J840</f>
        <v>0</v>
      </c>
      <c r="Q840" s="259">
        <f>ROUND(I840*H840,2)</f>
        <v>0</v>
      </c>
      <c r="R840" s="259">
        <f>ROUND(J840*H840,2)</f>
        <v>0</v>
      </c>
      <c r="S840" s="94"/>
      <c r="T840" s="260">
        <f>S840*H840</f>
        <v>0</v>
      </c>
      <c r="U840" s="260">
        <v>0</v>
      </c>
      <c r="V840" s="260">
        <f>U840*H840</f>
        <v>0</v>
      </c>
      <c r="W840" s="260">
        <v>0</v>
      </c>
      <c r="X840" s="261">
        <f>W840*H840</f>
        <v>0</v>
      </c>
      <c r="Y840" s="41"/>
      <c r="Z840" s="41"/>
      <c r="AA840" s="41"/>
      <c r="AB840" s="41"/>
      <c r="AC840" s="41"/>
      <c r="AD840" s="41"/>
      <c r="AE840" s="41"/>
      <c r="AR840" s="262" t="s">
        <v>264</v>
      </c>
      <c r="AT840" s="262" t="s">
        <v>186</v>
      </c>
      <c r="AU840" s="262" t="s">
        <v>88</v>
      </c>
      <c r="AY840" s="16" t="s">
        <v>184</v>
      </c>
      <c r="BE840" s="147">
        <f>IF(O840="základní",K840,0)</f>
        <v>0</v>
      </c>
      <c r="BF840" s="147">
        <f>IF(O840="snížená",K840,0)</f>
        <v>0</v>
      </c>
      <c r="BG840" s="147">
        <f>IF(O840="zákl. přenesená",K840,0)</f>
        <v>0</v>
      </c>
      <c r="BH840" s="147">
        <f>IF(O840="sníž. přenesená",K840,0)</f>
        <v>0</v>
      </c>
      <c r="BI840" s="147">
        <f>IF(O840="nulová",K840,0)</f>
        <v>0</v>
      </c>
      <c r="BJ840" s="16" t="s">
        <v>86</v>
      </c>
      <c r="BK840" s="147">
        <f>ROUND(P840*H840,2)</f>
        <v>0</v>
      </c>
      <c r="BL840" s="16" t="s">
        <v>264</v>
      </c>
      <c r="BM840" s="262" t="s">
        <v>2355</v>
      </c>
    </row>
    <row r="841" s="2" customFormat="1" ht="16.5" customHeight="1">
      <c r="A841" s="41"/>
      <c r="B841" s="42"/>
      <c r="C841" s="249" t="s">
        <v>2356</v>
      </c>
      <c r="D841" s="249" t="s">
        <v>186</v>
      </c>
      <c r="E841" s="250" t="s">
        <v>2357</v>
      </c>
      <c r="F841" s="251" t="s">
        <v>2358</v>
      </c>
      <c r="G841" s="252" t="s">
        <v>333</v>
      </c>
      <c r="H841" s="253">
        <v>4</v>
      </c>
      <c r="I841" s="254"/>
      <c r="J841" s="254"/>
      <c r="K841" s="255">
        <f>ROUND(P841*H841,2)</f>
        <v>0</v>
      </c>
      <c r="L841" s="256"/>
      <c r="M841" s="44"/>
      <c r="N841" s="257" t="s">
        <v>1</v>
      </c>
      <c r="O841" s="258" t="s">
        <v>42</v>
      </c>
      <c r="P841" s="259">
        <f>I841+J841</f>
        <v>0</v>
      </c>
      <c r="Q841" s="259">
        <f>ROUND(I841*H841,2)</f>
        <v>0</v>
      </c>
      <c r="R841" s="259">
        <f>ROUND(J841*H841,2)</f>
        <v>0</v>
      </c>
      <c r="S841" s="94"/>
      <c r="T841" s="260">
        <f>S841*H841</f>
        <v>0</v>
      </c>
      <c r="U841" s="260">
        <v>0</v>
      </c>
      <c r="V841" s="260">
        <f>U841*H841</f>
        <v>0</v>
      </c>
      <c r="W841" s="260">
        <v>0</v>
      </c>
      <c r="X841" s="261">
        <f>W841*H841</f>
        <v>0</v>
      </c>
      <c r="Y841" s="41"/>
      <c r="Z841" s="41"/>
      <c r="AA841" s="41"/>
      <c r="AB841" s="41"/>
      <c r="AC841" s="41"/>
      <c r="AD841" s="41"/>
      <c r="AE841" s="41"/>
      <c r="AR841" s="262" t="s">
        <v>264</v>
      </c>
      <c r="AT841" s="262" t="s">
        <v>186</v>
      </c>
      <c r="AU841" s="262" t="s">
        <v>88</v>
      </c>
      <c r="AY841" s="16" t="s">
        <v>184</v>
      </c>
      <c r="BE841" s="147">
        <f>IF(O841="základní",K841,0)</f>
        <v>0</v>
      </c>
      <c r="BF841" s="147">
        <f>IF(O841="snížená",K841,0)</f>
        <v>0</v>
      </c>
      <c r="BG841" s="147">
        <f>IF(O841="zákl. přenesená",K841,0)</f>
        <v>0</v>
      </c>
      <c r="BH841" s="147">
        <f>IF(O841="sníž. přenesená",K841,0)</f>
        <v>0</v>
      </c>
      <c r="BI841" s="147">
        <f>IF(O841="nulová",K841,0)</f>
        <v>0</v>
      </c>
      <c r="BJ841" s="16" t="s">
        <v>86</v>
      </c>
      <c r="BK841" s="147">
        <f>ROUND(P841*H841,2)</f>
        <v>0</v>
      </c>
      <c r="BL841" s="16" t="s">
        <v>264</v>
      </c>
      <c r="BM841" s="262" t="s">
        <v>2359</v>
      </c>
    </row>
    <row r="842" s="2" customFormat="1" ht="16.5" customHeight="1">
      <c r="A842" s="41"/>
      <c r="B842" s="42"/>
      <c r="C842" s="249" t="s">
        <v>2360</v>
      </c>
      <c r="D842" s="249" t="s">
        <v>186</v>
      </c>
      <c r="E842" s="250" t="s">
        <v>2361</v>
      </c>
      <c r="F842" s="251" t="s">
        <v>2362</v>
      </c>
      <c r="G842" s="252" t="s">
        <v>333</v>
      </c>
      <c r="H842" s="253">
        <v>3</v>
      </c>
      <c r="I842" s="254"/>
      <c r="J842" s="254"/>
      <c r="K842" s="255">
        <f>ROUND(P842*H842,2)</f>
        <v>0</v>
      </c>
      <c r="L842" s="256"/>
      <c r="M842" s="44"/>
      <c r="N842" s="257" t="s">
        <v>1</v>
      </c>
      <c r="O842" s="258" t="s">
        <v>42</v>
      </c>
      <c r="P842" s="259">
        <f>I842+J842</f>
        <v>0</v>
      </c>
      <c r="Q842" s="259">
        <f>ROUND(I842*H842,2)</f>
        <v>0</v>
      </c>
      <c r="R842" s="259">
        <f>ROUND(J842*H842,2)</f>
        <v>0</v>
      </c>
      <c r="S842" s="94"/>
      <c r="T842" s="260">
        <f>S842*H842</f>
        <v>0</v>
      </c>
      <c r="U842" s="260">
        <v>0</v>
      </c>
      <c r="V842" s="260">
        <f>U842*H842</f>
        <v>0</v>
      </c>
      <c r="W842" s="260">
        <v>0</v>
      </c>
      <c r="X842" s="261">
        <f>W842*H842</f>
        <v>0</v>
      </c>
      <c r="Y842" s="41"/>
      <c r="Z842" s="41"/>
      <c r="AA842" s="41"/>
      <c r="AB842" s="41"/>
      <c r="AC842" s="41"/>
      <c r="AD842" s="41"/>
      <c r="AE842" s="41"/>
      <c r="AR842" s="262" t="s">
        <v>264</v>
      </c>
      <c r="AT842" s="262" t="s">
        <v>186</v>
      </c>
      <c r="AU842" s="262" t="s">
        <v>88</v>
      </c>
      <c r="AY842" s="16" t="s">
        <v>184</v>
      </c>
      <c r="BE842" s="147">
        <f>IF(O842="základní",K842,0)</f>
        <v>0</v>
      </c>
      <c r="BF842" s="147">
        <f>IF(O842="snížená",K842,0)</f>
        <v>0</v>
      </c>
      <c r="BG842" s="147">
        <f>IF(O842="zákl. přenesená",K842,0)</f>
        <v>0</v>
      </c>
      <c r="BH842" s="147">
        <f>IF(O842="sníž. přenesená",K842,0)</f>
        <v>0</v>
      </c>
      <c r="BI842" s="147">
        <f>IF(O842="nulová",K842,0)</f>
        <v>0</v>
      </c>
      <c r="BJ842" s="16" t="s">
        <v>86</v>
      </c>
      <c r="BK842" s="147">
        <f>ROUND(P842*H842,2)</f>
        <v>0</v>
      </c>
      <c r="BL842" s="16" t="s">
        <v>264</v>
      </c>
      <c r="BM842" s="262" t="s">
        <v>2363</v>
      </c>
    </row>
    <row r="843" s="2" customFormat="1" ht="21.75" customHeight="1">
      <c r="A843" s="41"/>
      <c r="B843" s="42"/>
      <c r="C843" s="249" t="s">
        <v>2364</v>
      </c>
      <c r="D843" s="249" t="s">
        <v>186</v>
      </c>
      <c r="E843" s="250" t="s">
        <v>2365</v>
      </c>
      <c r="F843" s="251" t="s">
        <v>2366</v>
      </c>
      <c r="G843" s="252" t="s">
        <v>333</v>
      </c>
      <c r="H843" s="253">
        <v>1</v>
      </c>
      <c r="I843" s="254"/>
      <c r="J843" s="254"/>
      <c r="K843" s="255">
        <f>ROUND(P843*H843,2)</f>
        <v>0</v>
      </c>
      <c r="L843" s="256"/>
      <c r="M843" s="44"/>
      <c r="N843" s="257" t="s">
        <v>1</v>
      </c>
      <c r="O843" s="258" t="s">
        <v>42</v>
      </c>
      <c r="P843" s="259">
        <f>I843+J843</f>
        <v>0</v>
      </c>
      <c r="Q843" s="259">
        <f>ROUND(I843*H843,2)</f>
        <v>0</v>
      </c>
      <c r="R843" s="259">
        <f>ROUND(J843*H843,2)</f>
        <v>0</v>
      </c>
      <c r="S843" s="94"/>
      <c r="T843" s="260">
        <f>S843*H843</f>
        <v>0</v>
      </c>
      <c r="U843" s="260">
        <v>0</v>
      </c>
      <c r="V843" s="260">
        <f>U843*H843</f>
        <v>0</v>
      </c>
      <c r="W843" s="260">
        <v>0</v>
      </c>
      <c r="X843" s="261">
        <f>W843*H843</f>
        <v>0</v>
      </c>
      <c r="Y843" s="41"/>
      <c r="Z843" s="41"/>
      <c r="AA843" s="41"/>
      <c r="AB843" s="41"/>
      <c r="AC843" s="41"/>
      <c r="AD843" s="41"/>
      <c r="AE843" s="41"/>
      <c r="AR843" s="262" t="s">
        <v>264</v>
      </c>
      <c r="AT843" s="262" t="s">
        <v>186</v>
      </c>
      <c r="AU843" s="262" t="s">
        <v>88</v>
      </c>
      <c r="AY843" s="16" t="s">
        <v>184</v>
      </c>
      <c r="BE843" s="147">
        <f>IF(O843="základní",K843,0)</f>
        <v>0</v>
      </c>
      <c r="BF843" s="147">
        <f>IF(O843="snížená",K843,0)</f>
        <v>0</v>
      </c>
      <c r="BG843" s="147">
        <f>IF(O843="zákl. přenesená",K843,0)</f>
        <v>0</v>
      </c>
      <c r="BH843" s="147">
        <f>IF(O843="sníž. přenesená",K843,0)</f>
        <v>0</v>
      </c>
      <c r="BI843" s="147">
        <f>IF(O843="nulová",K843,0)</f>
        <v>0</v>
      </c>
      <c r="BJ843" s="16" t="s">
        <v>86</v>
      </c>
      <c r="BK843" s="147">
        <f>ROUND(P843*H843,2)</f>
        <v>0</v>
      </c>
      <c r="BL843" s="16" t="s">
        <v>264</v>
      </c>
      <c r="BM843" s="262" t="s">
        <v>2367</v>
      </c>
    </row>
    <row r="844" s="2" customFormat="1" ht="21.75" customHeight="1">
      <c r="A844" s="41"/>
      <c r="B844" s="42"/>
      <c r="C844" s="249" t="s">
        <v>2368</v>
      </c>
      <c r="D844" s="249" t="s">
        <v>186</v>
      </c>
      <c r="E844" s="250" t="s">
        <v>2369</v>
      </c>
      <c r="F844" s="251" t="s">
        <v>2370</v>
      </c>
      <c r="G844" s="252" t="s">
        <v>333</v>
      </c>
      <c r="H844" s="253">
        <v>1</v>
      </c>
      <c r="I844" s="254"/>
      <c r="J844" s="254"/>
      <c r="K844" s="255">
        <f>ROUND(P844*H844,2)</f>
        <v>0</v>
      </c>
      <c r="L844" s="256"/>
      <c r="M844" s="44"/>
      <c r="N844" s="257" t="s">
        <v>1</v>
      </c>
      <c r="O844" s="258" t="s">
        <v>42</v>
      </c>
      <c r="P844" s="259">
        <f>I844+J844</f>
        <v>0</v>
      </c>
      <c r="Q844" s="259">
        <f>ROUND(I844*H844,2)</f>
        <v>0</v>
      </c>
      <c r="R844" s="259">
        <f>ROUND(J844*H844,2)</f>
        <v>0</v>
      </c>
      <c r="S844" s="94"/>
      <c r="T844" s="260">
        <f>S844*H844</f>
        <v>0</v>
      </c>
      <c r="U844" s="260">
        <v>0</v>
      </c>
      <c r="V844" s="260">
        <f>U844*H844</f>
        <v>0</v>
      </c>
      <c r="W844" s="260">
        <v>0</v>
      </c>
      <c r="X844" s="261">
        <f>W844*H844</f>
        <v>0</v>
      </c>
      <c r="Y844" s="41"/>
      <c r="Z844" s="41"/>
      <c r="AA844" s="41"/>
      <c r="AB844" s="41"/>
      <c r="AC844" s="41"/>
      <c r="AD844" s="41"/>
      <c r="AE844" s="41"/>
      <c r="AR844" s="262" t="s">
        <v>264</v>
      </c>
      <c r="AT844" s="262" t="s">
        <v>186</v>
      </c>
      <c r="AU844" s="262" t="s">
        <v>88</v>
      </c>
      <c r="AY844" s="16" t="s">
        <v>184</v>
      </c>
      <c r="BE844" s="147">
        <f>IF(O844="základní",K844,0)</f>
        <v>0</v>
      </c>
      <c r="BF844" s="147">
        <f>IF(O844="snížená",K844,0)</f>
        <v>0</v>
      </c>
      <c r="BG844" s="147">
        <f>IF(O844="zákl. přenesená",K844,0)</f>
        <v>0</v>
      </c>
      <c r="BH844" s="147">
        <f>IF(O844="sníž. přenesená",K844,0)</f>
        <v>0</v>
      </c>
      <c r="BI844" s="147">
        <f>IF(O844="nulová",K844,0)</f>
        <v>0</v>
      </c>
      <c r="BJ844" s="16" t="s">
        <v>86</v>
      </c>
      <c r="BK844" s="147">
        <f>ROUND(P844*H844,2)</f>
        <v>0</v>
      </c>
      <c r="BL844" s="16" t="s">
        <v>264</v>
      </c>
      <c r="BM844" s="262" t="s">
        <v>2371</v>
      </c>
    </row>
    <row r="845" s="2" customFormat="1" ht="16.5" customHeight="1">
      <c r="A845" s="41"/>
      <c r="B845" s="42"/>
      <c r="C845" s="249" t="s">
        <v>2372</v>
      </c>
      <c r="D845" s="249" t="s">
        <v>186</v>
      </c>
      <c r="E845" s="250" t="s">
        <v>2373</v>
      </c>
      <c r="F845" s="251" t="s">
        <v>2374</v>
      </c>
      <c r="G845" s="252" t="s">
        <v>333</v>
      </c>
      <c r="H845" s="253">
        <v>3</v>
      </c>
      <c r="I845" s="254"/>
      <c r="J845" s="254"/>
      <c r="K845" s="255">
        <f>ROUND(P845*H845,2)</f>
        <v>0</v>
      </c>
      <c r="L845" s="256"/>
      <c r="M845" s="44"/>
      <c r="N845" s="257" t="s">
        <v>1</v>
      </c>
      <c r="O845" s="258" t="s">
        <v>42</v>
      </c>
      <c r="P845" s="259">
        <f>I845+J845</f>
        <v>0</v>
      </c>
      <c r="Q845" s="259">
        <f>ROUND(I845*H845,2)</f>
        <v>0</v>
      </c>
      <c r="R845" s="259">
        <f>ROUND(J845*H845,2)</f>
        <v>0</v>
      </c>
      <c r="S845" s="94"/>
      <c r="T845" s="260">
        <f>S845*H845</f>
        <v>0</v>
      </c>
      <c r="U845" s="260">
        <v>0</v>
      </c>
      <c r="V845" s="260">
        <f>U845*H845</f>
        <v>0</v>
      </c>
      <c r="W845" s="260">
        <v>0</v>
      </c>
      <c r="X845" s="261">
        <f>W845*H845</f>
        <v>0</v>
      </c>
      <c r="Y845" s="41"/>
      <c r="Z845" s="41"/>
      <c r="AA845" s="41"/>
      <c r="AB845" s="41"/>
      <c r="AC845" s="41"/>
      <c r="AD845" s="41"/>
      <c r="AE845" s="41"/>
      <c r="AR845" s="262" t="s">
        <v>264</v>
      </c>
      <c r="AT845" s="262" t="s">
        <v>186</v>
      </c>
      <c r="AU845" s="262" t="s">
        <v>88</v>
      </c>
      <c r="AY845" s="16" t="s">
        <v>184</v>
      </c>
      <c r="BE845" s="147">
        <f>IF(O845="základní",K845,0)</f>
        <v>0</v>
      </c>
      <c r="BF845" s="147">
        <f>IF(O845="snížená",K845,0)</f>
        <v>0</v>
      </c>
      <c r="BG845" s="147">
        <f>IF(O845="zákl. přenesená",K845,0)</f>
        <v>0</v>
      </c>
      <c r="BH845" s="147">
        <f>IF(O845="sníž. přenesená",K845,0)</f>
        <v>0</v>
      </c>
      <c r="BI845" s="147">
        <f>IF(O845="nulová",K845,0)</f>
        <v>0</v>
      </c>
      <c r="BJ845" s="16" t="s">
        <v>86</v>
      </c>
      <c r="BK845" s="147">
        <f>ROUND(P845*H845,2)</f>
        <v>0</v>
      </c>
      <c r="BL845" s="16" t="s">
        <v>264</v>
      </c>
      <c r="BM845" s="262" t="s">
        <v>2375</v>
      </c>
    </row>
    <row r="846" s="2" customFormat="1" ht="24.15" customHeight="1">
      <c r="A846" s="41"/>
      <c r="B846" s="42"/>
      <c r="C846" s="249" t="s">
        <v>2376</v>
      </c>
      <c r="D846" s="249" t="s">
        <v>186</v>
      </c>
      <c r="E846" s="250" t="s">
        <v>2377</v>
      </c>
      <c r="F846" s="251" t="s">
        <v>2378</v>
      </c>
      <c r="G846" s="252" t="s">
        <v>333</v>
      </c>
      <c r="H846" s="253">
        <v>1</v>
      </c>
      <c r="I846" s="254"/>
      <c r="J846" s="254"/>
      <c r="K846" s="255">
        <f>ROUND(P846*H846,2)</f>
        <v>0</v>
      </c>
      <c r="L846" s="256"/>
      <c r="M846" s="44"/>
      <c r="N846" s="257" t="s">
        <v>1</v>
      </c>
      <c r="O846" s="258" t="s">
        <v>42</v>
      </c>
      <c r="P846" s="259">
        <f>I846+J846</f>
        <v>0</v>
      </c>
      <c r="Q846" s="259">
        <f>ROUND(I846*H846,2)</f>
        <v>0</v>
      </c>
      <c r="R846" s="259">
        <f>ROUND(J846*H846,2)</f>
        <v>0</v>
      </c>
      <c r="S846" s="94"/>
      <c r="T846" s="260">
        <f>S846*H846</f>
        <v>0</v>
      </c>
      <c r="U846" s="260">
        <v>0</v>
      </c>
      <c r="V846" s="260">
        <f>U846*H846</f>
        <v>0</v>
      </c>
      <c r="W846" s="260">
        <v>0</v>
      </c>
      <c r="X846" s="261">
        <f>W846*H846</f>
        <v>0</v>
      </c>
      <c r="Y846" s="41"/>
      <c r="Z846" s="41"/>
      <c r="AA846" s="41"/>
      <c r="AB846" s="41"/>
      <c r="AC846" s="41"/>
      <c r="AD846" s="41"/>
      <c r="AE846" s="41"/>
      <c r="AR846" s="262" t="s">
        <v>264</v>
      </c>
      <c r="AT846" s="262" t="s">
        <v>186</v>
      </c>
      <c r="AU846" s="262" t="s">
        <v>88</v>
      </c>
      <c r="AY846" s="16" t="s">
        <v>184</v>
      </c>
      <c r="BE846" s="147">
        <f>IF(O846="základní",K846,0)</f>
        <v>0</v>
      </c>
      <c r="BF846" s="147">
        <f>IF(O846="snížená",K846,0)</f>
        <v>0</v>
      </c>
      <c r="BG846" s="147">
        <f>IF(O846="zákl. přenesená",K846,0)</f>
        <v>0</v>
      </c>
      <c r="BH846" s="147">
        <f>IF(O846="sníž. přenesená",K846,0)</f>
        <v>0</v>
      </c>
      <c r="BI846" s="147">
        <f>IF(O846="nulová",K846,0)</f>
        <v>0</v>
      </c>
      <c r="BJ846" s="16" t="s">
        <v>86</v>
      </c>
      <c r="BK846" s="147">
        <f>ROUND(P846*H846,2)</f>
        <v>0</v>
      </c>
      <c r="BL846" s="16" t="s">
        <v>264</v>
      </c>
      <c r="BM846" s="262" t="s">
        <v>2379</v>
      </c>
    </row>
    <row r="847" s="2" customFormat="1" ht="24.15" customHeight="1">
      <c r="A847" s="41"/>
      <c r="B847" s="42"/>
      <c r="C847" s="249" t="s">
        <v>2380</v>
      </c>
      <c r="D847" s="249" t="s">
        <v>186</v>
      </c>
      <c r="E847" s="250" t="s">
        <v>2381</v>
      </c>
      <c r="F847" s="251" t="s">
        <v>2382</v>
      </c>
      <c r="G847" s="252" t="s">
        <v>333</v>
      </c>
      <c r="H847" s="253">
        <v>1</v>
      </c>
      <c r="I847" s="254"/>
      <c r="J847" s="254"/>
      <c r="K847" s="255">
        <f>ROUND(P847*H847,2)</f>
        <v>0</v>
      </c>
      <c r="L847" s="256"/>
      <c r="M847" s="44"/>
      <c r="N847" s="257" t="s">
        <v>1</v>
      </c>
      <c r="O847" s="258" t="s">
        <v>42</v>
      </c>
      <c r="P847" s="259">
        <f>I847+J847</f>
        <v>0</v>
      </c>
      <c r="Q847" s="259">
        <f>ROUND(I847*H847,2)</f>
        <v>0</v>
      </c>
      <c r="R847" s="259">
        <f>ROUND(J847*H847,2)</f>
        <v>0</v>
      </c>
      <c r="S847" s="94"/>
      <c r="T847" s="260">
        <f>S847*H847</f>
        <v>0</v>
      </c>
      <c r="U847" s="260">
        <v>0</v>
      </c>
      <c r="V847" s="260">
        <f>U847*H847</f>
        <v>0</v>
      </c>
      <c r="W847" s="260">
        <v>0</v>
      </c>
      <c r="X847" s="261">
        <f>W847*H847</f>
        <v>0</v>
      </c>
      <c r="Y847" s="41"/>
      <c r="Z847" s="41"/>
      <c r="AA847" s="41"/>
      <c r="AB847" s="41"/>
      <c r="AC847" s="41"/>
      <c r="AD847" s="41"/>
      <c r="AE847" s="41"/>
      <c r="AR847" s="262" t="s">
        <v>264</v>
      </c>
      <c r="AT847" s="262" t="s">
        <v>186</v>
      </c>
      <c r="AU847" s="262" t="s">
        <v>88</v>
      </c>
      <c r="AY847" s="16" t="s">
        <v>184</v>
      </c>
      <c r="BE847" s="147">
        <f>IF(O847="základní",K847,0)</f>
        <v>0</v>
      </c>
      <c r="BF847" s="147">
        <f>IF(O847="snížená",K847,0)</f>
        <v>0</v>
      </c>
      <c r="BG847" s="147">
        <f>IF(O847="zákl. přenesená",K847,0)</f>
        <v>0</v>
      </c>
      <c r="BH847" s="147">
        <f>IF(O847="sníž. přenesená",K847,0)</f>
        <v>0</v>
      </c>
      <c r="BI847" s="147">
        <f>IF(O847="nulová",K847,0)</f>
        <v>0</v>
      </c>
      <c r="BJ847" s="16" t="s">
        <v>86</v>
      </c>
      <c r="BK847" s="147">
        <f>ROUND(P847*H847,2)</f>
        <v>0</v>
      </c>
      <c r="BL847" s="16" t="s">
        <v>264</v>
      </c>
      <c r="BM847" s="262" t="s">
        <v>2383</v>
      </c>
    </row>
    <row r="848" s="2" customFormat="1" ht="16.5" customHeight="1">
      <c r="A848" s="41"/>
      <c r="B848" s="42"/>
      <c r="C848" s="249" t="s">
        <v>2384</v>
      </c>
      <c r="D848" s="249" t="s">
        <v>186</v>
      </c>
      <c r="E848" s="250" t="s">
        <v>2385</v>
      </c>
      <c r="F848" s="251" t="s">
        <v>2386</v>
      </c>
      <c r="G848" s="252" t="s">
        <v>333</v>
      </c>
      <c r="H848" s="253">
        <v>10</v>
      </c>
      <c r="I848" s="254"/>
      <c r="J848" s="254"/>
      <c r="K848" s="255">
        <f>ROUND(P848*H848,2)</f>
        <v>0</v>
      </c>
      <c r="L848" s="256"/>
      <c r="M848" s="44"/>
      <c r="N848" s="257" t="s">
        <v>1</v>
      </c>
      <c r="O848" s="258" t="s">
        <v>42</v>
      </c>
      <c r="P848" s="259">
        <f>I848+J848</f>
        <v>0</v>
      </c>
      <c r="Q848" s="259">
        <f>ROUND(I848*H848,2)</f>
        <v>0</v>
      </c>
      <c r="R848" s="259">
        <f>ROUND(J848*H848,2)</f>
        <v>0</v>
      </c>
      <c r="S848" s="94"/>
      <c r="T848" s="260">
        <f>S848*H848</f>
        <v>0</v>
      </c>
      <c r="U848" s="260">
        <v>0</v>
      </c>
      <c r="V848" s="260">
        <f>U848*H848</f>
        <v>0</v>
      </c>
      <c r="W848" s="260">
        <v>0</v>
      </c>
      <c r="X848" s="261">
        <f>W848*H848</f>
        <v>0</v>
      </c>
      <c r="Y848" s="41"/>
      <c r="Z848" s="41"/>
      <c r="AA848" s="41"/>
      <c r="AB848" s="41"/>
      <c r="AC848" s="41"/>
      <c r="AD848" s="41"/>
      <c r="AE848" s="41"/>
      <c r="AR848" s="262" t="s">
        <v>264</v>
      </c>
      <c r="AT848" s="262" t="s">
        <v>186</v>
      </c>
      <c r="AU848" s="262" t="s">
        <v>88</v>
      </c>
      <c r="AY848" s="16" t="s">
        <v>184</v>
      </c>
      <c r="BE848" s="147">
        <f>IF(O848="základní",K848,0)</f>
        <v>0</v>
      </c>
      <c r="BF848" s="147">
        <f>IF(O848="snížená",K848,0)</f>
        <v>0</v>
      </c>
      <c r="BG848" s="147">
        <f>IF(O848="zákl. přenesená",K848,0)</f>
        <v>0</v>
      </c>
      <c r="BH848" s="147">
        <f>IF(O848="sníž. přenesená",K848,0)</f>
        <v>0</v>
      </c>
      <c r="BI848" s="147">
        <f>IF(O848="nulová",K848,0)</f>
        <v>0</v>
      </c>
      <c r="BJ848" s="16" t="s">
        <v>86</v>
      </c>
      <c r="BK848" s="147">
        <f>ROUND(P848*H848,2)</f>
        <v>0</v>
      </c>
      <c r="BL848" s="16" t="s">
        <v>264</v>
      </c>
      <c r="BM848" s="262" t="s">
        <v>2387</v>
      </c>
    </row>
    <row r="849" s="2" customFormat="1" ht="24.15" customHeight="1">
      <c r="A849" s="41"/>
      <c r="B849" s="42"/>
      <c r="C849" s="286" t="s">
        <v>2388</v>
      </c>
      <c r="D849" s="286" t="s">
        <v>254</v>
      </c>
      <c r="E849" s="287" t="s">
        <v>2389</v>
      </c>
      <c r="F849" s="288" t="s">
        <v>2390</v>
      </c>
      <c r="G849" s="289" t="s">
        <v>333</v>
      </c>
      <c r="H849" s="290">
        <v>10</v>
      </c>
      <c r="I849" s="291"/>
      <c r="J849" s="292"/>
      <c r="K849" s="293">
        <f>ROUND(P849*H849,2)</f>
        <v>0</v>
      </c>
      <c r="L849" s="292"/>
      <c r="M849" s="294"/>
      <c r="N849" s="295" t="s">
        <v>1</v>
      </c>
      <c r="O849" s="258" t="s">
        <v>42</v>
      </c>
      <c r="P849" s="259">
        <f>I849+J849</f>
        <v>0</v>
      </c>
      <c r="Q849" s="259">
        <f>ROUND(I849*H849,2)</f>
        <v>0</v>
      </c>
      <c r="R849" s="259">
        <f>ROUND(J849*H849,2)</f>
        <v>0</v>
      </c>
      <c r="S849" s="94"/>
      <c r="T849" s="260">
        <f>S849*H849</f>
        <v>0</v>
      </c>
      <c r="U849" s="260">
        <v>0</v>
      </c>
      <c r="V849" s="260">
        <f>U849*H849</f>
        <v>0</v>
      </c>
      <c r="W849" s="260">
        <v>0</v>
      </c>
      <c r="X849" s="261">
        <f>W849*H849</f>
        <v>0</v>
      </c>
      <c r="Y849" s="41"/>
      <c r="Z849" s="41"/>
      <c r="AA849" s="41"/>
      <c r="AB849" s="41"/>
      <c r="AC849" s="41"/>
      <c r="AD849" s="41"/>
      <c r="AE849" s="41"/>
      <c r="AR849" s="262" t="s">
        <v>342</v>
      </c>
      <c r="AT849" s="262" t="s">
        <v>254</v>
      </c>
      <c r="AU849" s="262" t="s">
        <v>88</v>
      </c>
      <c r="AY849" s="16" t="s">
        <v>184</v>
      </c>
      <c r="BE849" s="147">
        <f>IF(O849="základní",K849,0)</f>
        <v>0</v>
      </c>
      <c r="BF849" s="147">
        <f>IF(O849="snížená",K849,0)</f>
        <v>0</v>
      </c>
      <c r="BG849" s="147">
        <f>IF(O849="zákl. přenesená",K849,0)</f>
        <v>0</v>
      </c>
      <c r="BH849" s="147">
        <f>IF(O849="sníž. přenesená",K849,0)</f>
        <v>0</v>
      </c>
      <c r="BI849" s="147">
        <f>IF(O849="nulová",K849,0)</f>
        <v>0</v>
      </c>
      <c r="BJ849" s="16" t="s">
        <v>86</v>
      </c>
      <c r="BK849" s="147">
        <f>ROUND(P849*H849,2)</f>
        <v>0</v>
      </c>
      <c r="BL849" s="16" t="s">
        <v>264</v>
      </c>
      <c r="BM849" s="262" t="s">
        <v>2391</v>
      </c>
    </row>
    <row r="850" s="2" customFormat="1" ht="16.5" customHeight="1">
      <c r="A850" s="41"/>
      <c r="B850" s="42"/>
      <c r="C850" s="249" t="s">
        <v>2392</v>
      </c>
      <c r="D850" s="249" t="s">
        <v>186</v>
      </c>
      <c r="E850" s="250" t="s">
        <v>2393</v>
      </c>
      <c r="F850" s="251" t="s">
        <v>2394</v>
      </c>
      <c r="G850" s="252" t="s">
        <v>333</v>
      </c>
      <c r="H850" s="253">
        <v>1</v>
      </c>
      <c r="I850" s="254"/>
      <c r="J850" s="254"/>
      <c r="K850" s="255">
        <f>ROUND(P850*H850,2)</f>
        <v>0</v>
      </c>
      <c r="L850" s="256"/>
      <c r="M850" s="44"/>
      <c r="N850" s="257" t="s">
        <v>1</v>
      </c>
      <c r="O850" s="258" t="s">
        <v>42</v>
      </c>
      <c r="P850" s="259">
        <f>I850+J850</f>
        <v>0</v>
      </c>
      <c r="Q850" s="259">
        <f>ROUND(I850*H850,2)</f>
        <v>0</v>
      </c>
      <c r="R850" s="259">
        <f>ROUND(J850*H850,2)</f>
        <v>0</v>
      </c>
      <c r="S850" s="94"/>
      <c r="T850" s="260">
        <f>S850*H850</f>
        <v>0</v>
      </c>
      <c r="U850" s="260">
        <v>0</v>
      </c>
      <c r="V850" s="260">
        <f>U850*H850</f>
        <v>0</v>
      </c>
      <c r="W850" s="260">
        <v>0</v>
      </c>
      <c r="X850" s="261">
        <f>W850*H850</f>
        <v>0</v>
      </c>
      <c r="Y850" s="41"/>
      <c r="Z850" s="41"/>
      <c r="AA850" s="41"/>
      <c r="AB850" s="41"/>
      <c r="AC850" s="41"/>
      <c r="AD850" s="41"/>
      <c r="AE850" s="41"/>
      <c r="AR850" s="262" t="s">
        <v>264</v>
      </c>
      <c r="AT850" s="262" t="s">
        <v>186</v>
      </c>
      <c r="AU850" s="262" t="s">
        <v>88</v>
      </c>
      <c r="AY850" s="16" t="s">
        <v>184</v>
      </c>
      <c r="BE850" s="147">
        <f>IF(O850="základní",K850,0)</f>
        <v>0</v>
      </c>
      <c r="BF850" s="147">
        <f>IF(O850="snížená",K850,0)</f>
        <v>0</v>
      </c>
      <c r="BG850" s="147">
        <f>IF(O850="zákl. přenesená",K850,0)</f>
        <v>0</v>
      </c>
      <c r="BH850" s="147">
        <f>IF(O850="sníž. přenesená",K850,0)</f>
        <v>0</v>
      </c>
      <c r="BI850" s="147">
        <f>IF(O850="nulová",K850,0)</f>
        <v>0</v>
      </c>
      <c r="BJ850" s="16" t="s">
        <v>86</v>
      </c>
      <c r="BK850" s="147">
        <f>ROUND(P850*H850,2)</f>
        <v>0</v>
      </c>
      <c r="BL850" s="16" t="s">
        <v>264</v>
      </c>
      <c r="BM850" s="262" t="s">
        <v>2395</v>
      </c>
    </row>
    <row r="851" s="2" customFormat="1" ht="24.15" customHeight="1">
      <c r="A851" s="41"/>
      <c r="B851" s="42"/>
      <c r="C851" s="286" t="s">
        <v>2396</v>
      </c>
      <c r="D851" s="286" t="s">
        <v>254</v>
      </c>
      <c r="E851" s="287" t="s">
        <v>2397</v>
      </c>
      <c r="F851" s="288" t="s">
        <v>2398</v>
      </c>
      <c r="G851" s="289" t="s">
        <v>333</v>
      </c>
      <c r="H851" s="290">
        <v>1</v>
      </c>
      <c r="I851" s="291"/>
      <c r="J851" s="292"/>
      <c r="K851" s="293">
        <f>ROUND(P851*H851,2)</f>
        <v>0</v>
      </c>
      <c r="L851" s="292"/>
      <c r="M851" s="294"/>
      <c r="N851" s="295" t="s">
        <v>1</v>
      </c>
      <c r="O851" s="258" t="s">
        <v>42</v>
      </c>
      <c r="P851" s="259">
        <f>I851+J851</f>
        <v>0</v>
      </c>
      <c r="Q851" s="259">
        <f>ROUND(I851*H851,2)</f>
        <v>0</v>
      </c>
      <c r="R851" s="259">
        <f>ROUND(J851*H851,2)</f>
        <v>0</v>
      </c>
      <c r="S851" s="94"/>
      <c r="T851" s="260">
        <f>S851*H851</f>
        <v>0</v>
      </c>
      <c r="U851" s="260">
        <v>0</v>
      </c>
      <c r="V851" s="260">
        <f>U851*H851</f>
        <v>0</v>
      </c>
      <c r="W851" s="260">
        <v>0</v>
      </c>
      <c r="X851" s="261">
        <f>W851*H851</f>
        <v>0</v>
      </c>
      <c r="Y851" s="41"/>
      <c r="Z851" s="41"/>
      <c r="AA851" s="41"/>
      <c r="AB851" s="41"/>
      <c r="AC851" s="41"/>
      <c r="AD851" s="41"/>
      <c r="AE851" s="41"/>
      <c r="AR851" s="262" t="s">
        <v>342</v>
      </c>
      <c r="AT851" s="262" t="s">
        <v>254</v>
      </c>
      <c r="AU851" s="262" t="s">
        <v>88</v>
      </c>
      <c r="AY851" s="16" t="s">
        <v>184</v>
      </c>
      <c r="BE851" s="147">
        <f>IF(O851="základní",K851,0)</f>
        <v>0</v>
      </c>
      <c r="BF851" s="147">
        <f>IF(O851="snížená",K851,0)</f>
        <v>0</v>
      </c>
      <c r="BG851" s="147">
        <f>IF(O851="zákl. přenesená",K851,0)</f>
        <v>0</v>
      </c>
      <c r="BH851" s="147">
        <f>IF(O851="sníž. přenesená",K851,0)</f>
        <v>0</v>
      </c>
      <c r="BI851" s="147">
        <f>IF(O851="nulová",K851,0)</f>
        <v>0</v>
      </c>
      <c r="BJ851" s="16" t="s">
        <v>86</v>
      </c>
      <c r="BK851" s="147">
        <f>ROUND(P851*H851,2)</f>
        <v>0</v>
      </c>
      <c r="BL851" s="16" t="s">
        <v>264</v>
      </c>
      <c r="BM851" s="262" t="s">
        <v>2399</v>
      </c>
    </row>
    <row r="852" s="2" customFormat="1" ht="24.15" customHeight="1">
      <c r="A852" s="41"/>
      <c r="B852" s="42"/>
      <c r="C852" s="286" t="s">
        <v>2400</v>
      </c>
      <c r="D852" s="286" t="s">
        <v>254</v>
      </c>
      <c r="E852" s="287" t="s">
        <v>2401</v>
      </c>
      <c r="F852" s="288" t="s">
        <v>2402</v>
      </c>
      <c r="G852" s="289" t="s">
        <v>333</v>
      </c>
      <c r="H852" s="290">
        <v>1</v>
      </c>
      <c r="I852" s="291"/>
      <c r="J852" s="292"/>
      <c r="K852" s="293">
        <f>ROUND(P852*H852,2)</f>
        <v>0</v>
      </c>
      <c r="L852" s="292"/>
      <c r="M852" s="294"/>
      <c r="N852" s="295" t="s">
        <v>1</v>
      </c>
      <c r="O852" s="258" t="s">
        <v>42</v>
      </c>
      <c r="P852" s="259">
        <f>I852+J852</f>
        <v>0</v>
      </c>
      <c r="Q852" s="259">
        <f>ROUND(I852*H852,2)</f>
        <v>0</v>
      </c>
      <c r="R852" s="259">
        <f>ROUND(J852*H852,2)</f>
        <v>0</v>
      </c>
      <c r="S852" s="94"/>
      <c r="T852" s="260">
        <f>S852*H852</f>
        <v>0</v>
      </c>
      <c r="U852" s="260">
        <v>0</v>
      </c>
      <c r="V852" s="260">
        <f>U852*H852</f>
        <v>0</v>
      </c>
      <c r="W852" s="260">
        <v>0</v>
      </c>
      <c r="X852" s="261">
        <f>W852*H852</f>
        <v>0</v>
      </c>
      <c r="Y852" s="41"/>
      <c r="Z852" s="41"/>
      <c r="AA852" s="41"/>
      <c r="AB852" s="41"/>
      <c r="AC852" s="41"/>
      <c r="AD852" s="41"/>
      <c r="AE852" s="41"/>
      <c r="AR852" s="262" t="s">
        <v>342</v>
      </c>
      <c r="AT852" s="262" t="s">
        <v>254</v>
      </c>
      <c r="AU852" s="262" t="s">
        <v>88</v>
      </c>
      <c r="AY852" s="16" t="s">
        <v>184</v>
      </c>
      <c r="BE852" s="147">
        <f>IF(O852="základní",K852,0)</f>
        <v>0</v>
      </c>
      <c r="BF852" s="147">
        <f>IF(O852="snížená",K852,0)</f>
        <v>0</v>
      </c>
      <c r="BG852" s="147">
        <f>IF(O852="zákl. přenesená",K852,0)</f>
        <v>0</v>
      </c>
      <c r="BH852" s="147">
        <f>IF(O852="sníž. přenesená",K852,0)</f>
        <v>0</v>
      </c>
      <c r="BI852" s="147">
        <f>IF(O852="nulová",K852,0)</f>
        <v>0</v>
      </c>
      <c r="BJ852" s="16" t="s">
        <v>86</v>
      </c>
      <c r="BK852" s="147">
        <f>ROUND(P852*H852,2)</f>
        <v>0</v>
      </c>
      <c r="BL852" s="16" t="s">
        <v>264</v>
      </c>
      <c r="BM852" s="262" t="s">
        <v>2403</v>
      </c>
    </row>
    <row r="853" s="2" customFormat="1" ht="21.75" customHeight="1">
      <c r="A853" s="41"/>
      <c r="B853" s="42"/>
      <c r="C853" s="249" t="s">
        <v>2404</v>
      </c>
      <c r="D853" s="249" t="s">
        <v>186</v>
      </c>
      <c r="E853" s="250" t="s">
        <v>2405</v>
      </c>
      <c r="F853" s="251" t="s">
        <v>2406</v>
      </c>
      <c r="G853" s="252" t="s">
        <v>333</v>
      </c>
      <c r="H853" s="253">
        <v>1</v>
      </c>
      <c r="I853" s="254"/>
      <c r="J853" s="254"/>
      <c r="K853" s="255">
        <f>ROUND(P853*H853,2)</f>
        <v>0</v>
      </c>
      <c r="L853" s="256"/>
      <c r="M853" s="44"/>
      <c r="N853" s="257" t="s">
        <v>1</v>
      </c>
      <c r="O853" s="258" t="s">
        <v>42</v>
      </c>
      <c r="P853" s="259">
        <f>I853+J853</f>
        <v>0</v>
      </c>
      <c r="Q853" s="259">
        <f>ROUND(I853*H853,2)</f>
        <v>0</v>
      </c>
      <c r="R853" s="259">
        <f>ROUND(J853*H853,2)</f>
        <v>0</v>
      </c>
      <c r="S853" s="94"/>
      <c r="T853" s="260">
        <f>S853*H853</f>
        <v>0</v>
      </c>
      <c r="U853" s="260">
        <v>0</v>
      </c>
      <c r="V853" s="260">
        <f>U853*H853</f>
        <v>0</v>
      </c>
      <c r="W853" s="260">
        <v>0</v>
      </c>
      <c r="X853" s="261">
        <f>W853*H853</f>
        <v>0</v>
      </c>
      <c r="Y853" s="41"/>
      <c r="Z853" s="41"/>
      <c r="AA853" s="41"/>
      <c r="AB853" s="41"/>
      <c r="AC853" s="41"/>
      <c r="AD853" s="41"/>
      <c r="AE853" s="41"/>
      <c r="AR853" s="262" t="s">
        <v>264</v>
      </c>
      <c r="AT853" s="262" t="s">
        <v>186</v>
      </c>
      <c r="AU853" s="262" t="s">
        <v>88</v>
      </c>
      <c r="AY853" s="16" t="s">
        <v>184</v>
      </c>
      <c r="BE853" s="147">
        <f>IF(O853="základní",K853,0)</f>
        <v>0</v>
      </c>
      <c r="BF853" s="147">
        <f>IF(O853="snížená",K853,0)</f>
        <v>0</v>
      </c>
      <c r="BG853" s="147">
        <f>IF(O853="zákl. přenesená",K853,0)</f>
        <v>0</v>
      </c>
      <c r="BH853" s="147">
        <f>IF(O853="sníž. přenesená",K853,0)</f>
        <v>0</v>
      </c>
      <c r="BI853" s="147">
        <f>IF(O853="nulová",K853,0)</f>
        <v>0</v>
      </c>
      <c r="BJ853" s="16" t="s">
        <v>86</v>
      </c>
      <c r="BK853" s="147">
        <f>ROUND(P853*H853,2)</f>
        <v>0</v>
      </c>
      <c r="BL853" s="16" t="s">
        <v>264</v>
      </c>
      <c r="BM853" s="262" t="s">
        <v>2407</v>
      </c>
    </row>
    <row r="854" s="12" customFormat="1" ht="22.8" customHeight="1">
      <c r="A854" s="12"/>
      <c r="B854" s="232"/>
      <c r="C854" s="233"/>
      <c r="D854" s="234" t="s">
        <v>78</v>
      </c>
      <c r="E854" s="247" t="s">
        <v>2408</v>
      </c>
      <c r="F854" s="247" t="s">
        <v>2409</v>
      </c>
      <c r="G854" s="233"/>
      <c r="H854" s="233"/>
      <c r="I854" s="236"/>
      <c r="J854" s="236"/>
      <c r="K854" s="248">
        <f>BK854</f>
        <v>0</v>
      </c>
      <c r="L854" s="233"/>
      <c r="M854" s="238"/>
      <c r="N854" s="239"/>
      <c r="O854" s="240"/>
      <c r="P854" s="240"/>
      <c r="Q854" s="241">
        <f>SUM(Q855:Q872)</f>
        <v>0</v>
      </c>
      <c r="R854" s="241">
        <f>SUM(R855:R872)</f>
        <v>0</v>
      </c>
      <c r="S854" s="240"/>
      <c r="T854" s="242">
        <f>SUM(T855:T872)</f>
        <v>0</v>
      </c>
      <c r="U854" s="240"/>
      <c r="V854" s="242">
        <f>SUM(V855:V872)</f>
        <v>0.12577000000000002</v>
      </c>
      <c r="W854" s="240"/>
      <c r="X854" s="243">
        <f>SUM(X855:X872)</f>
        <v>0</v>
      </c>
      <c r="Y854" s="12"/>
      <c r="Z854" s="12"/>
      <c r="AA854" s="12"/>
      <c r="AB854" s="12"/>
      <c r="AC854" s="12"/>
      <c r="AD854" s="12"/>
      <c r="AE854" s="12"/>
      <c r="AR854" s="244" t="s">
        <v>88</v>
      </c>
      <c r="AT854" s="245" t="s">
        <v>78</v>
      </c>
      <c r="AU854" s="245" t="s">
        <v>86</v>
      </c>
      <c r="AY854" s="244" t="s">
        <v>184</v>
      </c>
      <c r="BK854" s="246">
        <f>SUM(BK855:BK872)</f>
        <v>0</v>
      </c>
    </row>
    <row r="855" s="2" customFormat="1" ht="16.5" customHeight="1">
      <c r="A855" s="41"/>
      <c r="B855" s="42"/>
      <c r="C855" s="249" t="s">
        <v>2410</v>
      </c>
      <c r="D855" s="249" t="s">
        <v>186</v>
      </c>
      <c r="E855" s="250" t="s">
        <v>2411</v>
      </c>
      <c r="F855" s="251" t="s">
        <v>2412</v>
      </c>
      <c r="G855" s="252" t="s">
        <v>393</v>
      </c>
      <c r="H855" s="253">
        <v>14</v>
      </c>
      <c r="I855" s="254"/>
      <c r="J855" s="254"/>
      <c r="K855" s="255">
        <f>ROUND(P855*H855,2)</f>
        <v>0</v>
      </c>
      <c r="L855" s="256"/>
      <c r="M855" s="44"/>
      <c r="N855" s="257" t="s">
        <v>1</v>
      </c>
      <c r="O855" s="258" t="s">
        <v>42</v>
      </c>
      <c r="P855" s="259">
        <f>I855+J855</f>
        <v>0</v>
      </c>
      <c r="Q855" s="259">
        <f>ROUND(I855*H855,2)</f>
        <v>0</v>
      </c>
      <c r="R855" s="259">
        <f>ROUND(J855*H855,2)</f>
        <v>0</v>
      </c>
      <c r="S855" s="94"/>
      <c r="T855" s="260">
        <f>S855*H855</f>
        <v>0</v>
      </c>
      <c r="U855" s="260">
        <v>1.0000000000000001E-05</v>
      </c>
      <c r="V855" s="260">
        <f>U855*H855</f>
        <v>0.00014000000000000002</v>
      </c>
      <c r="W855" s="260">
        <v>0</v>
      </c>
      <c r="X855" s="261">
        <f>W855*H855</f>
        <v>0</v>
      </c>
      <c r="Y855" s="41"/>
      <c r="Z855" s="41"/>
      <c r="AA855" s="41"/>
      <c r="AB855" s="41"/>
      <c r="AC855" s="41"/>
      <c r="AD855" s="41"/>
      <c r="AE855" s="41"/>
      <c r="AR855" s="262" t="s">
        <v>264</v>
      </c>
      <c r="AT855" s="262" t="s">
        <v>186</v>
      </c>
      <c r="AU855" s="262" t="s">
        <v>88</v>
      </c>
      <c r="AY855" s="16" t="s">
        <v>184</v>
      </c>
      <c r="BE855" s="147">
        <f>IF(O855="základní",K855,0)</f>
        <v>0</v>
      </c>
      <c r="BF855" s="147">
        <f>IF(O855="snížená",K855,0)</f>
        <v>0</v>
      </c>
      <c r="BG855" s="147">
        <f>IF(O855="zákl. přenesená",K855,0)</f>
        <v>0</v>
      </c>
      <c r="BH855" s="147">
        <f>IF(O855="sníž. přenesená",K855,0)</f>
        <v>0</v>
      </c>
      <c r="BI855" s="147">
        <f>IF(O855="nulová",K855,0)</f>
        <v>0</v>
      </c>
      <c r="BJ855" s="16" t="s">
        <v>86</v>
      </c>
      <c r="BK855" s="147">
        <f>ROUND(P855*H855,2)</f>
        <v>0</v>
      </c>
      <c r="BL855" s="16" t="s">
        <v>264</v>
      </c>
      <c r="BM855" s="262" t="s">
        <v>2413</v>
      </c>
    </row>
    <row r="856" s="2" customFormat="1" ht="16.5" customHeight="1">
      <c r="A856" s="41"/>
      <c r="B856" s="42"/>
      <c r="C856" s="286" t="s">
        <v>2414</v>
      </c>
      <c r="D856" s="286" t="s">
        <v>254</v>
      </c>
      <c r="E856" s="287" t="s">
        <v>2415</v>
      </c>
      <c r="F856" s="288" t="s">
        <v>2416</v>
      </c>
      <c r="G856" s="289" t="s">
        <v>333</v>
      </c>
      <c r="H856" s="290">
        <v>14</v>
      </c>
      <c r="I856" s="291"/>
      <c r="J856" s="292"/>
      <c r="K856" s="293">
        <f>ROUND(P856*H856,2)</f>
        <v>0</v>
      </c>
      <c r="L856" s="292"/>
      <c r="M856" s="294"/>
      <c r="N856" s="295" t="s">
        <v>1</v>
      </c>
      <c r="O856" s="258" t="s">
        <v>42</v>
      </c>
      <c r="P856" s="259">
        <f>I856+J856</f>
        <v>0</v>
      </c>
      <c r="Q856" s="259">
        <f>ROUND(I856*H856,2)</f>
        <v>0</v>
      </c>
      <c r="R856" s="259">
        <f>ROUND(J856*H856,2)</f>
        <v>0</v>
      </c>
      <c r="S856" s="94"/>
      <c r="T856" s="260">
        <f>S856*H856</f>
        <v>0</v>
      </c>
      <c r="U856" s="260">
        <v>0</v>
      </c>
      <c r="V856" s="260">
        <f>U856*H856</f>
        <v>0</v>
      </c>
      <c r="W856" s="260">
        <v>0</v>
      </c>
      <c r="X856" s="261">
        <f>W856*H856</f>
        <v>0</v>
      </c>
      <c r="Y856" s="41"/>
      <c r="Z856" s="41"/>
      <c r="AA856" s="41"/>
      <c r="AB856" s="41"/>
      <c r="AC856" s="41"/>
      <c r="AD856" s="41"/>
      <c r="AE856" s="41"/>
      <c r="AR856" s="262" t="s">
        <v>342</v>
      </c>
      <c r="AT856" s="262" t="s">
        <v>254</v>
      </c>
      <c r="AU856" s="262" t="s">
        <v>88</v>
      </c>
      <c r="AY856" s="16" t="s">
        <v>184</v>
      </c>
      <c r="BE856" s="147">
        <f>IF(O856="základní",K856,0)</f>
        <v>0</v>
      </c>
      <c r="BF856" s="147">
        <f>IF(O856="snížená",K856,0)</f>
        <v>0</v>
      </c>
      <c r="BG856" s="147">
        <f>IF(O856="zákl. přenesená",K856,0)</f>
        <v>0</v>
      </c>
      <c r="BH856" s="147">
        <f>IF(O856="sníž. přenesená",K856,0)</f>
        <v>0</v>
      </c>
      <c r="BI856" s="147">
        <f>IF(O856="nulová",K856,0)</f>
        <v>0</v>
      </c>
      <c r="BJ856" s="16" t="s">
        <v>86</v>
      </c>
      <c r="BK856" s="147">
        <f>ROUND(P856*H856,2)</f>
        <v>0</v>
      </c>
      <c r="BL856" s="16" t="s">
        <v>264</v>
      </c>
      <c r="BM856" s="262" t="s">
        <v>2417</v>
      </c>
    </row>
    <row r="857" s="2" customFormat="1" ht="21.75" customHeight="1">
      <c r="A857" s="41"/>
      <c r="B857" s="42"/>
      <c r="C857" s="249" t="s">
        <v>2418</v>
      </c>
      <c r="D857" s="249" t="s">
        <v>186</v>
      </c>
      <c r="E857" s="250" t="s">
        <v>2419</v>
      </c>
      <c r="F857" s="251" t="s">
        <v>2420</v>
      </c>
      <c r="G857" s="252" t="s">
        <v>333</v>
      </c>
      <c r="H857" s="253">
        <v>1</v>
      </c>
      <c r="I857" s="254"/>
      <c r="J857" s="254"/>
      <c r="K857" s="255">
        <f>ROUND(P857*H857,2)</f>
        <v>0</v>
      </c>
      <c r="L857" s="256"/>
      <c r="M857" s="44"/>
      <c r="N857" s="257" t="s">
        <v>1</v>
      </c>
      <c r="O857" s="258" t="s">
        <v>42</v>
      </c>
      <c r="P857" s="259">
        <f>I857+J857</f>
        <v>0</v>
      </c>
      <c r="Q857" s="259">
        <f>ROUND(I857*H857,2)</f>
        <v>0</v>
      </c>
      <c r="R857" s="259">
        <f>ROUND(J857*H857,2)</f>
        <v>0</v>
      </c>
      <c r="S857" s="94"/>
      <c r="T857" s="260">
        <f>S857*H857</f>
        <v>0</v>
      </c>
      <c r="U857" s="260">
        <v>0</v>
      </c>
      <c r="V857" s="260">
        <f>U857*H857</f>
        <v>0</v>
      </c>
      <c r="W857" s="260">
        <v>0</v>
      </c>
      <c r="X857" s="261">
        <f>W857*H857</f>
        <v>0</v>
      </c>
      <c r="Y857" s="41"/>
      <c r="Z857" s="41"/>
      <c r="AA857" s="41"/>
      <c r="AB857" s="41"/>
      <c r="AC857" s="41"/>
      <c r="AD857" s="41"/>
      <c r="AE857" s="41"/>
      <c r="AR857" s="262" t="s">
        <v>264</v>
      </c>
      <c r="AT857" s="262" t="s">
        <v>186</v>
      </c>
      <c r="AU857" s="262" t="s">
        <v>88</v>
      </c>
      <c r="AY857" s="16" t="s">
        <v>184</v>
      </c>
      <c r="BE857" s="147">
        <f>IF(O857="základní",K857,0)</f>
        <v>0</v>
      </c>
      <c r="BF857" s="147">
        <f>IF(O857="snížená",K857,0)</f>
        <v>0</v>
      </c>
      <c r="BG857" s="147">
        <f>IF(O857="zákl. přenesená",K857,0)</f>
        <v>0</v>
      </c>
      <c r="BH857" s="147">
        <f>IF(O857="sníž. přenesená",K857,0)</f>
        <v>0</v>
      </c>
      <c r="BI857" s="147">
        <f>IF(O857="nulová",K857,0)</f>
        <v>0</v>
      </c>
      <c r="BJ857" s="16" t="s">
        <v>86</v>
      </c>
      <c r="BK857" s="147">
        <f>ROUND(P857*H857,2)</f>
        <v>0</v>
      </c>
      <c r="BL857" s="16" t="s">
        <v>264</v>
      </c>
      <c r="BM857" s="262" t="s">
        <v>2421</v>
      </c>
    </row>
    <row r="858" s="2" customFormat="1" ht="24.15" customHeight="1">
      <c r="A858" s="41"/>
      <c r="B858" s="42"/>
      <c r="C858" s="286" t="s">
        <v>2422</v>
      </c>
      <c r="D858" s="286" t="s">
        <v>254</v>
      </c>
      <c r="E858" s="287" t="s">
        <v>2423</v>
      </c>
      <c r="F858" s="288" t="s">
        <v>2424</v>
      </c>
      <c r="G858" s="289" t="s">
        <v>333</v>
      </c>
      <c r="H858" s="290">
        <v>1</v>
      </c>
      <c r="I858" s="291"/>
      <c r="J858" s="292"/>
      <c r="K858" s="293">
        <f>ROUND(P858*H858,2)</f>
        <v>0</v>
      </c>
      <c r="L858" s="292"/>
      <c r="M858" s="294"/>
      <c r="N858" s="295" t="s">
        <v>1</v>
      </c>
      <c r="O858" s="258" t="s">
        <v>42</v>
      </c>
      <c r="P858" s="259">
        <f>I858+J858</f>
        <v>0</v>
      </c>
      <c r="Q858" s="259">
        <f>ROUND(I858*H858,2)</f>
        <v>0</v>
      </c>
      <c r="R858" s="259">
        <f>ROUND(J858*H858,2)</f>
        <v>0</v>
      </c>
      <c r="S858" s="94"/>
      <c r="T858" s="260">
        <f>S858*H858</f>
        <v>0</v>
      </c>
      <c r="U858" s="260">
        <v>0.00040000000000000002</v>
      </c>
      <c r="V858" s="260">
        <f>U858*H858</f>
        <v>0.00040000000000000002</v>
      </c>
      <c r="W858" s="260">
        <v>0</v>
      </c>
      <c r="X858" s="261">
        <f>W858*H858</f>
        <v>0</v>
      </c>
      <c r="Y858" s="41"/>
      <c r="Z858" s="41"/>
      <c r="AA858" s="41"/>
      <c r="AB858" s="41"/>
      <c r="AC858" s="41"/>
      <c r="AD858" s="41"/>
      <c r="AE858" s="41"/>
      <c r="AR858" s="262" t="s">
        <v>342</v>
      </c>
      <c r="AT858" s="262" t="s">
        <v>254</v>
      </c>
      <c r="AU858" s="262" t="s">
        <v>88</v>
      </c>
      <c r="AY858" s="16" t="s">
        <v>184</v>
      </c>
      <c r="BE858" s="147">
        <f>IF(O858="základní",K858,0)</f>
        <v>0</v>
      </c>
      <c r="BF858" s="147">
        <f>IF(O858="snížená",K858,0)</f>
        <v>0</v>
      </c>
      <c r="BG858" s="147">
        <f>IF(O858="zákl. přenesená",K858,0)</f>
        <v>0</v>
      </c>
      <c r="BH858" s="147">
        <f>IF(O858="sníž. přenesená",K858,0)</f>
        <v>0</v>
      </c>
      <c r="BI858" s="147">
        <f>IF(O858="nulová",K858,0)</f>
        <v>0</v>
      </c>
      <c r="BJ858" s="16" t="s">
        <v>86</v>
      </c>
      <c r="BK858" s="147">
        <f>ROUND(P858*H858,2)</f>
        <v>0</v>
      </c>
      <c r="BL858" s="16" t="s">
        <v>264</v>
      </c>
      <c r="BM858" s="262" t="s">
        <v>2425</v>
      </c>
    </row>
    <row r="859" s="2" customFormat="1" ht="24.15" customHeight="1">
      <c r="A859" s="41"/>
      <c r="B859" s="42"/>
      <c r="C859" s="249" t="s">
        <v>2426</v>
      </c>
      <c r="D859" s="249" t="s">
        <v>186</v>
      </c>
      <c r="E859" s="250" t="s">
        <v>2427</v>
      </c>
      <c r="F859" s="251" t="s">
        <v>2428</v>
      </c>
      <c r="G859" s="252" t="s">
        <v>333</v>
      </c>
      <c r="H859" s="253">
        <v>9</v>
      </c>
      <c r="I859" s="254"/>
      <c r="J859" s="254"/>
      <c r="K859" s="255">
        <f>ROUND(P859*H859,2)</f>
        <v>0</v>
      </c>
      <c r="L859" s="256"/>
      <c r="M859" s="44"/>
      <c r="N859" s="257" t="s">
        <v>1</v>
      </c>
      <c r="O859" s="258" t="s">
        <v>42</v>
      </c>
      <c r="P859" s="259">
        <f>I859+J859</f>
        <v>0</v>
      </c>
      <c r="Q859" s="259">
        <f>ROUND(I859*H859,2)</f>
        <v>0</v>
      </c>
      <c r="R859" s="259">
        <f>ROUND(J859*H859,2)</f>
        <v>0</v>
      </c>
      <c r="S859" s="94"/>
      <c r="T859" s="260">
        <f>S859*H859</f>
        <v>0</v>
      </c>
      <c r="U859" s="260">
        <v>0</v>
      </c>
      <c r="V859" s="260">
        <f>U859*H859</f>
        <v>0</v>
      </c>
      <c r="W859" s="260">
        <v>0</v>
      </c>
      <c r="X859" s="261">
        <f>W859*H859</f>
        <v>0</v>
      </c>
      <c r="Y859" s="41"/>
      <c r="Z859" s="41"/>
      <c r="AA859" s="41"/>
      <c r="AB859" s="41"/>
      <c r="AC859" s="41"/>
      <c r="AD859" s="41"/>
      <c r="AE859" s="41"/>
      <c r="AR859" s="262" t="s">
        <v>264</v>
      </c>
      <c r="AT859" s="262" t="s">
        <v>186</v>
      </c>
      <c r="AU859" s="262" t="s">
        <v>88</v>
      </c>
      <c r="AY859" s="16" t="s">
        <v>184</v>
      </c>
      <c r="BE859" s="147">
        <f>IF(O859="základní",K859,0)</f>
        <v>0</v>
      </c>
      <c r="BF859" s="147">
        <f>IF(O859="snížená",K859,0)</f>
        <v>0</v>
      </c>
      <c r="BG859" s="147">
        <f>IF(O859="zákl. přenesená",K859,0)</f>
        <v>0</v>
      </c>
      <c r="BH859" s="147">
        <f>IF(O859="sníž. přenesená",K859,0)</f>
        <v>0</v>
      </c>
      <c r="BI859" s="147">
        <f>IF(O859="nulová",K859,0)</f>
        <v>0</v>
      </c>
      <c r="BJ859" s="16" t="s">
        <v>86</v>
      </c>
      <c r="BK859" s="147">
        <f>ROUND(P859*H859,2)</f>
        <v>0</v>
      </c>
      <c r="BL859" s="16" t="s">
        <v>264</v>
      </c>
      <c r="BM859" s="262" t="s">
        <v>2429</v>
      </c>
    </row>
    <row r="860" s="2" customFormat="1" ht="24.15" customHeight="1">
      <c r="A860" s="41"/>
      <c r="B860" s="42"/>
      <c r="C860" s="286" t="s">
        <v>2430</v>
      </c>
      <c r="D860" s="286" t="s">
        <v>254</v>
      </c>
      <c r="E860" s="287" t="s">
        <v>2431</v>
      </c>
      <c r="F860" s="288" t="s">
        <v>2432</v>
      </c>
      <c r="G860" s="289" t="s">
        <v>333</v>
      </c>
      <c r="H860" s="290">
        <v>9</v>
      </c>
      <c r="I860" s="291"/>
      <c r="J860" s="292"/>
      <c r="K860" s="293">
        <f>ROUND(P860*H860,2)</f>
        <v>0</v>
      </c>
      <c r="L860" s="292"/>
      <c r="M860" s="294"/>
      <c r="N860" s="295" t="s">
        <v>1</v>
      </c>
      <c r="O860" s="258" t="s">
        <v>42</v>
      </c>
      <c r="P860" s="259">
        <f>I860+J860</f>
        <v>0</v>
      </c>
      <c r="Q860" s="259">
        <f>ROUND(I860*H860,2)</f>
        <v>0</v>
      </c>
      <c r="R860" s="259">
        <f>ROUND(J860*H860,2)</f>
        <v>0</v>
      </c>
      <c r="S860" s="94"/>
      <c r="T860" s="260">
        <f>S860*H860</f>
        <v>0</v>
      </c>
      <c r="U860" s="260">
        <v>0.0015</v>
      </c>
      <c r="V860" s="260">
        <f>U860*H860</f>
        <v>0.0135</v>
      </c>
      <c r="W860" s="260">
        <v>0</v>
      </c>
      <c r="X860" s="261">
        <f>W860*H860</f>
        <v>0</v>
      </c>
      <c r="Y860" s="41"/>
      <c r="Z860" s="41"/>
      <c r="AA860" s="41"/>
      <c r="AB860" s="41"/>
      <c r="AC860" s="41"/>
      <c r="AD860" s="41"/>
      <c r="AE860" s="41"/>
      <c r="AR860" s="262" t="s">
        <v>342</v>
      </c>
      <c r="AT860" s="262" t="s">
        <v>254</v>
      </c>
      <c r="AU860" s="262" t="s">
        <v>88</v>
      </c>
      <c r="AY860" s="16" t="s">
        <v>184</v>
      </c>
      <c r="BE860" s="147">
        <f>IF(O860="základní",K860,0)</f>
        <v>0</v>
      </c>
      <c r="BF860" s="147">
        <f>IF(O860="snížená",K860,0)</f>
        <v>0</v>
      </c>
      <c r="BG860" s="147">
        <f>IF(O860="zákl. přenesená",K860,0)</f>
        <v>0</v>
      </c>
      <c r="BH860" s="147">
        <f>IF(O860="sníž. přenesená",K860,0)</f>
        <v>0</v>
      </c>
      <c r="BI860" s="147">
        <f>IF(O860="nulová",K860,0)</f>
        <v>0</v>
      </c>
      <c r="BJ860" s="16" t="s">
        <v>86</v>
      </c>
      <c r="BK860" s="147">
        <f>ROUND(P860*H860,2)</f>
        <v>0</v>
      </c>
      <c r="BL860" s="16" t="s">
        <v>264</v>
      </c>
      <c r="BM860" s="262" t="s">
        <v>2433</v>
      </c>
    </row>
    <row r="861" s="2" customFormat="1" ht="16.5" customHeight="1">
      <c r="A861" s="41"/>
      <c r="B861" s="42"/>
      <c r="C861" s="249" t="s">
        <v>2434</v>
      </c>
      <c r="D861" s="249" t="s">
        <v>186</v>
      </c>
      <c r="E861" s="250" t="s">
        <v>2435</v>
      </c>
      <c r="F861" s="251" t="s">
        <v>2436</v>
      </c>
      <c r="G861" s="252" t="s">
        <v>333</v>
      </c>
      <c r="H861" s="253">
        <v>1</v>
      </c>
      <c r="I861" s="254"/>
      <c r="J861" s="254"/>
      <c r="K861" s="255">
        <f>ROUND(P861*H861,2)</f>
        <v>0</v>
      </c>
      <c r="L861" s="256"/>
      <c r="M861" s="44"/>
      <c r="N861" s="257" t="s">
        <v>1</v>
      </c>
      <c r="O861" s="258" t="s">
        <v>42</v>
      </c>
      <c r="P861" s="259">
        <f>I861+J861</f>
        <v>0</v>
      </c>
      <c r="Q861" s="259">
        <f>ROUND(I861*H861,2)</f>
        <v>0</v>
      </c>
      <c r="R861" s="259">
        <f>ROUND(J861*H861,2)</f>
        <v>0</v>
      </c>
      <c r="S861" s="94"/>
      <c r="T861" s="260">
        <f>S861*H861</f>
        <v>0</v>
      </c>
      <c r="U861" s="260">
        <v>0</v>
      </c>
      <c r="V861" s="260">
        <f>U861*H861</f>
        <v>0</v>
      </c>
      <c r="W861" s="260">
        <v>0</v>
      </c>
      <c r="X861" s="261">
        <f>W861*H861</f>
        <v>0</v>
      </c>
      <c r="Y861" s="41"/>
      <c r="Z861" s="41"/>
      <c r="AA861" s="41"/>
      <c r="AB861" s="41"/>
      <c r="AC861" s="41"/>
      <c r="AD861" s="41"/>
      <c r="AE861" s="41"/>
      <c r="AR861" s="262" t="s">
        <v>264</v>
      </c>
      <c r="AT861" s="262" t="s">
        <v>186</v>
      </c>
      <c r="AU861" s="262" t="s">
        <v>88</v>
      </c>
      <c r="AY861" s="16" t="s">
        <v>184</v>
      </c>
      <c r="BE861" s="147">
        <f>IF(O861="základní",K861,0)</f>
        <v>0</v>
      </c>
      <c r="BF861" s="147">
        <f>IF(O861="snížená",K861,0)</f>
        <v>0</v>
      </c>
      <c r="BG861" s="147">
        <f>IF(O861="zákl. přenesená",K861,0)</f>
        <v>0</v>
      </c>
      <c r="BH861" s="147">
        <f>IF(O861="sníž. přenesená",K861,0)</f>
        <v>0</v>
      </c>
      <c r="BI861" s="147">
        <f>IF(O861="nulová",K861,0)</f>
        <v>0</v>
      </c>
      <c r="BJ861" s="16" t="s">
        <v>86</v>
      </c>
      <c r="BK861" s="147">
        <f>ROUND(P861*H861,2)</f>
        <v>0</v>
      </c>
      <c r="BL861" s="16" t="s">
        <v>264</v>
      </c>
      <c r="BM861" s="262" t="s">
        <v>2437</v>
      </c>
    </row>
    <row r="862" s="2" customFormat="1" ht="21.75" customHeight="1">
      <c r="A862" s="41"/>
      <c r="B862" s="42"/>
      <c r="C862" s="286" t="s">
        <v>2438</v>
      </c>
      <c r="D862" s="286" t="s">
        <v>254</v>
      </c>
      <c r="E862" s="287" t="s">
        <v>2439</v>
      </c>
      <c r="F862" s="288" t="s">
        <v>2440</v>
      </c>
      <c r="G862" s="289" t="s">
        <v>333</v>
      </c>
      <c r="H862" s="290">
        <v>1</v>
      </c>
      <c r="I862" s="291"/>
      <c r="J862" s="292"/>
      <c r="K862" s="293">
        <f>ROUND(P862*H862,2)</f>
        <v>0</v>
      </c>
      <c r="L862" s="292"/>
      <c r="M862" s="294"/>
      <c r="N862" s="295" t="s">
        <v>1</v>
      </c>
      <c r="O862" s="258" t="s">
        <v>42</v>
      </c>
      <c r="P862" s="259">
        <f>I862+J862</f>
        <v>0</v>
      </c>
      <c r="Q862" s="259">
        <f>ROUND(I862*H862,2)</f>
        <v>0</v>
      </c>
      <c r="R862" s="259">
        <f>ROUND(J862*H862,2)</f>
        <v>0</v>
      </c>
      <c r="S862" s="94"/>
      <c r="T862" s="260">
        <f>S862*H862</f>
        <v>0</v>
      </c>
      <c r="U862" s="260">
        <v>6.0000000000000002E-05</v>
      </c>
      <c r="V862" s="260">
        <f>U862*H862</f>
        <v>6.0000000000000002E-05</v>
      </c>
      <c r="W862" s="260">
        <v>0</v>
      </c>
      <c r="X862" s="261">
        <f>W862*H862</f>
        <v>0</v>
      </c>
      <c r="Y862" s="41"/>
      <c r="Z862" s="41"/>
      <c r="AA862" s="41"/>
      <c r="AB862" s="41"/>
      <c r="AC862" s="41"/>
      <c r="AD862" s="41"/>
      <c r="AE862" s="41"/>
      <c r="AR862" s="262" t="s">
        <v>342</v>
      </c>
      <c r="AT862" s="262" t="s">
        <v>254</v>
      </c>
      <c r="AU862" s="262" t="s">
        <v>88</v>
      </c>
      <c r="AY862" s="16" t="s">
        <v>184</v>
      </c>
      <c r="BE862" s="147">
        <f>IF(O862="základní",K862,0)</f>
        <v>0</v>
      </c>
      <c r="BF862" s="147">
        <f>IF(O862="snížená",K862,0)</f>
        <v>0</v>
      </c>
      <c r="BG862" s="147">
        <f>IF(O862="zákl. přenesená",K862,0)</f>
        <v>0</v>
      </c>
      <c r="BH862" s="147">
        <f>IF(O862="sníž. přenesená",K862,0)</f>
        <v>0</v>
      </c>
      <c r="BI862" s="147">
        <f>IF(O862="nulová",K862,0)</f>
        <v>0</v>
      </c>
      <c r="BJ862" s="16" t="s">
        <v>86</v>
      </c>
      <c r="BK862" s="147">
        <f>ROUND(P862*H862,2)</f>
        <v>0</v>
      </c>
      <c r="BL862" s="16" t="s">
        <v>264</v>
      </c>
      <c r="BM862" s="262" t="s">
        <v>2441</v>
      </c>
    </row>
    <row r="863" s="2" customFormat="1" ht="16.5" customHeight="1">
      <c r="A863" s="41"/>
      <c r="B863" s="42"/>
      <c r="C863" s="249" t="s">
        <v>2442</v>
      </c>
      <c r="D863" s="249" t="s">
        <v>186</v>
      </c>
      <c r="E863" s="250" t="s">
        <v>2443</v>
      </c>
      <c r="F863" s="251" t="s">
        <v>2444</v>
      </c>
      <c r="G863" s="252" t="s">
        <v>333</v>
      </c>
      <c r="H863" s="253">
        <v>15</v>
      </c>
      <c r="I863" s="254"/>
      <c r="J863" s="254"/>
      <c r="K863" s="255">
        <f>ROUND(P863*H863,2)</f>
        <v>0</v>
      </c>
      <c r="L863" s="256"/>
      <c r="M863" s="44"/>
      <c r="N863" s="257" t="s">
        <v>1</v>
      </c>
      <c r="O863" s="258" t="s">
        <v>42</v>
      </c>
      <c r="P863" s="259">
        <f>I863+J863</f>
        <v>0</v>
      </c>
      <c r="Q863" s="259">
        <f>ROUND(I863*H863,2)</f>
        <v>0</v>
      </c>
      <c r="R863" s="259">
        <f>ROUND(J863*H863,2)</f>
        <v>0</v>
      </c>
      <c r="S863" s="94"/>
      <c r="T863" s="260">
        <f>S863*H863</f>
        <v>0</v>
      </c>
      <c r="U863" s="260">
        <v>0</v>
      </c>
      <c r="V863" s="260">
        <f>U863*H863</f>
        <v>0</v>
      </c>
      <c r="W863" s="260">
        <v>0</v>
      </c>
      <c r="X863" s="261">
        <f>W863*H863</f>
        <v>0</v>
      </c>
      <c r="Y863" s="41"/>
      <c r="Z863" s="41"/>
      <c r="AA863" s="41"/>
      <c r="AB863" s="41"/>
      <c r="AC863" s="41"/>
      <c r="AD863" s="41"/>
      <c r="AE863" s="41"/>
      <c r="AR863" s="262" t="s">
        <v>264</v>
      </c>
      <c r="AT863" s="262" t="s">
        <v>186</v>
      </c>
      <c r="AU863" s="262" t="s">
        <v>88</v>
      </c>
      <c r="AY863" s="16" t="s">
        <v>184</v>
      </c>
      <c r="BE863" s="147">
        <f>IF(O863="základní",K863,0)</f>
        <v>0</v>
      </c>
      <c r="BF863" s="147">
        <f>IF(O863="snížená",K863,0)</f>
        <v>0</v>
      </c>
      <c r="BG863" s="147">
        <f>IF(O863="zákl. přenesená",K863,0)</f>
        <v>0</v>
      </c>
      <c r="BH863" s="147">
        <f>IF(O863="sníž. přenesená",K863,0)</f>
        <v>0</v>
      </c>
      <c r="BI863" s="147">
        <f>IF(O863="nulová",K863,0)</f>
        <v>0</v>
      </c>
      <c r="BJ863" s="16" t="s">
        <v>86</v>
      </c>
      <c r="BK863" s="147">
        <f>ROUND(P863*H863,2)</f>
        <v>0</v>
      </c>
      <c r="BL863" s="16" t="s">
        <v>264</v>
      </c>
      <c r="BM863" s="262" t="s">
        <v>2445</v>
      </c>
    </row>
    <row r="864" s="2" customFormat="1" ht="16.5" customHeight="1">
      <c r="A864" s="41"/>
      <c r="B864" s="42"/>
      <c r="C864" s="286" t="s">
        <v>2446</v>
      </c>
      <c r="D864" s="286" t="s">
        <v>254</v>
      </c>
      <c r="E864" s="287" t="s">
        <v>2447</v>
      </c>
      <c r="F864" s="288" t="s">
        <v>2448</v>
      </c>
      <c r="G864" s="289" t="s">
        <v>333</v>
      </c>
      <c r="H864" s="290">
        <v>15</v>
      </c>
      <c r="I864" s="291"/>
      <c r="J864" s="292"/>
      <c r="K864" s="293">
        <f>ROUND(P864*H864,2)</f>
        <v>0</v>
      </c>
      <c r="L864" s="292"/>
      <c r="M864" s="294"/>
      <c r="N864" s="295" t="s">
        <v>1</v>
      </c>
      <c r="O864" s="258" t="s">
        <v>42</v>
      </c>
      <c r="P864" s="259">
        <f>I864+J864</f>
        <v>0</v>
      </c>
      <c r="Q864" s="259">
        <f>ROUND(I864*H864,2)</f>
        <v>0</v>
      </c>
      <c r="R864" s="259">
        <f>ROUND(J864*H864,2)</f>
        <v>0</v>
      </c>
      <c r="S864" s="94"/>
      <c r="T864" s="260">
        <f>S864*H864</f>
        <v>0</v>
      </c>
      <c r="U864" s="260">
        <v>0.002</v>
      </c>
      <c r="V864" s="260">
        <f>U864*H864</f>
        <v>0.029999999999999999</v>
      </c>
      <c r="W864" s="260">
        <v>0</v>
      </c>
      <c r="X864" s="261">
        <f>W864*H864</f>
        <v>0</v>
      </c>
      <c r="Y864" s="41"/>
      <c r="Z864" s="41"/>
      <c r="AA864" s="41"/>
      <c r="AB864" s="41"/>
      <c r="AC864" s="41"/>
      <c r="AD864" s="41"/>
      <c r="AE864" s="41"/>
      <c r="AR864" s="262" t="s">
        <v>342</v>
      </c>
      <c r="AT864" s="262" t="s">
        <v>254</v>
      </c>
      <c r="AU864" s="262" t="s">
        <v>88</v>
      </c>
      <c r="AY864" s="16" t="s">
        <v>184</v>
      </c>
      <c r="BE864" s="147">
        <f>IF(O864="základní",K864,0)</f>
        <v>0</v>
      </c>
      <c r="BF864" s="147">
        <f>IF(O864="snížená",K864,0)</f>
        <v>0</v>
      </c>
      <c r="BG864" s="147">
        <f>IF(O864="zákl. přenesená",K864,0)</f>
        <v>0</v>
      </c>
      <c r="BH864" s="147">
        <f>IF(O864="sníž. přenesená",K864,0)</f>
        <v>0</v>
      </c>
      <c r="BI864" s="147">
        <f>IF(O864="nulová",K864,0)</f>
        <v>0</v>
      </c>
      <c r="BJ864" s="16" t="s">
        <v>86</v>
      </c>
      <c r="BK864" s="147">
        <f>ROUND(P864*H864,2)</f>
        <v>0</v>
      </c>
      <c r="BL864" s="16" t="s">
        <v>264</v>
      </c>
      <c r="BM864" s="262" t="s">
        <v>2449</v>
      </c>
    </row>
    <row r="865" s="2" customFormat="1" ht="24.15" customHeight="1">
      <c r="A865" s="41"/>
      <c r="B865" s="42"/>
      <c r="C865" s="249" t="s">
        <v>2450</v>
      </c>
      <c r="D865" s="249" t="s">
        <v>186</v>
      </c>
      <c r="E865" s="250" t="s">
        <v>2451</v>
      </c>
      <c r="F865" s="251" t="s">
        <v>2452</v>
      </c>
      <c r="G865" s="252" t="s">
        <v>194</v>
      </c>
      <c r="H865" s="253">
        <v>23</v>
      </c>
      <c r="I865" s="254"/>
      <c r="J865" s="254"/>
      <c r="K865" s="255">
        <f>ROUND(P865*H865,2)</f>
        <v>0</v>
      </c>
      <c r="L865" s="256"/>
      <c r="M865" s="44"/>
      <c r="N865" s="257" t="s">
        <v>1</v>
      </c>
      <c r="O865" s="258" t="s">
        <v>42</v>
      </c>
      <c r="P865" s="259">
        <f>I865+J865</f>
        <v>0</v>
      </c>
      <c r="Q865" s="259">
        <f>ROUND(I865*H865,2)</f>
        <v>0</v>
      </c>
      <c r="R865" s="259">
        <f>ROUND(J865*H865,2)</f>
        <v>0</v>
      </c>
      <c r="S865" s="94"/>
      <c r="T865" s="260">
        <f>S865*H865</f>
        <v>0</v>
      </c>
      <c r="U865" s="260">
        <v>0.0034399999999999999</v>
      </c>
      <c r="V865" s="260">
        <f>U865*H865</f>
        <v>0.079119999999999996</v>
      </c>
      <c r="W865" s="260">
        <v>0</v>
      </c>
      <c r="X865" s="261">
        <f>W865*H865</f>
        <v>0</v>
      </c>
      <c r="Y865" s="41"/>
      <c r="Z865" s="41"/>
      <c r="AA865" s="41"/>
      <c r="AB865" s="41"/>
      <c r="AC865" s="41"/>
      <c r="AD865" s="41"/>
      <c r="AE865" s="41"/>
      <c r="AR865" s="262" t="s">
        <v>264</v>
      </c>
      <c r="AT865" s="262" t="s">
        <v>186</v>
      </c>
      <c r="AU865" s="262" t="s">
        <v>88</v>
      </c>
      <c r="AY865" s="16" t="s">
        <v>184</v>
      </c>
      <c r="BE865" s="147">
        <f>IF(O865="základní",K865,0)</f>
        <v>0</v>
      </c>
      <c r="BF865" s="147">
        <f>IF(O865="snížená",K865,0)</f>
        <v>0</v>
      </c>
      <c r="BG865" s="147">
        <f>IF(O865="zákl. přenesená",K865,0)</f>
        <v>0</v>
      </c>
      <c r="BH865" s="147">
        <f>IF(O865="sníž. přenesená",K865,0)</f>
        <v>0</v>
      </c>
      <c r="BI865" s="147">
        <f>IF(O865="nulová",K865,0)</f>
        <v>0</v>
      </c>
      <c r="BJ865" s="16" t="s">
        <v>86</v>
      </c>
      <c r="BK865" s="147">
        <f>ROUND(P865*H865,2)</f>
        <v>0</v>
      </c>
      <c r="BL865" s="16" t="s">
        <v>264</v>
      </c>
      <c r="BM865" s="262" t="s">
        <v>2453</v>
      </c>
    </row>
    <row r="866" s="2" customFormat="1" ht="24.15" customHeight="1">
      <c r="A866" s="41"/>
      <c r="B866" s="42"/>
      <c r="C866" s="249" t="s">
        <v>2454</v>
      </c>
      <c r="D866" s="249" t="s">
        <v>186</v>
      </c>
      <c r="E866" s="250" t="s">
        <v>2455</v>
      </c>
      <c r="F866" s="251" t="s">
        <v>2456</v>
      </c>
      <c r="G866" s="252" t="s">
        <v>333</v>
      </c>
      <c r="H866" s="253">
        <v>2</v>
      </c>
      <c r="I866" s="254"/>
      <c r="J866" s="254"/>
      <c r="K866" s="255">
        <f>ROUND(P866*H866,2)</f>
        <v>0</v>
      </c>
      <c r="L866" s="256"/>
      <c r="M866" s="44"/>
      <c r="N866" s="257" t="s">
        <v>1</v>
      </c>
      <c r="O866" s="258" t="s">
        <v>42</v>
      </c>
      <c r="P866" s="259">
        <f>I866+J866</f>
        <v>0</v>
      </c>
      <c r="Q866" s="259">
        <f>ROUND(I866*H866,2)</f>
        <v>0</v>
      </c>
      <c r="R866" s="259">
        <f>ROUND(J866*H866,2)</f>
        <v>0</v>
      </c>
      <c r="S866" s="94"/>
      <c r="T866" s="260">
        <f>S866*H866</f>
        <v>0</v>
      </c>
      <c r="U866" s="260">
        <v>0</v>
      </c>
      <c r="V866" s="260">
        <f>U866*H866</f>
        <v>0</v>
      </c>
      <c r="W866" s="260">
        <v>0</v>
      </c>
      <c r="X866" s="261">
        <f>W866*H866</f>
        <v>0</v>
      </c>
      <c r="Y866" s="41"/>
      <c r="Z866" s="41"/>
      <c r="AA866" s="41"/>
      <c r="AB866" s="41"/>
      <c r="AC866" s="41"/>
      <c r="AD866" s="41"/>
      <c r="AE866" s="41"/>
      <c r="AR866" s="262" t="s">
        <v>264</v>
      </c>
      <c r="AT866" s="262" t="s">
        <v>186</v>
      </c>
      <c r="AU866" s="262" t="s">
        <v>88</v>
      </c>
      <c r="AY866" s="16" t="s">
        <v>184</v>
      </c>
      <c r="BE866" s="147">
        <f>IF(O866="základní",K866,0)</f>
        <v>0</v>
      </c>
      <c r="BF866" s="147">
        <f>IF(O866="snížená",K866,0)</f>
        <v>0</v>
      </c>
      <c r="BG866" s="147">
        <f>IF(O866="zákl. přenesená",K866,0)</f>
        <v>0</v>
      </c>
      <c r="BH866" s="147">
        <f>IF(O866="sníž. přenesená",K866,0)</f>
        <v>0</v>
      </c>
      <c r="BI866" s="147">
        <f>IF(O866="nulová",K866,0)</f>
        <v>0</v>
      </c>
      <c r="BJ866" s="16" t="s">
        <v>86</v>
      </c>
      <c r="BK866" s="147">
        <f>ROUND(P866*H866,2)</f>
        <v>0</v>
      </c>
      <c r="BL866" s="16" t="s">
        <v>264</v>
      </c>
      <c r="BM866" s="262" t="s">
        <v>2457</v>
      </c>
    </row>
    <row r="867" s="2" customFormat="1" ht="24.15" customHeight="1">
      <c r="A867" s="41"/>
      <c r="B867" s="42"/>
      <c r="C867" s="286" t="s">
        <v>2458</v>
      </c>
      <c r="D867" s="286" t="s">
        <v>254</v>
      </c>
      <c r="E867" s="287" t="s">
        <v>2459</v>
      </c>
      <c r="F867" s="288" t="s">
        <v>2460</v>
      </c>
      <c r="G867" s="289" t="s">
        <v>333</v>
      </c>
      <c r="H867" s="290">
        <v>1</v>
      </c>
      <c r="I867" s="291"/>
      <c r="J867" s="292"/>
      <c r="K867" s="293">
        <f>ROUND(P867*H867,2)</f>
        <v>0</v>
      </c>
      <c r="L867" s="292"/>
      <c r="M867" s="294"/>
      <c r="N867" s="295" t="s">
        <v>1</v>
      </c>
      <c r="O867" s="258" t="s">
        <v>42</v>
      </c>
      <c r="P867" s="259">
        <f>I867+J867</f>
        <v>0</v>
      </c>
      <c r="Q867" s="259">
        <f>ROUND(I867*H867,2)</f>
        <v>0</v>
      </c>
      <c r="R867" s="259">
        <f>ROUND(J867*H867,2)</f>
        <v>0</v>
      </c>
      <c r="S867" s="94"/>
      <c r="T867" s="260">
        <f>S867*H867</f>
        <v>0</v>
      </c>
      <c r="U867" s="260">
        <v>0.00051999999999999995</v>
      </c>
      <c r="V867" s="260">
        <f>U867*H867</f>
        <v>0.00051999999999999995</v>
      </c>
      <c r="W867" s="260">
        <v>0</v>
      </c>
      <c r="X867" s="261">
        <f>W867*H867</f>
        <v>0</v>
      </c>
      <c r="Y867" s="41"/>
      <c r="Z867" s="41"/>
      <c r="AA867" s="41"/>
      <c r="AB867" s="41"/>
      <c r="AC867" s="41"/>
      <c r="AD867" s="41"/>
      <c r="AE867" s="41"/>
      <c r="AR867" s="262" t="s">
        <v>342</v>
      </c>
      <c r="AT867" s="262" t="s">
        <v>254</v>
      </c>
      <c r="AU867" s="262" t="s">
        <v>88</v>
      </c>
      <c r="AY867" s="16" t="s">
        <v>184</v>
      </c>
      <c r="BE867" s="147">
        <f>IF(O867="základní",K867,0)</f>
        <v>0</v>
      </c>
      <c r="BF867" s="147">
        <f>IF(O867="snížená",K867,0)</f>
        <v>0</v>
      </c>
      <c r="BG867" s="147">
        <f>IF(O867="zákl. přenesená",K867,0)</f>
        <v>0</v>
      </c>
      <c r="BH867" s="147">
        <f>IF(O867="sníž. přenesená",K867,0)</f>
        <v>0</v>
      </c>
      <c r="BI867" s="147">
        <f>IF(O867="nulová",K867,0)</f>
        <v>0</v>
      </c>
      <c r="BJ867" s="16" t="s">
        <v>86</v>
      </c>
      <c r="BK867" s="147">
        <f>ROUND(P867*H867,2)</f>
        <v>0</v>
      </c>
      <c r="BL867" s="16" t="s">
        <v>264</v>
      </c>
      <c r="BM867" s="262" t="s">
        <v>2461</v>
      </c>
    </row>
    <row r="868" s="2" customFormat="1" ht="16.5" customHeight="1">
      <c r="A868" s="41"/>
      <c r="B868" s="42"/>
      <c r="C868" s="286" t="s">
        <v>2462</v>
      </c>
      <c r="D868" s="286" t="s">
        <v>254</v>
      </c>
      <c r="E868" s="287" t="s">
        <v>2463</v>
      </c>
      <c r="F868" s="288" t="s">
        <v>2464</v>
      </c>
      <c r="G868" s="289" t="s">
        <v>333</v>
      </c>
      <c r="H868" s="290">
        <v>1</v>
      </c>
      <c r="I868" s="291"/>
      <c r="J868" s="292"/>
      <c r="K868" s="293">
        <f>ROUND(P868*H868,2)</f>
        <v>0</v>
      </c>
      <c r="L868" s="292"/>
      <c r="M868" s="294"/>
      <c r="N868" s="295" t="s">
        <v>1</v>
      </c>
      <c r="O868" s="258" t="s">
        <v>42</v>
      </c>
      <c r="P868" s="259">
        <f>I868+J868</f>
        <v>0</v>
      </c>
      <c r="Q868" s="259">
        <f>ROUND(I868*H868,2)</f>
        <v>0</v>
      </c>
      <c r="R868" s="259">
        <f>ROUND(J868*H868,2)</f>
        <v>0</v>
      </c>
      <c r="S868" s="94"/>
      <c r="T868" s="260">
        <f>S868*H868</f>
        <v>0</v>
      </c>
      <c r="U868" s="260">
        <v>0.00033</v>
      </c>
      <c r="V868" s="260">
        <f>U868*H868</f>
        <v>0.00033</v>
      </c>
      <c r="W868" s="260">
        <v>0</v>
      </c>
      <c r="X868" s="261">
        <f>W868*H868</f>
        <v>0</v>
      </c>
      <c r="Y868" s="41"/>
      <c r="Z868" s="41"/>
      <c r="AA868" s="41"/>
      <c r="AB868" s="41"/>
      <c r="AC868" s="41"/>
      <c r="AD868" s="41"/>
      <c r="AE868" s="41"/>
      <c r="AR868" s="262" t="s">
        <v>342</v>
      </c>
      <c r="AT868" s="262" t="s">
        <v>254</v>
      </c>
      <c r="AU868" s="262" t="s">
        <v>88</v>
      </c>
      <c r="AY868" s="16" t="s">
        <v>184</v>
      </c>
      <c r="BE868" s="147">
        <f>IF(O868="základní",K868,0)</f>
        <v>0</v>
      </c>
      <c r="BF868" s="147">
        <f>IF(O868="snížená",K868,0)</f>
        <v>0</v>
      </c>
      <c r="BG868" s="147">
        <f>IF(O868="zákl. přenesená",K868,0)</f>
        <v>0</v>
      </c>
      <c r="BH868" s="147">
        <f>IF(O868="sníž. přenesená",K868,0)</f>
        <v>0</v>
      </c>
      <c r="BI868" s="147">
        <f>IF(O868="nulová",K868,0)</f>
        <v>0</v>
      </c>
      <c r="BJ868" s="16" t="s">
        <v>86</v>
      </c>
      <c r="BK868" s="147">
        <f>ROUND(P868*H868,2)</f>
        <v>0</v>
      </c>
      <c r="BL868" s="16" t="s">
        <v>264</v>
      </c>
      <c r="BM868" s="262" t="s">
        <v>2465</v>
      </c>
    </row>
    <row r="869" s="2" customFormat="1" ht="24.15" customHeight="1">
      <c r="A869" s="41"/>
      <c r="B869" s="42"/>
      <c r="C869" s="286" t="s">
        <v>2466</v>
      </c>
      <c r="D869" s="286" t="s">
        <v>254</v>
      </c>
      <c r="E869" s="287" t="s">
        <v>2467</v>
      </c>
      <c r="F869" s="288" t="s">
        <v>2468</v>
      </c>
      <c r="G869" s="289" t="s">
        <v>333</v>
      </c>
      <c r="H869" s="290">
        <v>1</v>
      </c>
      <c r="I869" s="291"/>
      <c r="J869" s="292"/>
      <c r="K869" s="293">
        <f>ROUND(P869*H869,2)</f>
        <v>0</v>
      </c>
      <c r="L869" s="292"/>
      <c r="M869" s="294"/>
      <c r="N869" s="295" t="s">
        <v>1</v>
      </c>
      <c r="O869" s="258" t="s">
        <v>42</v>
      </c>
      <c r="P869" s="259">
        <f>I869+J869</f>
        <v>0</v>
      </c>
      <c r="Q869" s="259">
        <f>ROUND(I869*H869,2)</f>
        <v>0</v>
      </c>
      <c r="R869" s="259">
        <f>ROUND(J869*H869,2)</f>
        <v>0</v>
      </c>
      <c r="S869" s="94"/>
      <c r="T869" s="260">
        <f>S869*H869</f>
        <v>0</v>
      </c>
      <c r="U869" s="260">
        <v>0.00051999999999999995</v>
      </c>
      <c r="V869" s="260">
        <f>U869*H869</f>
        <v>0.00051999999999999995</v>
      </c>
      <c r="W869" s="260">
        <v>0</v>
      </c>
      <c r="X869" s="261">
        <f>W869*H869</f>
        <v>0</v>
      </c>
      <c r="Y869" s="41"/>
      <c r="Z869" s="41"/>
      <c r="AA869" s="41"/>
      <c r="AB869" s="41"/>
      <c r="AC869" s="41"/>
      <c r="AD869" s="41"/>
      <c r="AE869" s="41"/>
      <c r="AR869" s="262" t="s">
        <v>342</v>
      </c>
      <c r="AT869" s="262" t="s">
        <v>254</v>
      </c>
      <c r="AU869" s="262" t="s">
        <v>88</v>
      </c>
      <c r="AY869" s="16" t="s">
        <v>184</v>
      </c>
      <c r="BE869" s="147">
        <f>IF(O869="základní",K869,0)</f>
        <v>0</v>
      </c>
      <c r="BF869" s="147">
        <f>IF(O869="snížená",K869,0)</f>
        <v>0</v>
      </c>
      <c r="BG869" s="147">
        <f>IF(O869="zákl. přenesená",K869,0)</f>
        <v>0</v>
      </c>
      <c r="BH869" s="147">
        <f>IF(O869="sníž. přenesená",K869,0)</f>
        <v>0</v>
      </c>
      <c r="BI869" s="147">
        <f>IF(O869="nulová",K869,0)</f>
        <v>0</v>
      </c>
      <c r="BJ869" s="16" t="s">
        <v>86</v>
      </c>
      <c r="BK869" s="147">
        <f>ROUND(P869*H869,2)</f>
        <v>0</v>
      </c>
      <c r="BL869" s="16" t="s">
        <v>264</v>
      </c>
      <c r="BM869" s="262" t="s">
        <v>2469</v>
      </c>
    </row>
    <row r="870" s="2" customFormat="1" ht="16.5" customHeight="1">
      <c r="A870" s="41"/>
      <c r="B870" s="42"/>
      <c r="C870" s="286" t="s">
        <v>2470</v>
      </c>
      <c r="D870" s="286" t="s">
        <v>254</v>
      </c>
      <c r="E870" s="287" t="s">
        <v>2471</v>
      </c>
      <c r="F870" s="288" t="s">
        <v>2472</v>
      </c>
      <c r="G870" s="289" t="s">
        <v>333</v>
      </c>
      <c r="H870" s="290">
        <v>2</v>
      </c>
      <c r="I870" s="291"/>
      <c r="J870" s="292"/>
      <c r="K870" s="293">
        <f>ROUND(P870*H870,2)</f>
        <v>0</v>
      </c>
      <c r="L870" s="292"/>
      <c r="M870" s="294"/>
      <c r="N870" s="295" t="s">
        <v>1</v>
      </c>
      <c r="O870" s="258" t="s">
        <v>42</v>
      </c>
      <c r="P870" s="259">
        <f>I870+J870</f>
        <v>0</v>
      </c>
      <c r="Q870" s="259">
        <f>ROUND(I870*H870,2)</f>
        <v>0</v>
      </c>
      <c r="R870" s="259">
        <f>ROUND(J870*H870,2)</f>
        <v>0</v>
      </c>
      <c r="S870" s="94"/>
      <c r="T870" s="260">
        <f>S870*H870</f>
        <v>0</v>
      </c>
      <c r="U870" s="260">
        <v>0.00059000000000000003</v>
      </c>
      <c r="V870" s="260">
        <f>U870*H870</f>
        <v>0.0011800000000000001</v>
      </c>
      <c r="W870" s="260">
        <v>0</v>
      </c>
      <c r="X870" s="261">
        <f>W870*H870</f>
        <v>0</v>
      </c>
      <c r="Y870" s="41"/>
      <c r="Z870" s="41"/>
      <c r="AA870" s="41"/>
      <c r="AB870" s="41"/>
      <c r="AC870" s="41"/>
      <c r="AD870" s="41"/>
      <c r="AE870" s="41"/>
      <c r="AR870" s="262" t="s">
        <v>342</v>
      </c>
      <c r="AT870" s="262" t="s">
        <v>254</v>
      </c>
      <c r="AU870" s="262" t="s">
        <v>88</v>
      </c>
      <c r="AY870" s="16" t="s">
        <v>184</v>
      </c>
      <c r="BE870" s="147">
        <f>IF(O870="základní",K870,0)</f>
        <v>0</v>
      </c>
      <c r="BF870" s="147">
        <f>IF(O870="snížená",K870,0)</f>
        <v>0</v>
      </c>
      <c r="BG870" s="147">
        <f>IF(O870="zákl. přenesená",K870,0)</f>
        <v>0</v>
      </c>
      <c r="BH870" s="147">
        <f>IF(O870="sníž. přenesená",K870,0)</f>
        <v>0</v>
      </c>
      <c r="BI870" s="147">
        <f>IF(O870="nulová",K870,0)</f>
        <v>0</v>
      </c>
      <c r="BJ870" s="16" t="s">
        <v>86</v>
      </c>
      <c r="BK870" s="147">
        <f>ROUND(P870*H870,2)</f>
        <v>0</v>
      </c>
      <c r="BL870" s="16" t="s">
        <v>264</v>
      </c>
      <c r="BM870" s="262" t="s">
        <v>2473</v>
      </c>
    </row>
    <row r="871" s="2" customFormat="1" ht="24.15" customHeight="1">
      <c r="A871" s="41"/>
      <c r="B871" s="42"/>
      <c r="C871" s="249" t="s">
        <v>2474</v>
      </c>
      <c r="D871" s="249" t="s">
        <v>186</v>
      </c>
      <c r="E871" s="250" t="s">
        <v>2475</v>
      </c>
      <c r="F871" s="251" t="s">
        <v>2476</v>
      </c>
      <c r="G871" s="252" t="s">
        <v>241</v>
      </c>
      <c r="H871" s="253">
        <v>0.126</v>
      </c>
      <c r="I871" s="254"/>
      <c r="J871" s="254"/>
      <c r="K871" s="255">
        <f>ROUND(P871*H871,2)</f>
        <v>0</v>
      </c>
      <c r="L871" s="256"/>
      <c r="M871" s="44"/>
      <c r="N871" s="257" t="s">
        <v>1</v>
      </c>
      <c r="O871" s="258" t="s">
        <v>42</v>
      </c>
      <c r="P871" s="259">
        <f>I871+J871</f>
        <v>0</v>
      </c>
      <c r="Q871" s="259">
        <f>ROUND(I871*H871,2)</f>
        <v>0</v>
      </c>
      <c r="R871" s="259">
        <f>ROUND(J871*H871,2)</f>
        <v>0</v>
      </c>
      <c r="S871" s="94"/>
      <c r="T871" s="260">
        <f>S871*H871</f>
        <v>0</v>
      </c>
      <c r="U871" s="260">
        <v>0</v>
      </c>
      <c r="V871" s="260">
        <f>U871*H871</f>
        <v>0</v>
      </c>
      <c r="W871" s="260">
        <v>0</v>
      </c>
      <c r="X871" s="261">
        <f>W871*H871</f>
        <v>0</v>
      </c>
      <c r="Y871" s="41"/>
      <c r="Z871" s="41"/>
      <c r="AA871" s="41"/>
      <c r="AB871" s="41"/>
      <c r="AC871" s="41"/>
      <c r="AD871" s="41"/>
      <c r="AE871" s="41"/>
      <c r="AR871" s="262" t="s">
        <v>264</v>
      </c>
      <c r="AT871" s="262" t="s">
        <v>186</v>
      </c>
      <c r="AU871" s="262" t="s">
        <v>88</v>
      </c>
      <c r="AY871" s="16" t="s">
        <v>184</v>
      </c>
      <c r="BE871" s="147">
        <f>IF(O871="základní",K871,0)</f>
        <v>0</v>
      </c>
      <c r="BF871" s="147">
        <f>IF(O871="snížená",K871,0)</f>
        <v>0</v>
      </c>
      <c r="BG871" s="147">
        <f>IF(O871="zákl. přenesená",K871,0)</f>
        <v>0</v>
      </c>
      <c r="BH871" s="147">
        <f>IF(O871="sníž. přenesená",K871,0)</f>
        <v>0</v>
      </c>
      <c r="BI871" s="147">
        <f>IF(O871="nulová",K871,0)</f>
        <v>0</v>
      </c>
      <c r="BJ871" s="16" t="s">
        <v>86</v>
      </c>
      <c r="BK871" s="147">
        <f>ROUND(P871*H871,2)</f>
        <v>0</v>
      </c>
      <c r="BL871" s="16" t="s">
        <v>264</v>
      </c>
      <c r="BM871" s="262" t="s">
        <v>2477</v>
      </c>
    </row>
    <row r="872" s="2" customFormat="1" ht="24.15" customHeight="1">
      <c r="A872" s="41"/>
      <c r="B872" s="42"/>
      <c r="C872" s="249" t="s">
        <v>2478</v>
      </c>
      <c r="D872" s="249" t="s">
        <v>186</v>
      </c>
      <c r="E872" s="250" t="s">
        <v>2479</v>
      </c>
      <c r="F872" s="251" t="s">
        <v>2480</v>
      </c>
      <c r="G872" s="252" t="s">
        <v>241</v>
      </c>
      <c r="H872" s="253">
        <v>0.126</v>
      </c>
      <c r="I872" s="254"/>
      <c r="J872" s="254"/>
      <c r="K872" s="255">
        <f>ROUND(P872*H872,2)</f>
        <v>0</v>
      </c>
      <c r="L872" s="256"/>
      <c r="M872" s="44"/>
      <c r="N872" s="257" t="s">
        <v>1</v>
      </c>
      <c r="O872" s="258" t="s">
        <v>42</v>
      </c>
      <c r="P872" s="259">
        <f>I872+J872</f>
        <v>0</v>
      </c>
      <c r="Q872" s="259">
        <f>ROUND(I872*H872,2)</f>
        <v>0</v>
      </c>
      <c r="R872" s="259">
        <f>ROUND(J872*H872,2)</f>
        <v>0</v>
      </c>
      <c r="S872" s="94"/>
      <c r="T872" s="260">
        <f>S872*H872</f>
        <v>0</v>
      </c>
      <c r="U872" s="260">
        <v>0</v>
      </c>
      <c r="V872" s="260">
        <f>U872*H872</f>
        <v>0</v>
      </c>
      <c r="W872" s="260">
        <v>0</v>
      </c>
      <c r="X872" s="261">
        <f>W872*H872</f>
        <v>0</v>
      </c>
      <c r="Y872" s="41"/>
      <c r="Z872" s="41"/>
      <c r="AA872" s="41"/>
      <c r="AB872" s="41"/>
      <c r="AC872" s="41"/>
      <c r="AD872" s="41"/>
      <c r="AE872" s="41"/>
      <c r="AR872" s="262" t="s">
        <v>264</v>
      </c>
      <c r="AT872" s="262" t="s">
        <v>186</v>
      </c>
      <c r="AU872" s="262" t="s">
        <v>88</v>
      </c>
      <c r="AY872" s="16" t="s">
        <v>184</v>
      </c>
      <c r="BE872" s="147">
        <f>IF(O872="základní",K872,0)</f>
        <v>0</v>
      </c>
      <c r="BF872" s="147">
        <f>IF(O872="snížená",K872,0)</f>
        <v>0</v>
      </c>
      <c r="BG872" s="147">
        <f>IF(O872="zákl. přenesená",K872,0)</f>
        <v>0</v>
      </c>
      <c r="BH872" s="147">
        <f>IF(O872="sníž. přenesená",K872,0)</f>
        <v>0</v>
      </c>
      <c r="BI872" s="147">
        <f>IF(O872="nulová",K872,0)</f>
        <v>0</v>
      </c>
      <c r="BJ872" s="16" t="s">
        <v>86</v>
      </c>
      <c r="BK872" s="147">
        <f>ROUND(P872*H872,2)</f>
        <v>0</v>
      </c>
      <c r="BL872" s="16" t="s">
        <v>264</v>
      </c>
      <c r="BM872" s="262" t="s">
        <v>2481</v>
      </c>
    </row>
    <row r="873" s="12" customFormat="1" ht="22.8" customHeight="1">
      <c r="A873" s="12"/>
      <c r="B873" s="232"/>
      <c r="C873" s="233"/>
      <c r="D873" s="234" t="s">
        <v>78</v>
      </c>
      <c r="E873" s="247" t="s">
        <v>2482</v>
      </c>
      <c r="F873" s="247" t="s">
        <v>2483</v>
      </c>
      <c r="G873" s="233"/>
      <c r="H873" s="233"/>
      <c r="I873" s="236"/>
      <c r="J873" s="236"/>
      <c r="K873" s="248">
        <f>BK873</f>
        <v>0</v>
      </c>
      <c r="L873" s="233"/>
      <c r="M873" s="238"/>
      <c r="N873" s="239"/>
      <c r="O873" s="240"/>
      <c r="P873" s="240"/>
      <c r="Q873" s="241">
        <f>SUM(Q874:Q875)</f>
        <v>0</v>
      </c>
      <c r="R873" s="241">
        <f>SUM(R874:R875)</f>
        <v>0</v>
      </c>
      <c r="S873" s="240"/>
      <c r="T873" s="242">
        <f>SUM(T874:T875)</f>
        <v>0</v>
      </c>
      <c r="U873" s="240"/>
      <c r="V873" s="242">
        <f>SUM(V874:V875)</f>
        <v>0.17795999999999998</v>
      </c>
      <c r="W873" s="240"/>
      <c r="X873" s="243">
        <f>SUM(X874:X875)</f>
        <v>0</v>
      </c>
      <c r="Y873" s="12"/>
      <c r="Z873" s="12"/>
      <c r="AA873" s="12"/>
      <c r="AB873" s="12"/>
      <c r="AC873" s="12"/>
      <c r="AD873" s="12"/>
      <c r="AE873" s="12"/>
      <c r="AR873" s="244" t="s">
        <v>88</v>
      </c>
      <c r="AT873" s="245" t="s">
        <v>78</v>
      </c>
      <c r="AU873" s="245" t="s">
        <v>86</v>
      </c>
      <c r="AY873" s="244" t="s">
        <v>184</v>
      </c>
      <c r="BK873" s="246">
        <f>SUM(BK874:BK875)</f>
        <v>0</v>
      </c>
    </row>
    <row r="874" s="2" customFormat="1" ht="24.15" customHeight="1">
      <c r="A874" s="41"/>
      <c r="B874" s="42"/>
      <c r="C874" s="249" t="s">
        <v>2484</v>
      </c>
      <c r="D874" s="249" t="s">
        <v>186</v>
      </c>
      <c r="E874" s="250" t="s">
        <v>2485</v>
      </c>
      <c r="F874" s="251" t="s">
        <v>2486</v>
      </c>
      <c r="G874" s="252" t="s">
        <v>333</v>
      </c>
      <c r="H874" s="253">
        <v>3</v>
      </c>
      <c r="I874" s="254"/>
      <c r="J874" s="254"/>
      <c r="K874" s="255">
        <f>ROUND(P874*H874,2)</f>
        <v>0</v>
      </c>
      <c r="L874" s="256"/>
      <c r="M874" s="44"/>
      <c r="N874" s="257" t="s">
        <v>1</v>
      </c>
      <c r="O874" s="258" t="s">
        <v>42</v>
      </c>
      <c r="P874" s="259">
        <f>I874+J874</f>
        <v>0</v>
      </c>
      <c r="Q874" s="259">
        <f>ROUND(I874*H874,2)</f>
        <v>0</v>
      </c>
      <c r="R874" s="259">
        <f>ROUND(J874*H874,2)</f>
        <v>0</v>
      </c>
      <c r="S874" s="94"/>
      <c r="T874" s="260">
        <f>S874*H874</f>
        <v>0</v>
      </c>
      <c r="U874" s="260">
        <v>0.00032000000000000003</v>
      </c>
      <c r="V874" s="260">
        <f>U874*H874</f>
        <v>0.00096000000000000013</v>
      </c>
      <c r="W874" s="260">
        <v>0</v>
      </c>
      <c r="X874" s="261">
        <f>W874*H874</f>
        <v>0</v>
      </c>
      <c r="Y874" s="41"/>
      <c r="Z874" s="41"/>
      <c r="AA874" s="41"/>
      <c r="AB874" s="41"/>
      <c r="AC874" s="41"/>
      <c r="AD874" s="41"/>
      <c r="AE874" s="41"/>
      <c r="AR874" s="262" t="s">
        <v>264</v>
      </c>
      <c r="AT874" s="262" t="s">
        <v>186</v>
      </c>
      <c r="AU874" s="262" t="s">
        <v>88</v>
      </c>
      <c r="AY874" s="16" t="s">
        <v>184</v>
      </c>
      <c r="BE874" s="147">
        <f>IF(O874="základní",K874,0)</f>
        <v>0</v>
      </c>
      <c r="BF874" s="147">
        <f>IF(O874="snížená",K874,0)</f>
        <v>0</v>
      </c>
      <c r="BG874" s="147">
        <f>IF(O874="zákl. přenesená",K874,0)</f>
        <v>0</v>
      </c>
      <c r="BH874" s="147">
        <f>IF(O874="sníž. přenesená",K874,0)</f>
        <v>0</v>
      </c>
      <c r="BI874" s="147">
        <f>IF(O874="nulová",K874,0)</f>
        <v>0</v>
      </c>
      <c r="BJ874" s="16" t="s">
        <v>86</v>
      </c>
      <c r="BK874" s="147">
        <f>ROUND(P874*H874,2)</f>
        <v>0</v>
      </c>
      <c r="BL874" s="16" t="s">
        <v>264</v>
      </c>
      <c r="BM874" s="262" t="s">
        <v>2487</v>
      </c>
    </row>
    <row r="875" s="2" customFormat="1" ht="37.8" customHeight="1">
      <c r="A875" s="41"/>
      <c r="B875" s="42"/>
      <c r="C875" s="286" t="s">
        <v>2488</v>
      </c>
      <c r="D875" s="286" t="s">
        <v>254</v>
      </c>
      <c r="E875" s="287" t="s">
        <v>2489</v>
      </c>
      <c r="F875" s="288" t="s">
        <v>2490</v>
      </c>
      <c r="G875" s="289" t="s">
        <v>333</v>
      </c>
      <c r="H875" s="290">
        <v>3</v>
      </c>
      <c r="I875" s="291"/>
      <c r="J875" s="292"/>
      <c r="K875" s="293">
        <f>ROUND(P875*H875,2)</f>
        <v>0</v>
      </c>
      <c r="L875" s="292"/>
      <c r="M875" s="294"/>
      <c r="N875" s="295" t="s">
        <v>1</v>
      </c>
      <c r="O875" s="258" t="s">
        <v>42</v>
      </c>
      <c r="P875" s="259">
        <f>I875+J875</f>
        <v>0</v>
      </c>
      <c r="Q875" s="259">
        <f>ROUND(I875*H875,2)</f>
        <v>0</v>
      </c>
      <c r="R875" s="259">
        <f>ROUND(J875*H875,2)</f>
        <v>0</v>
      </c>
      <c r="S875" s="94"/>
      <c r="T875" s="260">
        <f>S875*H875</f>
        <v>0</v>
      </c>
      <c r="U875" s="260">
        <v>0.058999999999999997</v>
      </c>
      <c r="V875" s="260">
        <f>U875*H875</f>
        <v>0.17699999999999999</v>
      </c>
      <c r="W875" s="260">
        <v>0</v>
      </c>
      <c r="X875" s="261">
        <f>W875*H875</f>
        <v>0</v>
      </c>
      <c r="Y875" s="41"/>
      <c r="Z875" s="41"/>
      <c r="AA875" s="41"/>
      <c r="AB875" s="41"/>
      <c r="AC875" s="41"/>
      <c r="AD875" s="41"/>
      <c r="AE875" s="41"/>
      <c r="AR875" s="262" t="s">
        <v>342</v>
      </c>
      <c r="AT875" s="262" t="s">
        <v>254</v>
      </c>
      <c r="AU875" s="262" t="s">
        <v>88</v>
      </c>
      <c r="AY875" s="16" t="s">
        <v>184</v>
      </c>
      <c r="BE875" s="147">
        <f>IF(O875="základní",K875,0)</f>
        <v>0</v>
      </c>
      <c r="BF875" s="147">
        <f>IF(O875="snížená",K875,0)</f>
        <v>0</v>
      </c>
      <c r="BG875" s="147">
        <f>IF(O875="zákl. přenesená",K875,0)</f>
        <v>0</v>
      </c>
      <c r="BH875" s="147">
        <f>IF(O875="sníž. přenesená",K875,0)</f>
        <v>0</v>
      </c>
      <c r="BI875" s="147">
        <f>IF(O875="nulová",K875,0)</f>
        <v>0</v>
      </c>
      <c r="BJ875" s="16" t="s">
        <v>86</v>
      </c>
      <c r="BK875" s="147">
        <f>ROUND(P875*H875,2)</f>
        <v>0</v>
      </c>
      <c r="BL875" s="16" t="s">
        <v>264</v>
      </c>
      <c r="BM875" s="262" t="s">
        <v>2491</v>
      </c>
    </row>
    <row r="876" s="12" customFormat="1" ht="22.8" customHeight="1">
      <c r="A876" s="12"/>
      <c r="B876" s="232"/>
      <c r="C876" s="233"/>
      <c r="D876" s="234" t="s">
        <v>78</v>
      </c>
      <c r="E876" s="247" t="s">
        <v>2492</v>
      </c>
      <c r="F876" s="247" t="s">
        <v>2493</v>
      </c>
      <c r="G876" s="233"/>
      <c r="H876" s="233"/>
      <c r="I876" s="236"/>
      <c r="J876" s="236"/>
      <c r="K876" s="248">
        <f>BK876</f>
        <v>0</v>
      </c>
      <c r="L876" s="233"/>
      <c r="M876" s="238"/>
      <c r="N876" s="239"/>
      <c r="O876" s="240"/>
      <c r="P876" s="240"/>
      <c r="Q876" s="241">
        <f>SUM(Q877:Q927)</f>
        <v>0</v>
      </c>
      <c r="R876" s="241">
        <f>SUM(R877:R927)</f>
        <v>0</v>
      </c>
      <c r="S876" s="240"/>
      <c r="T876" s="242">
        <f>SUM(T877:T927)</f>
        <v>0</v>
      </c>
      <c r="U876" s="240"/>
      <c r="V876" s="242">
        <f>SUM(V877:V927)</f>
        <v>28.29735501</v>
      </c>
      <c r="W876" s="240"/>
      <c r="X876" s="243">
        <f>SUM(X877:X927)</f>
        <v>38.553000000000004</v>
      </c>
      <c r="Y876" s="12"/>
      <c r="Z876" s="12"/>
      <c r="AA876" s="12"/>
      <c r="AB876" s="12"/>
      <c r="AC876" s="12"/>
      <c r="AD876" s="12"/>
      <c r="AE876" s="12"/>
      <c r="AR876" s="244" t="s">
        <v>88</v>
      </c>
      <c r="AT876" s="245" t="s">
        <v>78</v>
      </c>
      <c r="AU876" s="245" t="s">
        <v>86</v>
      </c>
      <c r="AY876" s="244" t="s">
        <v>184</v>
      </c>
      <c r="BK876" s="246">
        <f>SUM(BK877:BK927)</f>
        <v>0</v>
      </c>
    </row>
    <row r="877" s="2" customFormat="1" ht="21.75" customHeight="1">
      <c r="A877" s="41"/>
      <c r="B877" s="42"/>
      <c r="C877" s="249" t="s">
        <v>2494</v>
      </c>
      <c r="D877" s="249" t="s">
        <v>186</v>
      </c>
      <c r="E877" s="250" t="s">
        <v>2495</v>
      </c>
      <c r="F877" s="251" t="s">
        <v>2496</v>
      </c>
      <c r="G877" s="252" t="s">
        <v>189</v>
      </c>
      <c r="H877" s="253">
        <v>36</v>
      </c>
      <c r="I877" s="254"/>
      <c r="J877" s="254"/>
      <c r="K877" s="255">
        <f>ROUND(P877*H877,2)</f>
        <v>0</v>
      </c>
      <c r="L877" s="256"/>
      <c r="M877" s="44"/>
      <c r="N877" s="257" t="s">
        <v>1</v>
      </c>
      <c r="O877" s="258" t="s">
        <v>42</v>
      </c>
      <c r="P877" s="259">
        <f>I877+J877</f>
        <v>0</v>
      </c>
      <c r="Q877" s="259">
        <f>ROUND(I877*H877,2)</f>
        <v>0</v>
      </c>
      <c r="R877" s="259">
        <f>ROUND(J877*H877,2)</f>
        <v>0</v>
      </c>
      <c r="S877" s="94"/>
      <c r="T877" s="260">
        <f>S877*H877</f>
        <v>0</v>
      </c>
      <c r="U877" s="260">
        <v>0</v>
      </c>
      <c r="V877" s="260">
        <f>U877*H877</f>
        <v>0</v>
      </c>
      <c r="W877" s="260">
        <v>0</v>
      </c>
      <c r="X877" s="261">
        <f>W877*H877</f>
        <v>0</v>
      </c>
      <c r="Y877" s="41"/>
      <c r="Z877" s="41"/>
      <c r="AA877" s="41"/>
      <c r="AB877" s="41"/>
      <c r="AC877" s="41"/>
      <c r="AD877" s="41"/>
      <c r="AE877" s="41"/>
      <c r="AR877" s="262" t="s">
        <v>264</v>
      </c>
      <c r="AT877" s="262" t="s">
        <v>186</v>
      </c>
      <c r="AU877" s="262" t="s">
        <v>88</v>
      </c>
      <c r="AY877" s="16" t="s">
        <v>184</v>
      </c>
      <c r="BE877" s="147">
        <f>IF(O877="základní",K877,0)</f>
        <v>0</v>
      </c>
      <c r="BF877" s="147">
        <f>IF(O877="snížená",K877,0)</f>
        <v>0</v>
      </c>
      <c r="BG877" s="147">
        <f>IF(O877="zákl. přenesená",K877,0)</f>
        <v>0</v>
      </c>
      <c r="BH877" s="147">
        <f>IF(O877="sníž. přenesená",K877,0)</f>
        <v>0</v>
      </c>
      <c r="BI877" s="147">
        <f>IF(O877="nulová",K877,0)</f>
        <v>0</v>
      </c>
      <c r="BJ877" s="16" t="s">
        <v>86</v>
      </c>
      <c r="BK877" s="147">
        <f>ROUND(P877*H877,2)</f>
        <v>0</v>
      </c>
      <c r="BL877" s="16" t="s">
        <v>264</v>
      </c>
      <c r="BM877" s="262" t="s">
        <v>2497</v>
      </c>
    </row>
    <row r="878" s="13" customFormat="1">
      <c r="A878" s="13"/>
      <c r="B878" s="263"/>
      <c r="C878" s="264"/>
      <c r="D878" s="265" t="s">
        <v>201</v>
      </c>
      <c r="E878" s="266" t="s">
        <v>1</v>
      </c>
      <c r="F878" s="267" t="s">
        <v>2498</v>
      </c>
      <c r="G878" s="264"/>
      <c r="H878" s="268">
        <v>36</v>
      </c>
      <c r="I878" s="269"/>
      <c r="J878" s="269"/>
      <c r="K878" s="264"/>
      <c r="L878" s="264"/>
      <c r="M878" s="270"/>
      <c r="N878" s="271"/>
      <c r="O878" s="272"/>
      <c r="P878" s="272"/>
      <c r="Q878" s="272"/>
      <c r="R878" s="272"/>
      <c r="S878" s="272"/>
      <c r="T878" s="272"/>
      <c r="U878" s="272"/>
      <c r="V878" s="272"/>
      <c r="W878" s="272"/>
      <c r="X878" s="273"/>
      <c r="Y878" s="13"/>
      <c r="Z878" s="13"/>
      <c r="AA878" s="13"/>
      <c r="AB878" s="13"/>
      <c r="AC878" s="13"/>
      <c r="AD878" s="13"/>
      <c r="AE878" s="13"/>
      <c r="AT878" s="274" t="s">
        <v>201</v>
      </c>
      <c r="AU878" s="274" t="s">
        <v>88</v>
      </c>
      <c r="AV878" s="13" t="s">
        <v>88</v>
      </c>
      <c r="AW878" s="13" t="s">
        <v>5</v>
      </c>
      <c r="AX878" s="13" t="s">
        <v>79</v>
      </c>
      <c r="AY878" s="274" t="s">
        <v>184</v>
      </c>
    </row>
    <row r="879" s="14" customFormat="1">
      <c r="A879" s="14"/>
      <c r="B879" s="275"/>
      <c r="C879" s="276"/>
      <c r="D879" s="265" t="s">
        <v>201</v>
      </c>
      <c r="E879" s="277" t="s">
        <v>1</v>
      </c>
      <c r="F879" s="278" t="s">
        <v>227</v>
      </c>
      <c r="G879" s="276"/>
      <c r="H879" s="279">
        <v>36</v>
      </c>
      <c r="I879" s="280"/>
      <c r="J879" s="280"/>
      <c r="K879" s="276"/>
      <c r="L879" s="276"/>
      <c r="M879" s="281"/>
      <c r="N879" s="282"/>
      <c r="O879" s="283"/>
      <c r="P879" s="283"/>
      <c r="Q879" s="283"/>
      <c r="R879" s="283"/>
      <c r="S879" s="283"/>
      <c r="T879" s="283"/>
      <c r="U879" s="283"/>
      <c r="V879" s="283"/>
      <c r="W879" s="283"/>
      <c r="X879" s="284"/>
      <c r="Y879" s="14"/>
      <c r="Z879" s="14"/>
      <c r="AA879" s="14"/>
      <c r="AB879" s="14"/>
      <c r="AC879" s="14"/>
      <c r="AD879" s="14"/>
      <c r="AE879" s="14"/>
      <c r="AT879" s="285" t="s">
        <v>201</v>
      </c>
      <c r="AU879" s="285" t="s">
        <v>88</v>
      </c>
      <c r="AV879" s="14" t="s">
        <v>190</v>
      </c>
      <c r="AW879" s="14" t="s">
        <v>5</v>
      </c>
      <c r="AX879" s="14" t="s">
        <v>86</v>
      </c>
      <c r="AY879" s="285" t="s">
        <v>184</v>
      </c>
    </row>
    <row r="880" s="2" customFormat="1" ht="21.75" customHeight="1">
      <c r="A880" s="41"/>
      <c r="B880" s="42"/>
      <c r="C880" s="286" t="s">
        <v>2499</v>
      </c>
      <c r="D880" s="286" t="s">
        <v>254</v>
      </c>
      <c r="E880" s="287" t="s">
        <v>2500</v>
      </c>
      <c r="F880" s="288" t="s">
        <v>2501</v>
      </c>
      <c r="G880" s="289" t="s">
        <v>189</v>
      </c>
      <c r="H880" s="290">
        <v>37.799999999999997</v>
      </c>
      <c r="I880" s="291"/>
      <c r="J880" s="292"/>
      <c r="K880" s="293">
        <f>ROUND(P880*H880,2)</f>
        <v>0</v>
      </c>
      <c r="L880" s="292"/>
      <c r="M880" s="294"/>
      <c r="N880" s="295" t="s">
        <v>1</v>
      </c>
      <c r="O880" s="258" t="s">
        <v>42</v>
      </c>
      <c r="P880" s="259">
        <f>I880+J880</f>
        <v>0</v>
      </c>
      <c r="Q880" s="259">
        <f>ROUND(I880*H880,2)</f>
        <v>0</v>
      </c>
      <c r="R880" s="259">
        <f>ROUND(J880*H880,2)</f>
        <v>0</v>
      </c>
      <c r="S880" s="94"/>
      <c r="T880" s="260">
        <f>S880*H880</f>
        <v>0</v>
      </c>
      <c r="U880" s="260">
        <v>0.017299999999999999</v>
      </c>
      <c r="V880" s="260">
        <f>U880*H880</f>
        <v>0.65393999999999997</v>
      </c>
      <c r="W880" s="260">
        <v>0</v>
      </c>
      <c r="X880" s="261">
        <f>W880*H880</f>
        <v>0</v>
      </c>
      <c r="Y880" s="41"/>
      <c r="Z880" s="41"/>
      <c r="AA880" s="41"/>
      <c r="AB880" s="41"/>
      <c r="AC880" s="41"/>
      <c r="AD880" s="41"/>
      <c r="AE880" s="41"/>
      <c r="AR880" s="262" t="s">
        <v>342</v>
      </c>
      <c r="AT880" s="262" t="s">
        <v>254</v>
      </c>
      <c r="AU880" s="262" t="s">
        <v>88</v>
      </c>
      <c r="AY880" s="16" t="s">
        <v>184</v>
      </c>
      <c r="BE880" s="147">
        <f>IF(O880="základní",K880,0)</f>
        <v>0</v>
      </c>
      <c r="BF880" s="147">
        <f>IF(O880="snížená",K880,0)</f>
        <v>0</v>
      </c>
      <c r="BG880" s="147">
        <f>IF(O880="zákl. přenesená",K880,0)</f>
        <v>0</v>
      </c>
      <c r="BH880" s="147">
        <f>IF(O880="sníž. přenesená",K880,0)</f>
        <v>0</v>
      </c>
      <c r="BI880" s="147">
        <f>IF(O880="nulová",K880,0)</f>
        <v>0</v>
      </c>
      <c r="BJ880" s="16" t="s">
        <v>86</v>
      </c>
      <c r="BK880" s="147">
        <f>ROUND(P880*H880,2)</f>
        <v>0</v>
      </c>
      <c r="BL880" s="16" t="s">
        <v>264</v>
      </c>
      <c r="BM880" s="262" t="s">
        <v>2502</v>
      </c>
    </row>
    <row r="881" s="13" customFormat="1">
      <c r="A881" s="13"/>
      <c r="B881" s="263"/>
      <c r="C881" s="264"/>
      <c r="D881" s="265" t="s">
        <v>201</v>
      </c>
      <c r="E881" s="264"/>
      <c r="F881" s="267" t="s">
        <v>2503</v>
      </c>
      <c r="G881" s="264"/>
      <c r="H881" s="268">
        <v>37.799999999999997</v>
      </c>
      <c r="I881" s="269"/>
      <c r="J881" s="269"/>
      <c r="K881" s="264"/>
      <c r="L881" s="264"/>
      <c r="M881" s="270"/>
      <c r="N881" s="271"/>
      <c r="O881" s="272"/>
      <c r="P881" s="272"/>
      <c r="Q881" s="272"/>
      <c r="R881" s="272"/>
      <c r="S881" s="272"/>
      <c r="T881" s="272"/>
      <c r="U881" s="272"/>
      <c r="V881" s="272"/>
      <c r="W881" s="272"/>
      <c r="X881" s="273"/>
      <c r="Y881" s="13"/>
      <c r="Z881" s="13"/>
      <c r="AA881" s="13"/>
      <c r="AB881" s="13"/>
      <c r="AC881" s="13"/>
      <c r="AD881" s="13"/>
      <c r="AE881" s="13"/>
      <c r="AT881" s="274" t="s">
        <v>201</v>
      </c>
      <c r="AU881" s="274" t="s">
        <v>88</v>
      </c>
      <c r="AV881" s="13" t="s">
        <v>88</v>
      </c>
      <c r="AW881" s="13" t="s">
        <v>4</v>
      </c>
      <c r="AX881" s="13" t="s">
        <v>86</v>
      </c>
      <c r="AY881" s="274" t="s">
        <v>184</v>
      </c>
    </row>
    <row r="882" s="2" customFormat="1" ht="24.15" customHeight="1">
      <c r="A882" s="41"/>
      <c r="B882" s="42"/>
      <c r="C882" s="249" t="s">
        <v>2504</v>
      </c>
      <c r="D882" s="249" t="s">
        <v>186</v>
      </c>
      <c r="E882" s="250" t="s">
        <v>2505</v>
      </c>
      <c r="F882" s="251" t="s">
        <v>2506</v>
      </c>
      <c r="G882" s="252" t="s">
        <v>199</v>
      </c>
      <c r="H882" s="253">
        <v>2</v>
      </c>
      <c r="I882" s="254"/>
      <c r="J882" s="254"/>
      <c r="K882" s="255">
        <f>ROUND(P882*H882,2)</f>
        <v>0</v>
      </c>
      <c r="L882" s="256"/>
      <c r="M882" s="44"/>
      <c r="N882" s="257" t="s">
        <v>1</v>
      </c>
      <c r="O882" s="258" t="s">
        <v>42</v>
      </c>
      <c r="P882" s="259">
        <f>I882+J882</f>
        <v>0</v>
      </c>
      <c r="Q882" s="259">
        <f>ROUND(I882*H882,2)</f>
        <v>0</v>
      </c>
      <c r="R882" s="259">
        <f>ROUND(J882*H882,2)</f>
        <v>0</v>
      </c>
      <c r="S882" s="94"/>
      <c r="T882" s="260">
        <f>S882*H882</f>
        <v>0</v>
      </c>
      <c r="U882" s="260">
        <v>0.012659999999999999</v>
      </c>
      <c r="V882" s="260">
        <f>U882*H882</f>
        <v>0.025319999999999999</v>
      </c>
      <c r="W882" s="260">
        <v>0</v>
      </c>
      <c r="X882" s="261">
        <f>W882*H882</f>
        <v>0</v>
      </c>
      <c r="Y882" s="41"/>
      <c r="Z882" s="41"/>
      <c r="AA882" s="41"/>
      <c r="AB882" s="41"/>
      <c r="AC882" s="41"/>
      <c r="AD882" s="41"/>
      <c r="AE882" s="41"/>
      <c r="AR882" s="262" t="s">
        <v>264</v>
      </c>
      <c r="AT882" s="262" t="s">
        <v>186</v>
      </c>
      <c r="AU882" s="262" t="s">
        <v>88</v>
      </c>
      <c r="AY882" s="16" t="s">
        <v>184</v>
      </c>
      <c r="BE882" s="147">
        <f>IF(O882="základní",K882,0)</f>
        <v>0</v>
      </c>
      <c r="BF882" s="147">
        <f>IF(O882="snížená",K882,0)</f>
        <v>0</v>
      </c>
      <c r="BG882" s="147">
        <f>IF(O882="zákl. přenesená",K882,0)</f>
        <v>0</v>
      </c>
      <c r="BH882" s="147">
        <f>IF(O882="sníž. přenesená",K882,0)</f>
        <v>0</v>
      </c>
      <c r="BI882" s="147">
        <f>IF(O882="nulová",K882,0)</f>
        <v>0</v>
      </c>
      <c r="BJ882" s="16" t="s">
        <v>86</v>
      </c>
      <c r="BK882" s="147">
        <f>ROUND(P882*H882,2)</f>
        <v>0</v>
      </c>
      <c r="BL882" s="16" t="s">
        <v>264</v>
      </c>
      <c r="BM882" s="262" t="s">
        <v>2507</v>
      </c>
    </row>
    <row r="883" s="2" customFormat="1" ht="24.15" customHeight="1">
      <c r="A883" s="41"/>
      <c r="B883" s="42"/>
      <c r="C883" s="249" t="s">
        <v>2508</v>
      </c>
      <c r="D883" s="249" t="s">
        <v>186</v>
      </c>
      <c r="E883" s="250" t="s">
        <v>2509</v>
      </c>
      <c r="F883" s="251" t="s">
        <v>2510</v>
      </c>
      <c r="G883" s="252" t="s">
        <v>194</v>
      </c>
      <c r="H883" s="253">
        <v>350</v>
      </c>
      <c r="I883" s="254"/>
      <c r="J883" s="254"/>
      <c r="K883" s="255">
        <f>ROUND(P883*H883,2)</f>
        <v>0</v>
      </c>
      <c r="L883" s="256"/>
      <c r="M883" s="44"/>
      <c r="N883" s="257" t="s">
        <v>1</v>
      </c>
      <c r="O883" s="258" t="s">
        <v>42</v>
      </c>
      <c r="P883" s="259">
        <f>I883+J883</f>
        <v>0</v>
      </c>
      <c r="Q883" s="259">
        <f>ROUND(I883*H883,2)</f>
        <v>0</v>
      </c>
      <c r="R883" s="259">
        <f>ROUND(J883*H883,2)</f>
        <v>0</v>
      </c>
      <c r="S883" s="94"/>
      <c r="T883" s="260">
        <f>S883*H883</f>
        <v>0</v>
      </c>
      <c r="U883" s="260">
        <v>0</v>
      </c>
      <c r="V883" s="260">
        <f>U883*H883</f>
        <v>0</v>
      </c>
      <c r="W883" s="260">
        <v>0.032000000000000001</v>
      </c>
      <c r="X883" s="261">
        <f>W883*H883</f>
        <v>11.200000000000001</v>
      </c>
      <c r="Y883" s="41"/>
      <c r="Z883" s="41"/>
      <c r="AA883" s="41"/>
      <c r="AB883" s="41"/>
      <c r="AC883" s="41"/>
      <c r="AD883" s="41"/>
      <c r="AE883" s="41"/>
      <c r="AR883" s="262" t="s">
        <v>264</v>
      </c>
      <c r="AT883" s="262" t="s">
        <v>186</v>
      </c>
      <c r="AU883" s="262" t="s">
        <v>88</v>
      </c>
      <c r="AY883" s="16" t="s">
        <v>184</v>
      </c>
      <c r="BE883" s="147">
        <f>IF(O883="základní",K883,0)</f>
        <v>0</v>
      </c>
      <c r="BF883" s="147">
        <f>IF(O883="snížená",K883,0)</f>
        <v>0</v>
      </c>
      <c r="BG883" s="147">
        <f>IF(O883="zákl. přenesená",K883,0)</f>
        <v>0</v>
      </c>
      <c r="BH883" s="147">
        <f>IF(O883="sníž. přenesená",K883,0)</f>
        <v>0</v>
      </c>
      <c r="BI883" s="147">
        <f>IF(O883="nulová",K883,0)</f>
        <v>0</v>
      </c>
      <c r="BJ883" s="16" t="s">
        <v>86</v>
      </c>
      <c r="BK883" s="147">
        <f>ROUND(P883*H883,2)</f>
        <v>0</v>
      </c>
      <c r="BL883" s="16" t="s">
        <v>264</v>
      </c>
      <c r="BM883" s="262" t="s">
        <v>2511</v>
      </c>
    </row>
    <row r="884" s="2" customFormat="1" ht="24.15" customHeight="1">
      <c r="A884" s="41"/>
      <c r="B884" s="42"/>
      <c r="C884" s="249" t="s">
        <v>2512</v>
      </c>
      <c r="D884" s="249" t="s">
        <v>186</v>
      </c>
      <c r="E884" s="250" t="s">
        <v>2513</v>
      </c>
      <c r="F884" s="251" t="s">
        <v>2514</v>
      </c>
      <c r="G884" s="252" t="s">
        <v>189</v>
      </c>
      <c r="H884" s="253">
        <v>398</v>
      </c>
      <c r="I884" s="254"/>
      <c r="J884" s="254"/>
      <c r="K884" s="255">
        <f>ROUND(P884*H884,2)</f>
        <v>0</v>
      </c>
      <c r="L884" s="256"/>
      <c r="M884" s="44"/>
      <c r="N884" s="257" t="s">
        <v>1</v>
      </c>
      <c r="O884" s="258" t="s">
        <v>42</v>
      </c>
      <c r="P884" s="259">
        <f>I884+J884</f>
        <v>0</v>
      </c>
      <c r="Q884" s="259">
        <f>ROUND(I884*H884,2)</f>
        <v>0</v>
      </c>
      <c r="R884" s="259">
        <f>ROUND(J884*H884,2)</f>
        <v>0</v>
      </c>
      <c r="S884" s="94"/>
      <c r="T884" s="260">
        <f>S884*H884</f>
        <v>0</v>
      </c>
      <c r="U884" s="260">
        <v>0</v>
      </c>
      <c r="V884" s="260">
        <f>U884*H884</f>
        <v>0</v>
      </c>
      <c r="W884" s="260">
        <v>0</v>
      </c>
      <c r="X884" s="261">
        <f>W884*H884</f>
        <v>0</v>
      </c>
      <c r="Y884" s="41"/>
      <c r="Z884" s="41"/>
      <c r="AA884" s="41"/>
      <c r="AB884" s="41"/>
      <c r="AC884" s="41"/>
      <c r="AD884" s="41"/>
      <c r="AE884" s="41"/>
      <c r="AR884" s="262" t="s">
        <v>264</v>
      </c>
      <c r="AT884" s="262" t="s">
        <v>186</v>
      </c>
      <c r="AU884" s="262" t="s">
        <v>88</v>
      </c>
      <c r="AY884" s="16" t="s">
        <v>184</v>
      </c>
      <c r="BE884" s="147">
        <f>IF(O884="základní",K884,0)</f>
        <v>0</v>
      </c>
      <c r="BF884" s="147">
        <f>IF(O884="snížená",K884,0)</f>
        <v>0</v>
      </c>
      <c r="BG884" s="147">
        <f>IF(O884="zákl. přenesená",K884,0)</f>
        <v>0</v>
      </c>
      <c r="BH884" s="147">
        <f>IF(O884="sníž. přenesená",K884,0)</f>
        <v>0</v>
      </c>
      <c r="BI884" s="147">
        <f>IF(O884="nulová",K884,0)</f>
        <v>0</v>
      </c>
      <c r="BJ884" s="16" t="s">
        <v>86</v>
      </c>
      <c r="BK884" s="147">
        <f>ROUND(P884*H884,2)</f>
        <v>0</v>
      </c>
      <c r="BL884" s="16" t="s">
        <v>264</v>
      </c>
      <c r="BM884" s="262" t="s">
        <v>2515</v>
      </c>
    </row>
    <row r="885" s="13" customFormat="1">
      <c r="A885" s="13"/>
      <c r="B885" s="263"/>
      <c r="C885" s="264"/>
      <c r="D885" s="265" t="s">
        <v>201</v>
      </c>
      <c r="E885" s="266" t="s">
        <v>1</v>
      </c>
      <c r="F885" s="267" t="s">
        <v>2516</v>
      </c>
      <c r="G885" s="264"/>
      <c r="H885" s="268">
        <v>398</v>
      </c>
      <c r="I885" s="269"/>
      <c r="J885" s="269"/>
      <c r="K885" s="264"/>
      <c r="L885" s="264"/>
      <c r="M885" s="270"/>
      <c r="N885" s="271"/>
      <c r="O885" s="272"/>
      <c r="P885" s="272"/>
      <c r="Q885" s="272"/>
      <c r="R885" s="272"/>
      <c r="S885" s="272"/>
      <c r="T885" s="272"/>
      <c r="U885" s="272"/>
      <c r="V885" s="272"/>
      <c r="W885" s="272"/>
      <c r="X885" s="273"/>
      <c r="Y885" s="13"/>
      <c r="Z885" s="13"/>
      <c r="AA885" s="13"/>
      <c r="AB885" s="13"/>
      <c r="AC885" s="13"/>
      <c r="AD885" s="13"/>
      <c r="AE885" s="13"/>
      <c r="AT885" s="274" t="s">
        <v>201</v>
      </c>
      <c r="AU885" s="274" t="s">
        <v>88</v>
      </c>
      <c r="AV885" s="13" t="s">
        <v>88</v>
      </c>
      <c r="AW885" s="13" t="s">
        <v>5</v>
      </c>
      <c r="AX885" s="13" t="s">
        <v>86</v>
      </c>
      <c r="AY885" s="274" t="s">
        <v>184</v>
      </c>
    </row>
    <row r="886" s="2" customFormat="1" ht="24.15" customHeight="1">
      <c r="A886" s="41"/>
      <c r="B886" s="42"/>
      <c r="C886" s="286" t="s">
        <v>2517</v>
      </c>
      <c r="D886" s="286" t="s">
        <v>254</v>
      </c>
      <c r="E886" s="287" t="s">
        <v>2518</v>
      </c>
      <c r="F886" s="288" t="s">
        <v>2519</v>
      </c>
      <c r="G886" s="289" t="s">
        <v>199</v>
      </c>
      <c r="H886" s="290">
        <v>13.134</v>
      </c>
      <c r="I886" s="291"/>
      <c r="J886" s="292"/>
      <c r="K886" s="293">
        <f>ROUND(P886*H886,2)</f>
        <v>0</v>
      </c>
      <c r="L886" s="292"/>
      <c r="M886" s="294"/>
      <c r="N886" s="295" t="s">
        <v>1</v>
      </c>
      <c r="O886" s="258" t="s">
        <v>42</v>
      </c>
      <c r="P886" s="259">
        <f>I886+J886</f>
        <v>0</v>
      </c>
      <c r="Q886" s="259">
        <f>ROUND(I886*H886,2)</f>
        <v>0</v>
      </c>
      <c r="R886" s="259">
        <f>ROUND(J886*H886,2)</f>
        <v>0</v>
      </c>
      <c r="S886" s="94"/>
      <c r="T886" s="260">
        <f>S886*H886</f>
        <v>0</v>
      </c>
      <c r="U886" s="260">
        <v>0.55000000000000004</v>
      </c>
      <c r="V886" s="260">
        <f>U886*H886</f>
        <v>7.2237000000000009</v>
      </c>
      <c r="W886" s="260">
        <v>0</v>
      </c>
      <c r="X886" s="261">
        <f>W886*H886</f>
        <v>0</v>
      </c>
      <c r="Y886" s="41"/>
      <c r="Z886" s="41"/>
      <c r="AA886" s="41"/>
      <c r="AB886" s="41"/>
      <c r="AC886" s="41"/>
      <c r="AD886" s="41"/>
      <c r="AE886" s="41"/>
      <c r="AR886" s="262" t="s">
        <v>342</v>
      </c>
      <c r="AT886" s="262" t="s">
        <v>254</v>
      </c>
      <c r="AU886" s="262" t="s">
        <v>88</v>
      </c>
      <c r="AY886" s="16" t="s">
        <v>184</v>
      </c>
      <c r="BE886" s="147">
        <f>IF(O886="základní",K886,0)</f>
        <v>0</v>
      </c>
      <c r="BF886" s="147">
        <f>IF(O886="snížená",K886,0)</f>
        <v>0</v>
      </c>
      <c r="BG886" s="147">
        <f>IF(O886="zákl. přenesená",K886,0)</f>
        <v>0</v>
      </c>
      <c r="BH886" s="147">
        <f>IF(O886="sníž. přenesená",K886,0)</f>
        <v>0</v>
      </c>
      <c r="BI886" s="147">
        <f>IF(O886="nulová",K886,0)</f>
        <v>0</v>
      </c>
      <c r="BJ886" s="16" t="s">
        <v>86</v>
      </c>
      <c r="BK886" s="147">
        <f>ROUND(P886*H886,2)</f>
        <v>0</v>
      </c>
      <c r="BL886" s="16" t="s">
        <v>264</v>
      </c>
      <c r="BM886" s="262" t="s">
        <v>2520</v>
      </c>
    </row>
    <row r="887" s="13" customFormat="1">
      <c r="A887" s="13"/>
      <c r="B887" s="263"/>
      <c r="C887" s="264"/>
      <c r="D887" s="265" t="s">
        <v>201</v>
      </c>
      <c r="E887" s="266" t="s">
        <v>1</v>
      </c>
      <c r="F887" s="267" t="s">
        <v>2521</v>
      </c>
      <c r="G887" s="264"/>
      <c r="H887" s="268">
        <v>13.134</v>
      </c>
      <c r="I887" s="269"/>
      <c r="J887" s="269"/>
      <c r="K887" s="264"/>
      <c r="L887" s="264"/>
      <c r="M887" s="270"/>
      <c r="N887" s="271"/>
      <c r="O887" s="272"/>
      <c r="P887" s="272"/>
      <c r="Q887" s="272"/>
      <c r="R887" s="272"/>
      <c r="S887" s="272"/>
      <c r="T887" s="272"/>
      <c r="U887" s="272"/>
      <c r="V887" s="272"/>
      <c r="W887" s="272"/>
      <c r="X887" s="273"/>
      <c r="Y887" s="13"/>
      <c r="Z887" s="13"/>
      <c r="AA887" s="13"/>
      <c r="AB887" s="13"/>
      <c r="AC887" s="13"/>
      <c r="AD887" s="13"/>
      <c r="AE887" s="13"/>
      <c r="AT887" s="274" t="s">
        <v>201</v>
      </c>
      <c r="AU887" s="274" t="s">
        <v>88</v>
      </c>
      <c r="AV887" s="13" t="s">
        <v>88</v>
      </c>
      <c r="AW887" s="13" t="s">
        <v>5</v>
      </c>
      <c r="AX887" s="13" t="s">
        <v>86</v>
      </c>
      <c r="AY887" s="274" t="s">
        <v>184</v>
      </c>
    </row>
    <row r="888" s="2" customFormat="1" ht="24.15" customHeight="1">
      <c r="A888" s="41"/>
      <c r="B888" s="42"/>
      <c r="C888" s="249" t="s">
        <v>2522</v>
      </c>
      <c r="D888" s="249" t="s">
        <v>186</v>
      </c>
      <c r="E888" s="250" t="s">
        <v>2523</v>
      </c>
      <c r="F888" s="251" t="s">
        <v>2524</v>
      </c>
      <c r="G888" s="252" t="s">
        <v>189</v>
      </c>
      <c r="H888" s="253">
        <v>129</v>
      </c>
      <c r="I888" s="254"/>
      <c r="J888" s="254"/>
      <c r="K888" s="255">
        <f>ROUND(P888*H888,2)</f>
        <v>0</v>
      </c>
      <c r="L888" s="256"/>
      <c r="M888" s="44"/>
      <c r="N888" s="257" t="s">
        <v>1</v>
      </c>
      <c r="O888" s="258" t="s">
        <v>42</v>
      </c>
      <c r="P888" s="259">
        <f>I888+J888</f>
        <v>0</v>
      </c>
      <c r="Q888" s="259">
        <f>ROUND(I888*H888,2)</f>
        <v>0</v>
      </c>
      <c r="R888" s="259">
        <f>ROUND(J888*H888,2)</f>
        <v>0</v>
      </c>
      <c r="S888" s="94"/>
      <c r="T888" s="260">
        <f>S888*H888</f>
        <v>0</v>
      </c>
      <c r="U888" s="260">
        <v>0</v>
      </c>
      <c r="V888" s="260">
        <f>U888*H888</f>
        <v>0</v>
      </c>
      <c r="W888" s="260">
        <v>0</v>
      </c>
      <c r="X888" s="261">
        <f>W888*H888</f>
        <v>0</v>
      </c>
      <c r="Y888" s="41"/>
      <c r="Z888" s="41"/>
      <c r="AA888" s="41"/>
      <c r="AB888" s="41"/>
      <c r="AC888" s="41"/>
      <c r="AD888" s="41"/>
      <c r="AE888" s="41"/>
      <c r="AR888" s="262" t="s">
        <v>264</v>
      </c>
      <c r="AT888" s="262" t="s">
        <v>186</v>
      </c>
      <c r="AU888" s="262" t="s">
        <v>88</v>
      </c>
      <c r="AY888" s="16" t="s">
        <v>184</v>
      </c>
      <c r="BE888" s="147">
        <f>IF(O888="základní",K888,0)</f>
        <v>0</v>
      </c>
      <c r="BF888" s="147">
        <f>IF(O888="snížená",K888,0)</f>
        <v>0</v>
      </c>
      <c r="BG888" s="147">
        <f>IF(O888="zákl. přenesená",K888,0)</f>
        <v>0</v>
      </c>
      <c r="BH888" s="147">
        <f>IF(O888="sníž. přenesená",K888,0)</f>
        <v>0</v>
      </c>
      <c r="BI888" s="147">
        <f>IF(O888="nulová",K888,0)</f>
        <v>0</v>
      </c>
      <c r="BJ888" s="16" t="s">
        <v>86</v>
      </c>
      <c r="BK888" s="147">
        <f>ROUND(P888*H888,2)</f>
        <v>0</v>
      </c>
      <c r="BL888" s="16" t="s">
        <v>264</v>
      </c>
      <c r="BM888" s="262" t="s">
        <v>2525</v>
      </c>
    </row>
    <row r="889" s="13" customFormat="1">
      <c r="A889" s="13"/>
      <c r="B889" s="263"/>
      <c r="C889" s="264"/>
      <c r="D889" s="265" t="s">
        <v>201</v>
      </c>
      <c r="E889" s="266" t="s">
        <v>1</v>
      </c>
      <c r="F889" s="267" t="s">
        <v>2526</v>
      </c>
      <c r="G889" s="264"/>
      <c r="H889" s="268">
        <v>129</v>
      </c>
      <c r="I889" s="269"/>
      <c r="J889" s="269"/>
      <c r="K889" s="264"/>
      <c r="L889" s="264"/>
      <c r="M889" s="270"/>
      <c r="N889" s="271"/>
      <c r="O889" s="272"/>
      <c r="P889" s="272"/>
      <c r="Q889" s="272"/>
      <c r="R889" s="272"/>
      <c r="S889" s="272"/>
      <c r="T889" s="272"/>
      <c r="U889" s="272"/>
      <c r="V889" s="272"/>
      <c r="W889" s="272"/>
      <c r="X889" s="273"/>
      <c r="Y889" s="13"/>
      <c r="Z889" s="13"/>
      <c r="AA889" s="13"/>
      <c r="AB889" s="13"/>
      <c r="AC889" s="13"/>
      <c r="AD889" s="13"/>
      <c r="AE889" s="13"/>
      <c r="AT889" s="274" t="s">
        <v>201</v>
      </c>
      <c r="AU889" s="274" t="s">
        <v>88</v>
      </c>
      <c r="AV889" s="13" t="s">
        <v>88</v>
      </c>
      <c r="AW889" s="13" t="s">
        <v>5</v>
      </c>
      <c r="AX889" s="13" t="s">
        <v>86</v>
      </c>
      <c r="AY889" s="274" t="s">
        <v>184</v>
      </c>
    </row>
    <row r="890" s="2" customFormat="1" ht="21.75" customHeight="1">
      <c r="A890" s="41"/>
      <c r="B890" s="42"/>
      <c r="C890" s="286" t="s">
        <v>2527</v>
      </c>
      <c r="D890" s="286" t="s">
        <v>254</v>
      </c>
      <c r="E890" s="287" t="s">
        <v>2528</v>
      </c>
      <c r="F890" s="288" t="s">
        <v>2529</v>
      </c>
      <c r="G890" s="289" t="s">
        <v>189</v>
      </c>
      <c r="H890" s="290">
        <v>129</v>
      </c>
      <c r="I890" s="291"/>
      <c r="J890" s="292"/>
      <c r="K890" s="293">
        <f>ROUND(P890*H890,2)</f>
        <v>0</v>
      </c>
      <c r="L890" s="292"/>
      <c r="M890" s="294"/>
      <c r="N890" s="295" t="s">
        <v>1</v>
      </c>
      <c r="O890" s="258" t="s">
        <v>42</v>
      </c>
      <c r="P890" s="259">
        <f>I890+J890</f>
        <v>0</v>
      </c>
      <c r="Q890" s="259">
        <f>ROUND(I890*H890,2)</f>
        <v>0</v>
      </c>
      <c r="R890" s="259">
        <f>ROUND(J890*H890,2)</f>
        <v>0</v>
      </c>
      <c r="S890" s="94"/>
      <c r="T890" s="260">
        <f>S890*H890</f>
        <v>0</v>
      </c>
      <c r="U890" s="260">
        <v>0.0149</v>
      </c>
      <c r="V890" s="260">
        <f>U890*H890</f>
        <v>1.9220999999999999</v>
      </c>
      <c r="W890" s="260">
        <v>0</v>
      </c>
      <c r="X890" s="261">
        <f>W890*H890</f>
        <v>0</v>
      </c>
      <c r="Y890" s="41"/>
      <c r="Z890" s="41"/>
      <c r="AA890" s="41"/>
      <c r="AB890" s="41"/>
      <c r="AC890" s="41"/>
      <c r="AD890" s="41"/>
      <c r="AE890" s="41"/>
      <c r="AR890" s="262" t="s">
        <v>342</v>
      </c>
      <c r="AT890" s="262" t="s">
        <v>254</v>
      </c>
      <c r="AU890" s="262" t="s">
        <v>88</v>
      </c>
      <c r="AY890" s="16" t="s">
        <v>184</v>
      </c>
      <c r="BE890" s="147">
        <f>IF(O890="základní",K890,0)</f>
        <v>0</v>
      </c>
      <c r="BF890" s="147">
        <f>IF(O890="snížená",K890,0)</f>
        <v>0</v>
      </c>
      <c r="BG890" s="147">
        <f>IF(O890="zákl. přenesená",K890,0)</f>
        <v>0</v>
      </c>
      <c r="BH890" s="147">
        <f>IF(O890="sníž. přenesená",K890,0)</f>
        <v>0</v>
      </c>
      <c r="BI890" s="147">
        <f>IF(O890="nulová",K890,0)</f>
        <v>0</v>
      </c>
      <c r="BJ890" s="16" t="s">
        <v>86</v>
      </c>
      <c r="BK890" s="147">
        <f>ROUND(P890*H890,2)</f>
        <v>0</v>
      </c>
      <c r="BL890" s="16" t="s">
        <v>264</v>
      </c>
      <c r="BM890" s="262" t="s">
        <v>2530</v>
      </c>
    </row>
    <row r="891" s="2" customFormat="1" ht="24.15" customHeight="1">
      <c r="A891" s="41"/>
      <c r="B891" s="42"/>
      <c r="C891" s="249" t="s">
        <v>2531</v>
      </c>
      <c r="D891" s="249" t="s">
        <v>186</v>
      </c>
      <c r="E891" s="250" t="s">
        <v>2532</v>
      </c>
      <c r="F891" s="251" t="s">
        <v>2533</v>
      </c>
      <c r="G891" s="252" t="s">
        <v>189</v>
      </c>
      <c r="H891" s="253">
        <v>398</v>
      </c>
      <c r="I891" s="254"/>
      <c r="J891" s="254"/>
      <c r="K891" s="255">
        <f>ROUND(P891*H891,2)</f>
        <v>0</v>
      </c>
      <c r="L891" s="256"/>
      <c r="M891" s="44"/>
      <c r="N891" s="257" t="s">
        <v>1</v>
      </c>
      <c r="O891" s="258" t="s">
        <v>42</v>
      </c>
      <c r="P891" s="259">
        <f>I891+J891</f>
        <v>0</v>
      </c>
      <c r="Q891" s="259">
        <f>ROUND(I891*H891,2)</f>
        <v>0</v>
      </c>
      <c r="R891" s="259">
        <f>ROUND(J891*H891,2)</f>
        <v>0</v>
      </c>
      <c r="S891" s="94"/>
      <c r="T891" s="260">
        <f>S891*H891</f>
        <v>0</v>
      </c>
      <c r="U891" s="260">
        <v>0</v>
      </c>
      <c r="V891" s="260">
        <f>U891*H891</f>
        <v>0</v>
      </c>
      <c r="W891" s="260">
        <v>0</v>
      </c>
      <c r="X891" s="261">
        <f>W891*H891</f>
        <v>0</v>
      </c>
      <c r="Y891" s="41"/>
      <c r="Z891" s="41"/>
      <c r="AA891" s="41"/>
      <c r="AB891" s="41"/>
      <c r="AC891" s="41"/>
      <c r="AD891" s="41"/>
      <c r="AE891" s="41"/>
      <c r="AR891" s="262" t="s">
        <v>264</v>
      </c>
      <c r="AT891" s="262" t="s">
        <v>186</v>
      </c>
      <c r="AU891" s="262" t="s">
        <v>88</v>
      </c>
      <c r="AY891" s="16" t="s">
        <v>184</v>
      </c>
      <c r="BE891" s="147">
        <f>IF(O891="základní",K891,0)</f>
        <v>0</v>
      </c>
      <c r="BF891" s="147">
        <f>IF(O891="snížená",K891,0)</f>
        <v>0</v>
      </c>
      <c r="BG891" s="147">
        <f>IF(O891="zákl. přenesená",K891,0)</f>
        <v>0</v>
      </c>
      <c r="BH891" s="147">
        <f>IF(O891="sníž. přenesená",K891,0)</f>
        <v>0</v>
      </c>
      <c r="BI891" s="147">
        <f>IF(O891="nulová",K891,0)</f>
        <v>0</v>
      </c>
      <c r="BJ891" s="16" t="s">
        <v>86</v>
      </c>
      <c r="BK891" s="147">
        <f>ROUND(P891*H891,2)</f>
        <v>0</v>
      </c>
      <c r="BL891" s="16" t="s">
        <v>264</v>
      </c>
      <c r="BM891" s="262" t="s">
        <v>2534</v>
      </c>
    </row>
    <row r="892" s="13" customFormat="1">
      <c r="A892" s="13"/>
      <c r="B892" s="263"/>
      <c r="C892" s="264"/>
      <c r="D892" s="265" t="s">
        <v>201</v>
      </c>
      <c r="E892" s="266" t="s">
        <v>1</v>
      </c>
      <c r="F892" s="267" t="s">
        <v>1909</v>
      </c>
      <c r="G892" s="264"/>
      <c r="H892" s="268">
        <v>398</v>
      </c>
      <c r="I892" s="269"/>
      <c r="J892" s="269"/>
      <c r="K892" s="264"/>
      <c r="L892" s="264"/>
      <c r="M892" s="270"/>
      <c r="N892" s="271"/>
      <c r="O892" s="272"/>
      <c r="P892" s="272"/>
      <c r="Q892" s="272"/>
      <c r="R892" s="272"/>
      <c r="S892" s="272"/>
      <c r="T892" s="272"/>
      <c r="U892" s="272"/>
      <c r="V892" s="272"/>
      <c r="W892" s="272"/>
      <c r="X892" s="273"/>
      <c r="Y892" s="13"/>
      <c r="Z892" s="13"/>
      <c r="AA892" s="13"/>
      <c r="AB892" s="13"/>
      <c r="AC892" s="13"/>
      <c r="AD892" s="13"/>
      <c r="AE892" s="13"/>
      <c r="AT892" s="274" t="s">
        <v>201</v>
      </c>
      <c r="AU892" s="274" t="s">
        <v>88</v>
      </c>
      <c r="AV892" s="13" t="s">
        <v>88</v>
      </c>
      <c r="AW892" s="13" t="s">
        <v>5</v>
      </c>
      <c r="AX892" s="13" t="s">
        <v>86</v>
      </c>
      <c r="AY892" s="274" t="s">
        <v>184</v>
      </c>
    </row>
    <row r="893" s="2" customFormat="1" ht="16.5" customHeight="1">
      <c r="A893" s="41"/>
      <c r="B893" s="42"/>
      <c r="C893" s="286" t="s">
        <v>2535</v>
      </c>
      <c r="D893" s="286" t="s">
        <v>254</v>
      </c>
      <c r="E893" s="287" t="s">
        <v>2536</v>
      </c>
      <c r="F893" s="288" t="s">
        <v>2537</v>
      </c>
      <c r="G893" s="289" t="s">
        <v>199</v>
      </c>
      <c r="H893" s="290">
        <v>5.9699999999999998</v>
      </c>
      <c r="I893" s="291"/>
      <c r="J893" s="292"/>
      <c r="K893" s="293">
        <f>ROUND(P893*H893,2)</f>
        <v>0</v>
      </c>
      <c r="L893" s="292"/>
      <c r="M893" s="294"/>
      <c r="N893" s="295" t="s">
        <v>1</v>
      </c>
      <c r="O893" s="258" t="s">
        <v>42</v>
      </c>
      <c r="P893" s="259">
        <f>I893+J893</f>
        <v>0</v>
      </c>
      <c r="Q893" s="259">
        <f>ROUND(I893*H893,2)</f>
        <v>0</v>
      </c>
      <c r="R893" s="259">
        <f>ROUND(J893*H893,2)</f>
        <v>0</v>
      </c>
      <c r="S893" s="94"/>
      <c r="T893" s="260">
        <f>S893*H893</f>
        <v>0</v>
      </c>
      <c r="U893" s="260">
        <v>0.55000000000000004</v>
      </c>
      <c r="V893" s="260">
        <f>U893*H893</f>
        <v>3.2835000000000001</v>
      </c>
      <c r="W893" s="260">
        <v>0</v>
      </c>
      <c r="X893" s="261">
        <f>W893*H893</f>
        <v>0</v>
      </c>
      <c r="Y893" s="41"/>
      <c r="Z893" s="41"/>
      <c r="AA893" s="41"/>
      <c r="AB893" s="41"/>
      <c r="AC893" s="41"/>
      <c r="AD893" s="41"/>
      <c r="AE893" s="41"/>
      <c r="AR893" s="262" t="s">
        <v>342</v>
      </c>
      <c r="AT893" s="262" t="s">
        <v>254</v>
      </c>
      <c r="AU893" s="262" t="s">
        <v>88</v>
      </c>
      <c r="AY893" s="16" t="s">
        <v>184</v>
      </c>
      <c r="BE893" s="147">
        <f>IF(O893="základní",K893,0)</f>
        <v>0</v>
      </c>
      <c r="BF893" s="147">
        <f>IF(O893="snížená",K893,0)</f>
        <v>0</v>
      </c>
      <c r="BG893" s="147">
        <f>IF(O893="zákl. přenesená",K893,0)</f>
        <v>0</v>
      </c>
      <c r="BH893" s="147">
        <f>IF(O893="sníž. přenesená",K893,0)</f>
        <v>0</v>
      </c>
      <c r="BI893" s="147">
        <f>IF(O893="nulová",K893,0)</f>
        <v>0</v>
      </c>
      <c r="BJ893" s="16" t="s">
        <v>86</v>
      </c>
      <c r="BK893" s="147">
        <f>ROUND(P893*H893,2)</f>
        <v>0</v>
      </c>
      <c r="BL893" s="16" t="s">
        <v>264</v>
      </c>
      <c r="BM893" s="262" t="s">
        <v>2538</v>
      </c>
    </row>
    <row r="894" s="13" customFormat="1">
      <c r="A894" s="13"/>
      <c r="B894" s="263"/>
      <c r="C894" s="264"/>
      <c r="D894" s="265" t="s">
        <v>201</v>
      </c>
      <c r="E894" s="266" t="s">
        <v>1</v>
      </c>
      <c r="F894" s="267" t="s">
        <v>2539</v>
      </c>
      <c r="G894" s="264"/>
      <c r="H894" s="268">
        <v>5.9699999999999998</v>
      </c>
      <c r="I894" s="269"/>
      <c r="J894" s="269"/>
      <c r="K894" s="264"/>
      <c r="L894" s="264"/>
      <c r="M894" s="270"/>
      <c r="N894" s="271"/>
      <c r="O894" s="272"/>
      <c r="P894" s="272"/>
      <c r="Q894" s="272"/>
      <c r="R894" s="272"/>
      <c r="S894" s="272"/>
      <c r="T894" s="272"/>
      <c r="U894" s="272"/>
      <c r="V894" s="272"/>
      <c r="W894" s="272"/>
      <c r="X894" s="273"/>
      <c r="Y894" s="13"/>
      <c r="Z894" s="13"/>
      <c r="AA894" s="13"/>
      <c r="AB894" s="13"/>
      <c r="AC894" s="13"/>
      <c r="AD894" s="13"/>
      <c r="AE894" s="13"/>
      <c r="AT894" s="274" t="s">
        <v>201</v>
      </c>
      <c r="AU894" s="274" t="s">
        <v>88</v>
      </c>
      <c r="AV894" s="13" t="s">
        <v>88</v>
      </c>
      <c r="AW894" s="13" t="s">
        <v>5</v>
      </c>
      <c r="AX894" s="13" t="s">
        <v>86</v>
      </c>
      <c r="AY894" s="274" t="s">
        <v>184</v>
      </c>
    </row>
    <row r="895" s="2" customFormat="1" ht="24.15" customHeight="1">
      <c r="A895" s="41"/>
      <c r="B895" s="42"/>
      <c r="C895" s="249" t="s">
        <v>2540</v>
      </c>
      <c r="D895" s="249" t="s">
        <v>186</v>
      </c>
      <c r="E895" s="250" t="s">
        <v>2541</v>
      </c>
      <c r="F895" s="251" t="s">
        <v>2542</v>
      </c>
      <c r="G895" s="252" t="s">
        <v>194</v>
      </c>
      <c r="H895" s="253">
        <v>637</v>
      </c>
      <c r="I895" s="254"/>
      <c r="J895" s="254"/>
      <c r="K895" s="255">
        <f>ROUND(P895*H895,2)</f>
        <v>0</v>
      </c>
      <c r="L895" s="256"/>
      <c r="M895" s="44"/>
      <c r="N895" s="257" t="s">
        <v>1</v>
      </c>
      <c r="O895" s="258" t="s">
        <v>42</v>
      </c>
      <c r="P895" s="259">
        <f>I895+J895</f>
        <v>0</v>
      </c>
      <c r="Q895" s="259">
        <f>ROUND(I895*H895,2)</f>
        <v>0</v>
      </c>
      <c r="R895" s="259">
        <f>ROUND(J895*H895,2)</f>
        <v>0</v>
      </c>
      <c r="S895" s="94"/>
      <c r="T895" s="260">
        <f>S895*H895</f>
        <v>0</v>
      </c>
      <c r="U895" s="260">
        <v>0</v>
      </c>
      <c r="V895" s="260">
        <f>U895*H895</f>
        <v>0</v>
      </c>
      <c r="W895" s="260">
        <v>0</v>
      </c>
      <c r="X895" s="261">
        <f>W895*H895</f>
        <v>0</v>
      </c>
      <c r="Y895" s="41"/>
      <c r="Z895" s="41"/>
      <c r="AA895" s="41"/>
      <c r="AB895" s="41"/>
      <c r="AC895" s="41"/>
      <c r="AD895" s="41"/>
      <c r="AE895" s="41"/>
      <c r="AR895" s="262" t="s">
        <v>264</v>
      </c>
      <c r="AT895" s="262" t="s">
        <v>186</v>
      </c>
      <c r="AU895" s="262" t="s">
        <v>88</v>
      </c>
      <c r="AY895" s="16" t="s">
        <v>184</v>
      </c>
      <c r="BE895" s="147">
        <f>IF(O895="základní",K895,0)</f>
        <v>0</v>
      </c>
      <c r="BF895" s="147">
        <f>IF(O895="snížená",K895,0)</f>
        <v>0</v>
      </c>
      <c r="BG895" s="147">
        <f>IF(O895="zákl. přenesená",K895,0)</f>
        <v>0</v>
      </c>
      <c r="BH895" s="147">
        <f>IF(O895="sníž. přenesená",K895,0)</f>
        <v>0</v>
      </c>
      <c r="BI895" s="147">
        <f>IF(O895="nulová",K895,0)</f>
        <v>0</v>
      </c>
      <c r="BJ895" s="16" t="s">
        <v>86</v>
      </c>
      <c r="BK895" s="147">
        <f>ROUND(P895*H895,2)</f>
        <v>0</v>
      </c>
      <c r="BL895" s="16" t="s">
        <v>264</v>
      </c>
      <c r="BM895" s="262" t="s">
        <v>2543</v>
      </c>
    </row>
    <row r="896" s="2" customFormat="1" ht="16.5" customHeight="1">
      <c r="A896" s="41"/>
      <c r="B896" s="42"/>
      <c r="C896" s="286" t="s">
        <v>2544</v>
      </c>
      <c r="D896" s="286" t="s">
        <v>254</v>
      </c>
      <c r="E896" s="287" t="s">
        <v>2536</v>
      </c>
      <c r="F896" s="288" t="s">
        <v>2537</v>
      </c>
      <c r="G896" s="289" t="s">
        <v>199</v>
      </c>
      <c r="H896" s="290">
        <v>2.1019999999999999</v>
      </c>
      <c r="I896" s="291"/>
      <c r="J896" s="292"/>
      <c r="K896" s="293">
        <f>ROUND(P896*H896,2)</f>
        <v>0</v>
      </c>
      <c r="L896" s="292"/>
      <c r="M896" s="294"/>
      <c r="N896" s="295" t="s">
        <v>1</v>
      </c>
      <c r="O896" s="258" t="s">
        <v>42</v>
      </c>
      <c r="P896" s="259">
        <f>I896+J896</f>
        <v>0</v>
      </c>
      <c r="Q896" s="259">
        <f>ROUND(I896*H896,2)</f>
        <v>0</v>
      </c>
      <c r="R896" s="259">
        <f>ROUND(J896*H896,2)</f>
        <v>0</v>
      </c>
      <c r="S896" s="94"/>
      <c r="T896" s="260">
        <f>S896*H896</f>
        <v>0</v>
      </c>
      <c r="U896" s="260">
        <v>0.55000000000000004</v>
      </c>
      <c r="V896" s="260">
        <f>U896*H896</f>
        <v>1.1561000000000001</v>
      </c>
      <c r="W896" s="260">
        <v>0</v>
      </c>
      <c r="X896" s="261">
        <f>W896*H896</f>
        <v>0</v>
      </c>
      <c r="Y896" s="41"/>
      <c r="Z896" s="41"/>
      <c r="AA896" s="41"/>
      <c r="AB896" s="41"/>
      <c r="AC896" s="41"/>
      <c r="AD896" s="41"/>
      <c r="AE896" s="41"/>
      <c r="AR896" s="262" t="s">
        <v>342</v>
      </c>
      <c r="AT896" s="262" t="s">
        <v>254</v>
      </c>
      <c r="AU896" s="262" t="s">
        <v>88</v>
      </c>
      <c r="AY896" s="16" t="s">
        <v>184</v>
      </c>
      <c r="BE896" s="147">
        <f>IF(O896="základní",K896,0)</f>
        <v>0</v>
      </c>
      <c r="BF896" s="147">
        <f>IF(O896="snížená",K896,0)</f>
        <v>0</v>
      </c>
      <c r="BG896" s="147">
        <f>IF(O896="zákl. přenesená",K896,0)</f>
        <v>0</v>
      </c>
      <c r="BH896" s="147">
        <f>IF(O896="sníž. přenesená",K896,0)</f>
        <v>0</v>
      </c>
      <c r="BI896" s="147">
        <f>IF(O896="nulová",K896,0)</f>
        <v>0</v>
      </c>
      <c r="BJ896" s="16" t="s">
        <v>86</v>
      </c>
      <c r="BK896" s="147">
        <f>ROUND(P896*H896,2)</f>
        <v>0</v>
      </c>
      <c r="BL896" s="16" t="s">
        <v>264</v>
      </c>
      <c r="BM896" s="262" t="s">
        <v>2545</v>
      </c>
    </row>
    <row r="897" s="13" customFormat="1">
      <c r="A897" s="13"/>
      <c r="B897" s="263"/>
      <c r="C897" s="264"/>
      <c r="D897" s="265" t="s">
        <v>201</v>
      </c>
      <c r="E897" s="266" t="s">
        <v>1</v>
      </c>
      <c r="F897" s="267" t="s">
        <v>2546</v>
      </c>
      <c r="G897" s="264"/>
      <c r="H897" s="268">
        <v>2.1019999999999999</v>
      </c>
      <c r="I897" s="269"/>
      <c r="J897" s="269"/>
      <c r="K897" s="264"/>
      <c r="L897" s="264"/>
      <c r="M897" s="270"/>
      <c r="N897" s="271"/>
      <c r="O897" s="272"/>
      <c r="P897" s="272"/>
      <c r="Q897" s="272"/>
      <c r="R897" s="272"/>
      <c r="S897" s="272"/>
      <c r="T897" s="272"/>
      <c r="U897" s="272"/>
      <c r="V897" s="272"/>
      <c r="W897" s="272"/>
      <c r="X897" s="273"/>
      <c r="Y897" s="13"/>
      <c r="Z897" s="13"/>
      <c r="AA897" s="13"/>
      <c r="AB897" s="13"/>
      <c r="AC897" s="13"/>
      <c r="AD897" s="13"/>
      <c r="AE897" s="13"/>
      <c r="AT897" s="274" t="s">
        <v>201</v>
      </c>
      <c r="AU897" s="274" t="s">
        <v>88</v>
      </c>
      <c r="AV897" s="13" t="s">
        <v>88</v>
      </c>
      <c r="AW897" s="13" t="s">
        <v>5</v>
      </c>
      <c r="AX897" s="13" t="s">
        <v>86</v>
      </c>
      <c r="AY897" s="274" t="s">
        <v>184</v>
      </c>
    </row>
    <row r="898" s="2" customFormat="1" ht="24.15" customHeight="1">
      <c r="A898" s="41"/>
      <c r="B898" s="42"/>
      <c r="C898" s="249" t="s">
        <v>2547</v>
      </c>
      <c r="D898" s="249" t="s">
        <v>186</v>
      </c>
      <c r="E898" s="250" t="s">
        <v>2548</v>
      </c>
      <c r="F898" s="251" t="s">
        <v>2549</v>
      </c>
      <c r="G898" s="252" t="s">
        <v>199</v>
      </c>
      <c r="H898" s="253">
        <v>21.477</v>
      </c>
      <c r="I898" s="254"/>
      <c r="J898" s="254"/>
      <c r="K898" s="255">
        <f>ROUND(P898*H898,2)</f>
        <v>0</v>
      </c>
      <c r="L898" s="256"/>
      <c r="M898" s="44"/>
      <c r="N898" s="257" t="s">
        <v>1</v>
      </c>
      <c r="O898" s="258" t="s">
        <v>42</v>
      </c>
      <c r="P898" s="259">
        <f>I898+J898</f>
        <v>0</v>
      </c>
      <c r="Q898" s="259">
        <f>ROUND(I898*H898,2)</f>
        <v>0</v>
      </c>
      <c r="R898" s="259">
        <f>ROUND(J898*H898,2)</f>
        <v>0</v>
      </c>
      <c r="S898" s="94"/>
      <c r="T898" s="260">
        <f>S898*H898</f>
        <v>0</v>
      </c>
      <c r="U898" s="260">
        <v>0.023369999999999998</v>
      </c>
      <c r="V898" s="260">
        <f>U898*H898</f>
        <v>0.50191748999999997</v>
      </c>
      <c r="W898" s="260">
        <v>0</v>
      </c>
      <c r="X898" s="261">
        <f>W898*H898</f>
        <v>0</v>
      </c>
      <c r="Y898" s="41"/>
      <c r="Z898" s="41"/>
      <c r="AA898" s="41"/>
      <c r="AB898" s="41"/>
      <c r="AC898" s="41"/>
      <c r="AD898" s="41"/>
      <c r="AE898" s="41"/>
      <c r="AR898" s="262" t="s">
        <v>264</v>
      </c>
      <c r="AT898" s="262" t="s">
        <v>186</v>
      </c>
      <c r="AU898" s="262" t="s">
        <v>88</v>
      </c>
      <c r="AY898" s="16" t="s">
        <v>184</v>
      </c>
      <c r="BE898" s="147">
        <f>IF(O898="základní",K898,0)</f>
        <v>0</v>
      </c>
      <c r="BF898" s="147">
        <f>IF(O898="snížená",K898,0)</f>
        <v>0</v>
      </c>
      <c r="BG898" s="147">
        <f>IF(O898="zákl. přenesená",K898,0)</f>
        <v>0</v>
      </c>
      <c r="BH898" s="147">
        <f>IF(O898="sníž. přenesená",K898,0)</f>
        <v>0</v>
      </c>
      <c r="BI898" s="147">
        <f>IF(O898="nulová",K898,0)</f>
        <v>0</v>
      </c>
      <c r="BJ898" s="16" t="s">
        <v>86</v>
      </c>
      <c r="BK898" s="147">
        <f>ROUND(P898*H898,2)</f>
        <v>0</v>
      </c>
      <c r="BL898" s="16" t="s">
        <v>264</v>
      </c>
      <c r="BM898" s="262" t="s">
        <v>2550</v>
      </c>
    </row>
    <row r="899" s="13" customFormat="1">
      <c r="A899" s="13"/>
      <c r="B899" s="263"/>
      <c r="C899" s="264"/>
      <c r="D899" s="265" t="s">
        <v>201</v>
      </c>
      <c r="E899" s="266" t="s">
        <v>1</v>
      </c>
      <c r="F899" s="267" t="s">
        <v>2551</v>
      </c>
      <c r="G899" s="264"/>
      <c r="H899" s="268">
        <v>21.206</v>
      </c>
      <c r="I899" s="269"/>
      <c r="J899" s="269"/>
      <c r="K899" s="264"/>
      <c r="L899" s="264"/>
      <c r="M899" s="270"/>
      <c r="N899" s="271"/>
      <c r="O899" s="272"/>
      <c r="P899" s="272"/>
      <c r="Q899" s="272"/>
      <c r="R899" s="272"/>
      <c r="S899" s="272"/>
      <c r="T899" s="272"/>
      <c r="U899" s="272"/>
      <c r="V899" s="272"/>
      <c r="W899" s="272"/>
      <c r="X899" s="273"/>
      <c r="Y899" s="13"/>
      <c r="Z899" s="13"/>
      <c r="AA899" s="13"/>
      <c r="AB899" s="13"/>
      <c r="AC899" s="13"/>
      <c r="AD899" s="13"/>
      <c r="AE899" s="13"/>
      <c r="AT899" s="274" t="s">
        <v>201</v>
      </c>
      <c r="AU899" s="274" t="s">
        <v>88</v>
      </c>
      <c r="AV899" s="13" t="s">
        <v>88</v>
      </c>
      <c r="AW899" s="13" t="s">
        <v>5</v>
      </c>
      <c r="AX899" s="13" t="s">
        <v>79</v>
      </c>
      <c r="AY899" s="274" t="s">
        <v>184</v>
      </c>
    </row>
    <row r="900" s="13" customFormat="1">
      <c r="A900" s="13"/>
      <c r="B900" s="263"/>
      <c r="C900" s="264"/>
      <c r="D900" s="265" t="s">
        <v>201</v>
      </c>
      <c r="E900" s="266" t="s">
        <v>1</v>
      </c>
      <c r="F900" s="267" t="s">
        <v>2552</v>
      </c>
      <c r="G900" s="264"/>
      <c r="H900" s="268">
        <v>0.27100000000000002</v>
      </c>
      <c r="I900" s="269"/>
      <c r="J900" s="269"/>
      <c r="K900" s="264"/>
      <c r="L900" s="264"/>
      <c r="M900" s="270"/>
      <c r="N900" s="271"/>
      <c r="O900" s="272"/>
      <c r="P900" s="272"/>
      <c r="Q900" s="272"/>
      <c r="R900" s="272"/>
      <c r="S900" s="272"/>
      <c r="T900" s="272"/>
      <c r="U900" s="272"/>
      <c r="V900" s="272"/>
      <c r="W900" s="272"/>
      <c r="X900" s="273"/>
      <c r="Y900" s="13"/>
      <c r="Z900" s="13"/>
      <c r="AA900" s="13"/>
      <c r="AB900" s="13"/>
      <c r="AC900" s="13"/>
      <c r="AD900" s="13"/>
      <c r="AE900" s="13"/>
      <c r="AT900" s="274" t="s">
        <v>201</v>
      </c>
      <c r="AU900" s="274" t="s">
        <v>88</v>
      </c>
      <c r="AV900" s="13" t="s">
        <v>88</v>
      </c>
      <c r="AW900" s="13" t="s">
        <v>5</v>
      </c>
      <c r="AX900" s="13" t="s">
        <v>79</v>
      </c>
      <c r="AY900" s="274" t="s">
        <v>184</v>
      </c>
    </row>
    <row r="901" s="14" customFormat="1">
      <c r="A901" s="14"/>
      <c r="B901" s="275"/>
      <c r="C901" s="276"/>
      <c r="D901" s="265" t="s">
        <v>201</v>
      </c>
      <c r="E901" s="277" t="s">
        <v>1</v>
      </c>
      <c r="F901" s="278" t="s">
        <v>227</v>
      </c>
      <c r="G901" s="276"/>
      <c r="H901" s="279">
        <v>21.477</v>
      </c>
      <c r="I901" s="280"/>
      <c r="J901" s="280"/>
      <c r="K901" s="276"/>
      <c r="L901" s="276"/>
      <c r="M901" s="281"/>
      <c r="N901" s="282"/>
      <c r="O901" s="283"/>
      <c r="P901" s="283"/>
      <c r="Q901" s="283"/>
      <c r="R901" s="283"/>
      <c r="S901" s="283"/>
      <c r="T901" s="283"/>
      <c r="U901" s="283"/>
      <c r="V901" s="283"/>
      <c r="W901" s="283"/>
      <c r="X901" s="284"/>
      <c r="Y901" s="14"/>
      <c r="Z901" s="14"/>
      <c r="AA901" s="14"/>
      <c r="AB901" s="14"/>
      <c r="AC901" s="14"/>
      <c r="AD901" s="14"/>
      <c r="AE901" s="14"/>
      <c r="AT901" s="285" t="s">
        <v>201</v>
      </c>
      <c r="AU901" s="285" t="s">
        <v>88</v>
      </c>
      <c r="AV901" s="14" t="s">
        <v>190</v>
      </c>
      <c r="AW901" s="14" t="s">
        <v>5</v>
      </c>
      <c r="AX901" s="14" t="s">
        <v>86</v>
      </c>
      <c r="AY901" s="285" t="s">
        <v>184</v>
      </c>
    </row>
    <row r="902" s="2" customFormat="1" ht="33" customHeight="1">
      <c r="A902" s="41"/>
      <c r="B902" s="42"/>
      <c r="C902" s="249" t="s">
        <v>2553</v>
      </c>
      <c r="D902" s="249" t="s">
        <v>186</v>
      </c>
      <c r="E902" s="250" t="s">
        <v>2554</v>
      </c>
      <c r="F902" s="251" t="s">
        <v>2555</v>
      </c>
      <c r="G902" s="252" t="s">
        <v>189</v>
      </c>
      <c r="H902" s="253">
        <v>86</v>
      </c>
      <c r="I902" s="254"/>
      <c r="J902" s="254"/>
      <c r="K902" s="255">
        <f>ROUND(P902*H902,2)</f>
        <v>0</v>
      </c>
      <c r="L902" s="256"/>
      <c r="M902" s="44"/>
      <c r="N902" s="257" t="s">
        <v>1</v>
      </c>
      <c r="O902" s="258" t="s">
        <v>42</v>
      </c>
      <c r="P902" s="259">
        <f>I902+J902</f>
        <v>0</v>
      </c>
      <c r="Q902" s="259">
        <f>ROUND(I902*H902,2)</f>
        <v>0</v>
      </c>
      <c r="R902" s="259">
        <f>ROUND(J902*H902,2)</f>
        <v>0</v>
      </c>
      <c r="S902" s="94"/>
      <c r="T902" s="260">
        <f>S902*H902</f>
        <v>0</v>
      </c>
      <c r="U902" s="260">
        <v>0.03576</v>
      </c>
      <c r="V902" s="260">
        <f>U902*H902</f>
        <v>3.0753599999999999</v>
      </c>
      <c r="W902" s="260">
        <v>0</v>
      </c>
      <c r="X902" s="261">
        <f>W902*H902</f>
        <v>0</v>
      </c>
      <c r="Y902" s="41"/>
      <c r="Z902" s="41"/>
      <c r="AA902" s="41"/>
      <c r="AB902" s="41"/>
      <c r="AC902" s="41"/>
      <c r="AD902" s="41"/>
      <c r="AE902" s="41"/>
      <c r="AR902" s="262" t="s">
        <v>264</v>
      </c>
      <c r="AT902" s="262" t="s">
        <v>186</v>
      </c>
      <c r="AU902" s="262" t="s">
        <v>88</v>
      </c>
      <c r="AY902" s="16" t="s">
        <v>184</v>
      </c>
      <c r="BE902" s="147">
        <f>IF(O902="základní",K902,0)</f>
        <v>0</v>
      </c>
      <c r="BF902" s="147">
        <f>IF(O902="snížená",K902,0)</f>
        <v>0</v>
      </c>
      <c r="BG902" s="147">
        <f>IF(O902="zákl. přenesená",K902,0)</f>
        <v>0</v>
      </c>
      <c r="BH902" s="147">
        <f>IF(O902="sníž. přenesená",K902,0)</f>
        <v>0</v>
      </c>
      <c r="BI902" s="147">
        <f>IF(O902="nulová",K902,0)</f>
        <v>0</v>
      </c>
      <c r="BJ902" s="16" t="s">
        <v>86</v>
      </c>
      <c r="BK902" s="147">
        <f>ROUND(P902*H902,2)</f>
        <v>0</v>
      </c>
      <c r="BL902" s="16" t="s">
        <v>264</v>
      </c>
      <c r="BM902" s="262" t="s">
        <v>2556</v>
      </c>
    </row>
    <row r="903" s="2" customFormat="1" ht="24.15" customHeight="1">
      <c r="A903" s="41"/>
      <c r="B903" s="42"/>
      <c r="C903" s="249" t="s">
        <v>2557</v>
      </c>
      <c r="D903" s="249" t="s">
        <v>186</v>
      </c>
      <c r="E903" s="250" t="s">
        <v>2558</v>
      </c>
      <c r="F903" s="251" t="s">
        <v>2559</v>
      </c>
      <c r="G903" s="252" t="s">
        <v>189</v>
      </c>
      <c r="H903" s="253">
        <v>85</v>
      </c>
      <c r="I903" s="254"/>
      <c r="J903" s="254"/>
      <c r="K903" s="255">
        <f>ROUND(P903*H903,2)</f>
        <v>0</v>
      </c>
      <c r="L903" s="256"/>
      <c r="M903" s="44"/>
      <c r="N903" s="257" t="s">
        <v>1</v>
      </c>
      <c r="O903" s="258" t="s">
        <v>42</v>
      </c>
      <c r="P903" s="259">
        <f>I903+J903</f>
        <v>0</v>
      </c>
      <c r="Q903" s="259">
        <f>ROUND(I903*H903,2)</f>
        <v>0</v>
      </c>
      <c r="R903" s="259">
        <f>ROUND(J903*H903,2)</f>
        <v>0</v>
      </c>
      <c r="S903" s="94"/>
      <c r="T903" s="260">
        <f>S903*H903</f>
        <v>0</v>
      </c>
      <c r="U903" s="260">
        <v>0.032530000000000003</v>
      </c>
      <c r="V903" s="260">
        <f>U903*H903</f>
        <v>2.7650500000000005</v>
      </c>
      <c r="W903" s="260">
        <v>0</v>
      </c>
      <c r="X903" s="261">
        <f>W903*H903</f>
        <v>0</v>
      </c>
      <c r="Y903" s="41"/>
      <c r="Z903" s="41"/>
      <c r="AA903" s="41"/>
      <c r="AB903" s="41"/>
      <c r="AC903" s="41"/>
      <c r="AD903" s="41"/>
      <c r="AE903" s="41"/>
      <c r="AR903" s="262" t="s">
        <v>264</v>
      </c>
      <c r="AT903" s="262" t="s">
        <v>186</v>
      </c>
      <c r="AU903" s="262" t="s">
        <v>88</v>
      </c>
      <c r="AY903" s="16" t="s">
        <v>184</v>
      </c>
      <c r="BE903" s="147">
        <f>IF(O903="základní",K903,0)</f>
        <v>0</v>
      </c>
      <c r="BF903" s="147">
        <f>IF(O903="snížená",K903,0)</f>
        <v>0</v>
      </c>
      <c r="BG903" s="147">
        <f>IF(O903="zákl. přenesená",K903,0)</f>
        <v>0</v>
      </c>
      <c r="BH903" s="147">
        <f>IF(O903="sníž. přenesená",K903,0)</f>
        <v>0</v>
      </c>
      <c r="BI903" s="147">
        <f>IF(O903="nulová",K903,0)</f>
        <v>0</v>
      </c>
      <c r="BJ903" s="16" t="s">
        <v>86</v>
      </c>
      <c r="BK903" s="147">
        <f>ROUND(P903*H903,2)</f>
        <v>0</v>
      </c>
      <c r="BL903" s="16" t="s">
        <v>264</v>
      </c>
      <c r="BM903" s="262" t="s">
        <v>2560</v>
      </c>
    </row>
    <row r="904" s="2" customFormat="1" ht="33" customHeight="1">
      <c r="A904" s="41"/>
      <c r="B904" s="42"/>
      <c r="C904" s="249" t="s">
        <v>2561</v>
      </c>
      <c r="D904" s="249" t="s">
        <v>186</v>
      </c>
      <c r="E904" s="250" t="s">
        <v>2562</v>
      </c>
      <c r="F904" s="251" t="s">
        <v>2563</v>
      </c>
      <c r="G904" s="252" t="s">
        <v>189</v>
      </c>
      <c r="H904" s="253">
        <v>45</v>
      </c>
      <c r="I904" s="254"/>
      <c r="J904" s="254"/>
      <c r="K904" s="255">
        <f>ROUND(P904*H904,2)</f>
        <v>0</v>
      </c>
      <c r="L904" s="256"/>
      <c r="M904" s="44"/>
      <c r="N904" s="257" t="s">
        <v>1</v>
      </c>
      <c r="O904" s="258" t="s">
        <v>42</v>
      </c>
      <c r="P904" s="259">
        <f>I904+J904</f>
        <v>0</v>
      </c>
      <c r="Q904" s="259">
        <f>ROUND(I904*H904,2)</f>
        <v>0</v>
      </c>
      <c r="R904" s="259">
        <f>ROUND(J904*H904,2)</f>
        <v>0</v>
      </c>
      <c r="S904" s="94"/>
      <c r="T904" s="260">
        <f>S904*H904</f>
        <v>0</v>
      </c>
      <c r="U904" s="260">
        <v>0.032820000000000002</v>
      </c>
      <c r="V904" s="260">
        <f>U904*H904</f>
        <v>1.4769000000000001</v>
      </c>
      <c r="W904" s="260">
        <v>0</v>
      </c>
      <c r="X904" s="261">
        <f>W904*H904</f>
        <v>0</v>
      </c>
      <c r="Y904" s="41"/>
      <c r="Z904" s="41"/>
      <c r="AA904" s="41"/>
      <c r="AB904" s="41"/>
      <c r="AC904" s="41"/>
      <c r="AD904" s="41"/>
      <c r="AE904" s="41"/>
      <c r="AR904" s="262" t="s">
        <v>264</v>
      </c>
      <c r="AT904" s="262" t="s">
        <v>186</v>
      </c>
      <c r="AU904" s="262" t="s">
        <v>88</v>
      </c>
      <c r="AY904" s="16" t="s">
        <v>184</v>
      </c>
      <c r="BE904" s="147">
        <f>IF(O904="základní",K904,0)</f>
        <v>0</v>
      </c>
      <c r="BF904" s="147">
        <f>IF(O904="snížená",K904,0)</f>
        <v>0</v>
      </c>
      <c r="BG904" s="147">
        <f>IF(O904="zákl. přenesená",K904,0)</f>
        <v>0</v>
      </c>
      <c r="BH904" s="147">
        <f>IF(O904="sníž. přenesená",K904,0)</f>
        <v>0</v>
      </c>
      <c r="BI904" s="147">
        <f>IF(O904="nulová",K904,0)</f>
        <v>0</v>
      </c>
      <c r="BJ904" s="16" t="s">
        <v>86</v>
      </c>
      <c r="BK904" s="147">
        <f>ROUND(P904*H904,2)</f>
        <v>0</v>
      </c>
      <c r="BL904" s="16" t="s">
        <v>264</v>
      </c>
      <c r="BM904" s="262" t="s">
        <v>2564</v>
      </c>
    </row>
    <row r="905" s="2" customFormat="1" ht="33" customHeight="1">
      <c r="A905" s="41"/>
      <c r="B905" s="42"/>
      <c r="C905" s="249" t="s">
        <v>2565</v>
      </c>
      <c r="D905" s="249" t="s">
        <v>186</v>
      </c>
      <c r="E905" s="250" t="s">
        <v>2566</v>
      </c>
      <c r="F905" s="251" t="s">
        <v>2567</v>
      </c>
      <c r="G905" s="252" t="s">
        <v>194</v>
      </c>
      <c r="H905" s="253">
        <v>200</v>
      </c>
      <c r="I905" s="254"/>
      <c r="J905" s="254"/>
      <c r="K905" s="255">
        <f>ROUND(P905*H905,2)</f>
        <v>0</v>
      </c>
      <c r="L905" s="256"/>
      <c r="M905" s="44"/>
      <c r="N905" s="257" t="s">
        <v>1</v>
      </c>
      <c r="O905" s="258" t="s">
        <v>42</v>
      </c>
      <c r="P905" s="259">
        <f>I905+J905</f>
        <v>0</v>
      </c>
      <c r="Q905" s="259">
        <f>ROUND(I905*H905,2)</f>
        <v>0</v>
      </c>
      <c r="R905" s="259">
        <f>ROUND(J905*H905,2)</f>
        <v>0</v>
      </c>
      <c r="S905" s="94"/>
      <c r="T905" s="260">
        <f>S905*H905</f>
        <v>0</v>
      </c>
      <c r="U905" s="260">
        <v>0</v>
      </c>
      <c r="V905" s="260">
        <f>U905*H905</f>
        <v>0</v>
      </c>
      <c r="W905" s="260">
        <v>0</v>
      </c>
      <c r="X905" s="261">
        <f>W905*H905</f>
        <v>0</v>
      </c>
      <c r="Y905" s="41"/>
      <c r="Z905" s="41"/>
      <c r="AA905" s="41"/>
      <c r="AB905" s="41"/>
      <c r="AC905" s="41"/>
      <c r="AD905" s="41"/>
      <c r="AE905" s="41"/>
      <c r="AR905" s="262" t="s">
        <v>264</v>
      </c>
      <c r="AT905" s="262" t="s">
        <v>186</v>
      </c>
      <c r="AU905" s="262" t="s">
        <v>88</v>
      </c>
      <c r="AY905" s="16" t="s">
        <v>184</v>
      </c>
      <c r="BE905" s="147">
        <f>IF(O905="základní",K905,0)</f>
        <v>0</v>
      </c>
      <c r="BF905" s="147">
        <f>IF(O905="snížená",K905,0)</f>
        <v>0</v>
      </c>
      <c r="BG905" s="147">
        <f>IF(O905="zákl. přenesená",K905,0)</f>
        <v>0</v>
      </c>
      <c r="BH905" s="147">
        <f>IF(O905="sníž. přenesená",K905,0)</f>
        <v>0</v>
      </c>
      <c r="BI905" s="147">
        <f>IF(O905="nulová",K905,0)</f>
        <v>0</v>
      </c>
      <c r="BJ905" s="16" t="s">
        <v>86</v>
      </c>
      <c r="BK905" s="147">
        <f>ROUND(P905*H905,2)</f>
        <v>0</v>
      </c>
      <c r="BL905" s="16" t="s">
        <v>264</v>
      </c>
      <c r="BM905" s="262" t="s">
        <v>2568</v>
      </c>
    </row>
    <row r="906" s="2" customFormat="1" ht="21.75" customHeight="1">
      <c r="A906" s="41"/>
      <c r="B906" s="42"/>
      <c r="C906" s="286" t="s">
        <v>2569</v>
      </c>
      <c r="D906" s="286" t="s">
        <v>254</v>
      </c>
      <c r="E906" s="287" t="s">
        <v>2570</v>
      </c>
      <c r="F906" s="288" t="s">
        <v>2571</v>
      </c>
      <c r="G906" s="289" t="s">
        <v>199</v>
      </c>
      <c r="H906" s="290">
        <v>3.52</v>
      </c>
      <c r="I906" s="291"/>
      <c r="J906" s="292"/>
      <c r="K906" s="293">
        <f>ROUND(P906*H906,2)</f>
        <v>0</v>
      </c>
      <c r="L906" s="292"/>
      <c r="M906" s="294"/>
      <c r="N906" s="295" t="s">
        <v>1</v>
      </c>
      <c r="O906" s="258" t="s">
        <v>42</v>
      </c>
      <c r="P906" s="259">
        <f>I906+J906</f>
        <v>0</v>
      </c>
      <c r="Q906" s="259">
        <f>ROUND(I906*H906,2)</f>
        <v>0</v>
      </c>
      <c r="R906" s="259">
        <f>ROUND(J906*H906,2)</f>
        <v>0</v>
      </c>
      <c r="S906" s="94"/>
      <c r="T906" s="260">
        <f>S906*H906</f>
        <v>0</v>
      </c>
      <c r="U906" s="260">
        <v>0.55000000000000004</v>
      </c>
      <c r="V906" s="260">
        <f>U906*H906</f>
        <v>1.9360000000000002</v>
      </c>
      <c r="W906" s="260">
        <v>0</v>
      </c>
      <c r="X906" s="261">
        <f>W906*H906</f>
        <v>0</v>
      </c>
      <c r="Y906" s="41"/>
      <c r="Z906" s="41"/>
      <c r="AA906" s="41"/>
      <c r="AB906" s="41"/>
      <c r="AC906" s="41"/>
      <c r="AD906" s="41"/>
      <c r="AE906" s="41"/>
      <c r="AR906" s="262" t="s">
        <v>342</v>
      </c>
      <c r="AT906" s="262" t="s">
        <v>254</v>
      </c>
      <c r="AU906" s="262" t="s">
        <v>88</v>
      </c>
      <c r="AY906" s="16" t="s">
        <v>184</v>
      </c>
      <c r="BE906" s="147">
        <f>IF(O906="základní",K906,0)</f>
        <v>0</v>
      </c>
      <c r="BF906" s="147">
        <f>IF(O906="snížená",K906,0)</f>
        <v>0</v>
      </c>
      <c r="BG906" s="147">
        <f>IF(O906="zákl. přenesená",K906,0)</f>
        <v>0</v>
      </c>
      <c r="BH906" s="147">
        <f>IF(O906="sníž. přenesená",K906,0)</f>
        <v>0</v>
      </c>
      <c r="BI906" s="147">
        <f>IF(O906="nulová",K906,0)</f>
        <v>0</v>
      </c>
      <c r="BJ906" s="16" t="s">
        <v>86</v>
      </c>
      <c r="BK906" s="147">
        <f>ROUND(P906*H906,2)</f>
        <v>0</v>
      </c>
      <c r="BL906" s="16" t="s">
        <v>264</v>
      </c>
      <c r="BM906" s="262" t="s">
        <v>2572</v>
      </c>
    </row>
    <row r="907" s="13" customFormat="1">
      <c r="A907" s="13"/>
      <c r="B907" s="263"/>
      <c r="C907" s="264"/>
      <c r="D907" s="265" t="s">
        <v>201</v>
      </c>
      <c r="E907" s="266" t="s">
        <v>1</v>
      </c>
      <c r="F907" s="267" t="s">
        <v>2573</v>
      </c>
      <c r="G907" s="264"/>
      <c r="H907" s="268">
        <v>3.52</v>
      </c>
      <c r="I907" s="269"/>
      <c r="J907" s="269"/>
      <c r="K907" s="264"/>
      <c r="L907" s="264"/>
      <c r="M907" s="270"/>
      <c r="N907" s="271"/>
      <c r="O907" s="272"/>
      <c r="P907" s="272"/>
      <c r="Q907" s="272"/>
      <c r="R907" s="272"/>
      <c r="S907" s="272"/>
      <c r="T907" s="272"/>
      <c r="U907" s="272"/>
      <c r="V907" s="272"/>
      <c r="W907" s="272"/>
      <c r="X907" s="273"/>
      <c r="Y907" s="13"/>
      <c r="Z907" s="13"/>
      <c r="AA907" s="13"/>
      <c r="AB907" s="13"/>
      <c r="AC907" s="13"/>
      <c r="AD907" s="13"/>
      <c r="AE907" s="13"/>
      <c r="AT907" s="274" t="s">
        <v>201</v>
      </c>
      <c r="AU907" s="274" t="s">
        <v>88</v>
      </c>
      <c r="AV907" s="13" t="s">
        <v>88</v>
      </c>
      <c r="AW907" s="13" t="s">
        <v>5</v>
      </c>
      <c r="AX907" s="13" t="s">
        <v>86</v>
      </c>
      <c r="AY907" s="274" t="s">
        <v>184</v>
      </c>
    </row>
    <row r="908" s="2" customFormat="1" ht="33" customHeight="1">
      <c r="A908" s="41"/>
      <c r="B908" s="42"/>
      <c r="C908" s="249" t="s">
        <v>2574</v>
      </c>
      <c r="D908" s="249" t="s">
        <v>186</v>
      </c>
      <c r="E908" s="250" t="s">
        <v>2575</v>
      </c>
      <c r="F908" s="251" t="s">
        <v>2576</v>
      </c>
      <c r="G908" s="252" t="s">
        <v>194</v>
      </c>
      <c r="H908" s="253">
        <v>120</v>
      </c>
      <c r="I908" s="254"/>
      <c r="J908" s="254"/>
      <c r="K908" s="255">
        <f>ROUND(P908*H908,2)</f>
        <v>0</v>
      </c>
      <c r="L908" s="256"/>
      <c r="M908" s="44"/>
      <c r="N908" s="257" t="s">
        <v>1</v>
      </c>
      <c r="O908" s="258" t="s">
        <v>42</v>
      </c>
      <c r="P908" s="259">
        <f>I908+J908</f>
        <v>0</v>
      </c>
      <c r="Q908" s="259">
        <f>ROUND(I908*H908,2)</f>
        <v>0</v>
      </c>
      <c r="R908" s="259">
        <f>ROUND(J908*H908,2)</f>
        <v>0</v>
      </c>
      <c r="S908" s="94"/>
      <c r="T908" s="260">
        <f>S908*H908</f>
        <v>0</v>
      </c>
      <c r="U908" s="260">
        <v>0</v>
      </c>
      <c r="V908" s="260">
        <f>U908*H908</f>
        <v>0</v>
      </c>
      <c r="W908" s="260">
        <v>0</v>
      </c>
      <c r="X908" s="261">
        <f>W908*H908</f>
        <v>0</v>
      </c>
      <c r="Y908" s="41"/>
      <c r="Z908" s="41"/>
      <c r="AA908" s="41"/>
      <c r="AB908" s="41"/>
      <c r="AC908" s="41"/>
      <c r="AD908" s="41"/>
      <c r="AE908" s="41"/>
      <c r="AR908" s="262" t="s">
        <v>264</v>
      </c>
      <c r="AT908" s="262" t="s">
        <v>186</v>
      </c>
      <c r="AU908" s="262" t="s">
        <v>88</v>
      </c>
      <c r="AY908" s="16" t="s">
        <v>184</v>
      </c>
      <c r="BE908" s="147">
        <f>IF(O908="základní",K908,0)</f>
        <v>0</v>
      </c>
      <c r="BF908" s="147">
        <f>IF(O908="snížená",K908,0)</f>
        <v>0</v>
      </c>
      <c r="BG908" s="147">
        <f>IF(O908="zákl. přenesená",K908,0)</f>
        <v>0</v>
      </c>
      <c r="BH908" s="147">
        <f>IF(O908="sníž. přenesená",K908,0)</f>
        <v>0</v>
      </c>
      <c r="BI908" s="147">
        <f>IF(O908="nulová",K908,0)</f>
        <v>0</v>
      </c>
      <c r="BJ908" s="16" t="s">
        <v>86</v>
      </c>
      <c r="BK908" s="147">
        <f>ROUND(P908*H908,2)</f>
        <v>0</v>
      </c>
      <c r="BL908" s="16" t="s">
        <v>264</v>
      </c>
      <c r="BM908" s="262" t="s">
        <v>2577</v>
      </c>
    </row>
    <row r="909" s="13" customFormat="1">
      <c r="A909" s="13"/>
      <c r="B909" s="263"/>
      <c r="C909" s="264"/>
      <c r="D909" s="265" t="s">
        <v>201</v>
      </c>
      <c r="E909" s="266" t="s">
        <v>1</v>
      </c>
      <c r="F909" s="267" t="s">
        <v>717</v>
      </c>
      <c r="G909" s="264"/>
      <c r="H909" s="268">
        <v>120</v>
      </c>
      <c r="I909" s="269"/>
      <c r="J909" s="269"/>
      <c r="K909" s="264"/>
      <c r="L909" s="264"/>
      <c r="M909" s="270"/>
      <c r="N909" s="271"/>
      <c r="O909" s="272"/>
      <c r="P909" s="272"/>
      <c r="Q909" s="272"/>
      <c r="R909" s="272"/>
      <c r="S909" s="272"/>
      <c r="T909" s="272"/>
      <c r="U909" s="272"/>
      <c r="V909" s="272"/>
      <c r="W909" s="272"/>
      <c r="X909" s="273"/>
      <c r="Y909" s="13"/>
      <c r="Z909" s="13"/>
      <c r="AA909" s="13"/>
      <c r="AB909" s="13"/>
      <c r="AC909" s="13"/>
      <c r="AD909" s="13"/>
      <c r="AE909" s="13"/>
      <c r="AT909" s="274" t="s">
        <v>201</v>
      </c>
      <c r="AU909" s="274" t="s">
        <v>88</v>
      </c>
      <c r="AV909" s="13" t="s">
        <v>88</v>
      </c>
      <c r="AW909" s="13" t="s">
        <v>5</v>
      </c>
      <c r="AX909" s="13" t="s">
        <v>86</v>
      </c>
      <c r="AY909" s="274" t="s">
        <v>184</v>
      </c>
    </row>
    <row r="910" s="2" customFormat="1" ht="21.75" customHeight="1">
      <c r="A910" s="41"/>
      <c r="B910" s="42"/>
      <c r="C910" s="286" t="s">
        <v>2578</v>
      </c>
      <c r="D910" s="286" t="s">
        <v>254</v>
      </c>
      <c r="E910" s="287" t="s">
        <v>2579</v>
      </c>
      <c r="F910" s="288" t="s">
        <v>2580</v>
      </c>
      <c r="G910" s="289" t="s">
        <v>199</v>
      </c>
      <c r="H910" s="290">
        <v>3.0720000000000001</v>
      </c>
      <c r="I910" s="291"/>
      <c r="J910" s="292"/>
      <c r="K910" s="293">
        <f>ROUND(P910*H910,2)</f>
        <v>0</v>
      </c>
      <c r="L910" s="292"/>
      <c r="M910" s="294"/>
      <c r="N910" s="295" t="s">
        <v>1</v>
      </c>
      <c r="O910" s="258" t="s">
        <v>42</v>
      </c>
      <c r="P910" s="259">
        <f>I910+J910</f>
        <v>0</v>
      </c>
      <c r="Q910" s="259">
        <f>ROUND(I910*H910,2)</f>
        <v>0</v>
      </c>
      <c r="R910" s="259">
        <f>ROUND(J910*H910,2)</f>
        <v>0</v>
      </c>
      <c r="S910" s="94"/>
      <c r="T910" s="260">
        <f>S910*H910</f>
        <v>0</v>
      </c>
      <c r="U910" s="260">
        <v>0.55000000000000004</v>
      </c>
      <c r="V910" s="260">
        <f>U910*H910</f>
        <v>1.6896000000000002</v>
      </c>
      <c r="W910" s="260">
        <v>0</v>
      </c>
      <c r="X910" s="261">
        <f>W910*H910</f>
        <v>0</v>
      </c>
      <c r="Y910" s="41"/>
      <c r="Z910" s="41"/>
      <c r="AA910" s="41"/>
      <c r="AB910" s="41"/>
      <c r="AC910" s="41"/>
      <c r="AD910" s="41"/>
      <c r="AE910" s="41"/>
      <c r="AR910" s="262" t="s">
        <v>342</v>
      </c>
      <c r="AT910" s="262" t="s">
        <v>254</v>
      </c>
      <c r="AU910" s="262" t="s">
        <v>88</v>
      </c>
      <c r="AY910" s="16" t="s">
        <v>184</v>
      </c>
      <c r="BE910" s="147">
        <f>IF(O910="základní",K910,0)</f>
        <v>0</v>
      </c>
      <c r="BF910" s="147">
        <f>IF(O910="snížená",K910,0)</f>
        <v>0</v>
      </c>
      <c r="BG910" s="147">
        <f>IF(O910="zákl. přenesená",K910,0)</f>
        <v>0</v>
      </c>
      <c r="BH910" s="147">
        <f>IF(O910="sníž. přenesená",K910,0)</f>
        <v>0</v>
      </c>
      <c r="BI910" s="147">
        <f>IF(O910="nulová",K910,0)</f>
        <v>0</v>
      </c>
      <c r="BJ910" s="16" t="s">
        <v>86</v>
      </c>
      <c r="BK910" s="147">
        <f>ROUND(P910*H910,2)</f>
        <v>0</v>
      </c>
      <c r="BL910" s="16" t="s">
        <v>264</v>
      </c>
      <c r="BM910" s="262" t="s">
        <v>2581</v>
      </c>
    </row>
    <row r="911" s="13" customFormat="1">
      <c r="A911" s="13"/>
      <c r="B911" s="263"/>
      <c r="C911" s="264"/>
      <c r="D911" s="265" t="s">
        <v>201</v>
      </c>
      <c r="E911" s="266" t="s">
        <v>1</v>
      </c>
      <c r="F911" s="267" t="s">
        <v>2582</v>
      </c>
      <c r="G911" s="264"/>
      <c r="H911" s="268">
        <v>3.0720000000000001</v>
      </c>
      <c r="I911" s="269"/>
      <c r="J911" s="269"/>
      <c r="K911" s="264"/>
      <c r="L911" s="264"/>
      <c r="M911" s="270"/>
      <c r="N911" s="271"/>
      <c r="O911" s="272"/>
      <c r="P911" s="272"/>
      <c r="Q911" s="272"/>
      <c r="R911" s="272"/>
      <c r="S911" s="272"/>
      <c r="T911" s="272"/>
      <c r="U911" s="272"/>
      <c r="V911" s="272"/>
      <c r="W911" s="272"/>
      <c r="X911" s="273"/>
      <c r="Y911" s="13"/>
      <c r="Z911" s="13"/>
      <c r="AA911" s="13"/>
      <c r="AB911" s="13"/>
      <c r="AC911" s="13"/>
      <c r="AD911" s="13"/>
      <c r="AE911" s="13"/>
      <c r="AT911" s="274" t="s">
        <v>201</v>
      </c>
      <c r="AU911" s="274" t="s">
        <v>88</v>
      </c>
      <c r="AV911" s="13" t="s">
        <v>88</v>
      </c>
      <c r="AW911" s="13" t="s">
        <v>5</v>
      </c>
      <c r="AX911" s="13" t="s">
        <v>86</v>
      </c>
      <c r="AY911" s="274" t="s">
        <v>184</v>
      </c>
    </row>
    <row r="912" s="2" customFormat="1" ht="33" customHeight="1">
      <c r="A912" s="41"/>
      <c r="B912" s="42"/>
      <c r="C912" s="249" t="s">
        <v>2583</v>
      </c>
      <c r="D912" s="249" t="s">
        <v>186</v>
      </c>
      <c r="E912" s="250" t="s">
        <v>2584</v>
      </c>
      <c r="F912" s="251" t="s">
        <v>2585</v>
      </c>
      <c r="G912" s="252" t="s">
        <v>194</v>
      </c>
      <c r="H912" s="253">
        <v>80</v>
      </c>
      <c r="I912" s="254"/>
      <c r="J912" s="254"/>
      <c r="K912" s="255">
        <f>ROUND(P912*H912,2)</f>
        <v>0</v>
      </c>
      <c r="L912" s="256"/>
      <c r="M912" s="44"/>
      <c r="N912" s="257" t="s">
        <v>1</v>
      </c>
      <c r="O912" s="258" t="s">
        <v>42</v>
      </c>
      <c r="P912" s="259">
        <f>I912+J912</f>
        <v>0</v>
      </c>
      <c r="Q912" s="259">
        <f>ROUND(I912*H912,2)</f>
        <v>0</v>
      </c>
      <c r="R912" s="259">
        <f>ROUND(J912*H912,2)</f>
        <v>0</v>
      </c>
      <c r="S912" s="94"/>
      <c r="T912" s="260">
        <f>S912*H912</f>
        <v>0</v>
      </c>
      <c r="U912" s="260">
        <v>0</v>
      </c>
      <c r="V912" s="260">
        <f>U912*H912</f>
        <v>0</v>
      </c>
      <c r="W912" s="260">
        <v>0</v>
      </c>
      <c r="X912" s="261">
        <f>W912*H912</f>
        <v>0</v>
      </c>
      <c r="Y912" s="41"/>
      <c r="Z912" s="41"/>
      <c r="AA912" s="41"/>
      <c r="AB912" s="41"/>
      <c r="AC912" s="41"/>
      <c r="AD912" s="41"/>
      <c r="AE912" s="41"/>
      <c r="AR912" s="262" t="s">
        <v>264</v>
      </c>
      <c r="AT912" s="262" t="s">
        <v>186</v>
      </c>
      <c r="AU912" s="262" t="s">
        <v>88</v>
      </c>
      <c r="AY912" s="16" t="s">
        <v>184</v>
      </c>
      <c r="BE912" s="147">
        <f>IF(O912="základní",K912,0)</f>
        <v>0</v>
      </c>
      <c r="BF912" s="147">
        <f>IF(O912="snížená",K912,0)</f>
        <v>0</v>
      </c>
      <c r="BG912" s="147">
        <f>IF(O912="zákl. přenesená",K912,0)</f>
        <v>0</v>
      </c>
      <c r="BH912" s="147">
        <f>IF(O912="sníž. přenesená",K912,0)</f>
        <v>0</v>
      </c>
      <c r="BI912" s="147">
        <f>IF(O912="nulová",K912,0)</f>
        <v>0</v>
      </c>
      <c r="BJ912" s="16" t="s">
        <v>86</v>
      </c>
      <c r="BK912" s="147">
        <f>ROUND(P912*H912,2)</f>
        <v>0</v>
      </c>
      <c r="BL912" s="16" t="s">
        <v>264</v>
      </c>
      <c r="BM912" s="262" t="s">
        <v>2586</v>
      </c>
    </row>
    <row r="913" s="13" customFormat="1">
      <c r="A913" s="13"/>
      <c r="B913" s="263"/>
      <c r="C913" s="264"/>
      <c r="D913" s="265" t="s">
        <v>201</v>
      </c>
      <c r="E913" s="266" t="s">
        <v>1</v>
      </c>
      <c r="F913" s="267" t="s">
        <v>551</v>
      </c>
      <c r="G913" s="264"/>
      <c r="H913" s="268">
        <v>80</v>
      </c>
      <c r="I913" s="269"/>
      <c r="J913" s="269"/>
      <c r="K913" s="264"/>
      <c r="L913" s="264"/>
      <c r="M913" s="270"/>
      <c r="N913" s="271"/>
      <c r="O913" s="272"/>
      <c r="P913" s="272"/>
      <c r="Q913" s="272"/>
      <c r="R913" s="272"/>
      <c r="S913" s="272"/>
      <c r="T913" s="272"/>
      <c r="U913" s="272"/>
      <c r="V913" s="272"/>
      <c r="W913" s="272"/>
      <c r="X913" s="273"/>
      <c r="Y913" s="13"/>
      <c r="Z913" s="13"/>
      <c r="AA913" s="13"/>
      <c r="AB913" s="13"/>
      <c r="AC913" s="13"/>
      <c r="AD913" s="13"/>
      <c r="AE913" s="13"/>
      <c r="AT913" s="274" t="s">
        <v>201</v>
      </c>
      <c r="AU913" s="274" t="s">
        <v>88</v>
      </c>
      <c r="AV913" s="13" t="s">
        <v>88</v>
      </c>
      <c r="AW913" s="13" t="s">
        <v>5</v>
      </c>
      <c r="AX913" s="13" t="s">
        <v>86</v>
      </c>
      <c r="AY913" s="274" t="s">
        <v>184</v>
      </c>
    </row>
    <row r="914" s="2" customFormat="1" ht="21.75" customHeight="1">
      <c r="A914" s="41"/>
      <c r="B914" s="42"/>
      <c r="C914" s="286" t="s">
        <v>2587</v>
      </c>
      <c r="D914" s="286" t="s">
        <v>254</v>
      </c>
      <c r="E914" s="287" t="s">
        <v>2588</v>
      </c>
      <c r="F914" s="288" t="s">
        <v>2589</v>
      </c>
      <c r="G914" s="289" t="s">
        <v>199</v>
      </c>
      <c r="H914" s="290">
        <v>4.2240000000000002</v>
      </c>
      <c r="I914" s="291"/>
      <c r="J914" s="292"/>
      <c r="K914" s="293">
        <f>ROUND(P914*H914,2)</f>
        <v>0</v>
      </c>
      <c r="L914" s="292"/>
      <c r="M914" s="294"/>
      <c r="N914" s="295" t="s">
        <v>1</v>
      </c>
      <c r="O914" s="258" t="s">
        <v>42</v>
      </c>
      <c r="P914" s="259">
        <f>I914+J914</f>
        <v>0</v>
      </c>
      <c r="Q914" s="259">
        <f>ROUND(I914*H914,2)</f>
        <v>0</v>
      </c>
      <c r="R914" s="259">
        <f>ROUND(J914*H914,2)</f>
        <v>0</v>
      </c>
      <c r="S914" s="94"/>
      <c r="T914" s="260">
        <f>S914*H914</f>
        <v>0</v>
      </c>
      <c r="U914" s="260">
        <v>0.55000000000000004</v>
      </c>
      <c r="V914" s="260">
        <f>U914*H914</f>
        <v>2.3232000000000004</v>
      </c>
      <c r="W914" s="260">
        <v>0</v>
      </c>
      <c r="X914" s="261">
        <f>W914*H914</f>
        <v>0</v>
      </c>
      <c r="Y914" s="41"/>
      <c r="Z914" s="41"/>
      <c r="AA914" s="41"/>
      <c r="AB914" s="41"/>
      <c r="AC914" s="41"/>
      <c r="AD914" s="41"/>
      <c r="AE914" s="41"/>
      <c r="AR914" s="262" t="s">
        <v>342</v>
      </c>
      <c r="AT914" s="262" t="s">
        <v>254</v>
      </c>
      <c r="AU914" s="262" t="s">
        <v>88</v>
      </c>
      <c r="AY914" s="16" t="s">
        <v>184</v>
      </c>
      <c r="BE914" s="147">
        <f>IF(O914="základní",K914,0)</f>
        <v>0</v>
      </c>
      <c r="BF914" s="147">
        <f>IF(O914="snížená",K914,0)</f>
        <v>0</v>
      </c>
      <c r="BG914" s="147">
        <f>IF(O914="zákl. přenesená",K914,0)</f>
        <v>0</v>
      </c>
      <c r="BH914" s="147">
        <f>IF(O914="sníž. přenesená",K914,0)</f>
        <v>0</v>
      </c>
      <c r="BI914" s="147">
        <f>IF(O914="nulová",K914,0)</f>
        <v>0</v>
      </c>
      <c r="BJ914" s="16" t="s">
        <v>86</v>
      </c>
      <c r="BK914" s="147">
        <f>ROUND(P914*H914,2)</f>
        <v>0</v>
      </c>
      <c r="BL914" s="16" t="s">
        <v>264</v>
      </c>
      <c r="BM914" s="262" t="s">
        <v>2590</v>
      </c>
    </row>
    <row r="915" s="13" customFormat="1">
      <c r="A915" s="13"/>
      <c r="B915" s="263"/>
      <c r="C915" s="264"/>
      <c r="D915" s="265" t="s">
        <v>201</v>
      </c>
      <c r="E915" s="266" t="s">
        <v>1</v>
      </c>
      <c r="F915" s="267" t="s">
        <v>2591</v>
      </c>
      <c r="G915" s="264"/>
      <c r="H915" s="268">
        <v>4.2240000000000002</v>
      </c>
      <c r="I915" s="269"/>
      <c r="J915" s="269"/>
      <c r="K915" s="264"/>
      <c r="L915" s="264"/>
      <c r="M915" s="270"/>
      <c r="N915" s="271"/>
      <c r="O915" s="272"/>
      <c r="P915" s="272"/>
      <c r="Q915" s="272"/>
      <c r="R915" s="272"/>
      <c r="S915" s="272"/>
      <c r="T915" s="272"/>
      <c r="U915" s="272"/>
      <c r="V915" s="272"/>
      <c r="W915" s="272"/>
      <c r="X915" s="273"/>
      <c r="Y915" s="13"/>
      <c r="Z915" s="13"/>
      <c r="AA915" s="13"/>
      <c r="AB915" s="13"/>
      <c r="AC915" s="13"/>
      <c r="AD915" s="13"/>
      <c r="AE915" s="13"/>
      <c r="AT915" s="274" t="s">
        <v>201</v>
      </c>
      <c r="AU915" s="274" t="s">
        <v>88</v>
      </c>
      <c r="AV915" s="13" t="s">
        <v>88</v>
      </c>
      <c r="AW915" s="13" t="s">
        <v>5</v>
      </c>
      <c r="AX915" s="13" t="s">
        <v>86</v>
      </c>
      <c r="AY915" s="274" t="s">
        <v>184</v>
      </c>
    </row>
    <row r="916" s="2" customFormat="1" ht="24.15" customHeight="1">
      <c r="A916" s="41"/>
      <c r="B916" s="42"/>
      <c r="C916" s="249" t="s">
        <v>2592</v>
      </c>
      <c r="D916" s="249" t="s">
        <v>186</v>
      </c>
      <c r="E916" s="250" t="s">
        <v>2593</v>
      </c>
      <c r="F916" s="251" t="s">
        <v>2594</v>
      </c>
      <c r="G916" s="252" t="s">
        <v>199</v>
      </c>
      <c r="H916" s="253">
        <v>10.816000000000001</v>
      </c>
      <c r="I916" s="254"/>
      <c r="J916" s="254"/>
      <c r="K916" s="255">
        <f>ROUND(P916*H916,2)</f>
        <v>0</v>
      </c>
      <c r="L916" s="256"/>
      <c r="M916" s="44"/>
      <c r="N916" s="257" t="s">
        <v>1</v>
      </c>
      <c r="O916" s="258" t="s">
        <v>42</v>
      </c>
      <c r="P916" s="259">
        <f>I916+J916</f>
        <v>0</v>
      </c>
      <c r="Q916" s="259">
        <f>ROUND(I916*H916,2)</f>
        <v>0</v>
      </c>
      <c r="R916" s="259">
        <f>ROUND(J916*H916,2)</f>
        <v>0</v>
      </c>
      <c r="S916" s="94"/>
      <c r="T916" s="260">
        <f>S916*H916</f>
        <v>0</v>
      </c>
      <c r="U916" s="260">
        <v>0.024469999999999999</v>
      </c>
      <c r="V916" s="260">
        <f>U916*H916</f>
        <v>0.26466751999999999</v>
      </c>
      <c r="W916" s="260">
        <v>0</v>
      </c>
      <c r="X916" s="261">
        <f>W916*H916</f>
        <v>0</v>
      </c>
      <c r="Y916" s="41"/>
      <c r="Z916" s="41"/>
      <c r="AA916" s="41"/>
      <c r="AB916" s="41"/>
      <c r="AC916" s="41"/>
      <c r="AD916" s="41"/>
      <c r="AE916" s="41"/>
      <c r="AR916" s="262" t="s">
        <v>264</v>
      </c>
      <c r="AT916" s="262" t="s">
        <v>186</v>
      </c>
      <c r="AU916" s="262" t="s">
        <v>88</v>
      </c>
      <c r="AY916" s="16" t="s">
        <v>184</v>
      </c>
      <c r="BE916" s="147">
        <f>IF(O916="základní",K916,0)</f>
        <v>0</v>
      </c>
      <c r="BF916" s="147">
        <f>IF(O916="snížená",K916,0)</f>
        <v>0</v>
      </c>
      <c r="BG916" s="147">
        <f>IF(O916="zákl. přenesená",K916,0)</f>
        <v>0</v>
      </c>
      <c r="BH916" s="147">
        <f>IF(O916="sníž. přenesená",K916,0)</f>
        <v>0</v>
      </c>
      <c r="BI916" s="147">
        <f>IF(O916="nulová",K916,0)</f>
        <v>0</v>
      </c>
      <c r="BJ916" s="16" t="s">
        <v>86</v>
      </c>
      <c r="BK916" s="147">
        <f>ROUND(P916*H916,2)</f>
        <v>0</v>
      </c>
      <c r="BL916" s="16" t="s">
        <v>264</v>
      </c>
      <c r="BM916" s="262" t="s">
        <v>2595</v>
      </c>
    </row>
    <row r="917" s="13" customFormat="1">
      <c r="A917" s="13"/>
      <c r="B917" s="263"/>
      <c r="C917" s="264"/>
      <c r="D917" s="265" t="s">
        <v>201</v>
      </c>
      <c r="E917" s="266" t="s">
        <v>1</v>
      </c>
      <c r="F917" s="267" t="s">
        <v>2596</v>
      </c>
      <c r="G917" s="264"/>
      <c r="H917" s="268">
        <v>10.816000000000001</v>
      </c>
      <c r="I917" s="269"/>
      <c r="J917" s="269"/>
      <c r="K917" s="264"/>
      <c r="L917" s="264"/>
      <c r="M917" s="270"/>
      <c r="N917" s="271"/>
      <c r="O917" s="272"/>
      <c r="P917" s="272"/>
      <c r="Q917" s="272"/>
      <c r="R917" s="272"/>
      <c r="S917" s="272"/>
      <c r="T917" s="272"/>
      <c r="U917" s="272"/>
      <c r="V917" s="272"/>
      <c r="W917" s="272"/>
      <c r="X917" s="273"/>
      <c r="Y917" s="13"/>
      <c r="Z917" s="13"/>
      <c r="AA917" s="13"/>
      <c r="AB917" s="13"/>
      <c r="AC917" s="13"/>
      <c r="AD917" s="13"/>
      <c r="AE917" s="13"/>
      <c r="AT917" s="274" t="s">
        <v>201</v>
      </c>
      <c r="AU917" s="274" t="s">
        <v>88</v>
      </c>
      <c r="AV917" s="13" t="s">
        <v>88</v>
      </c>
      <c r="AW917" s="13" t="s">
        <v>5</v>
      </c>
      <c r="AX917" s="13" t="s">
        <v>86</v>
      </c>
      <c r="AY917" s="274" t="s">
        <v>184</v>
      </c>
    </row>
    <row r="918" s="2" customFormat="1" ht="24.15" customHeight="1">
      <c r="A918" s="41"/>
      <c r="B918" s="42"/>
      <c r="C918" s="249" t="s">
        <v>2597</v>
      </c>
      <c r="D918" s="249" t="s">
        <v>186</v>
      </c>
      <c r="E918" s="250" t="s">
        <v>2598</v>
      </c>
      <c r="F918" s="251" t="s">
        <v>2599</v>
      </c>
      <c r="G918" s="252" t="s">
        <v>189</v>
      </c>
      <c r="H918" s="253">
        <v>332</v>
      </c>
      <c r="I918" s="254"/>
      <c r="J918" s="254"/>
      <c r="K918" s="255">
        <f>ROUND(P918*H918,2)</f>
        <v>0</v>
      </c>
      <c r="L918" s="256"/>
      <c r="M918" s="44"/>
      <c r="N918" s="257" t="s">
        <v>1</v>
      </c>
      <c r="O918" s="258" t="s">
        <v>42</v>
      </c>
      <c r="P918" s="259">
        <f>I918+J918</f>
        <v>0</v>
      </c>
      <c r="Q918" s="259">
        <f>ROUND(I918*H918,2)</f>
        <v>0</v>
      </c>
      <c r="R918" s="259">
        <f>ROUND(J918*H918,2)</f>
        <v>0</v>
      </c>
      <c r="S918" s="94"/>
      <c r="T918" s="260">
        <f>S918*H918</f>
        <v>0</v>
      </c>
      <c r="U918" s="260">
        <v>0</v>
      </c>
      <c r="V918" s="260">
        <f>U918*H918</f>
        <v>0</v>
      </c>
      <c r="W918" s="260">
        <v>0.014</v>
      </c>
      <c r="X918" s="261">
        <f>W918*H918</f>
        <v>4.6479999999999997</v>
      </c>
      <c r="Y918" s="41"/>
      <c r="Z918" s="41"/>
      <c r="AA918" s="41"/>
      <c r="AB918" s="41"/>
      <c r="AC918" s="41"/>
      <c r="AD918" s="41"/>
      <c r="AE918" s="41"/>
      <c r="AR918" s="262" t="s">
        <v>264</v>
      </c>
      <c r="AT918" s="262" t="s">
        <v>186</v>
      </c>
      <c r="AU918" s="262" t="s">
        <v>88</v>
      </c>
      <c r="AY918" s="16" t="s">
        <v>184</v>
      </c>
      <c r="BE918" s="147">
        <f>IF(O918="základní",K918,0)</f>
        <v>0</v>
      </c>
      <c r="BF918" s="147">
        <f>IF(O918="snížená",K918,0)</f>
        <v>0</v>
      </c>
      <c r="BG918" s="147">
        <f>IF(O918="zákl. přenesená",K918,0)</f>
        <v>0</v>
      </c>
      <c r="BH918" s="147">
        <f>IF(O918="sníž. přenesená",K918,0)</f>
        <v>0</v>
      </c>
      <c r="BI918" s="147">
        <f>IF(O918="nulová",K918,0)</f>
        <v>0</v>
      </c>
      <c r="BJ918" s="16" t="s">
        <v>86</v>
      </c>
      <c r="BK918" s="147">
        <f>ROUND(P918*H918,2)</f>
        <v>0</v>
      </c>
      <c r="BL918" s="16" t="s">
        <v>264</v>
      </c>
      <c r="BM918" s="262" t="s">
        <v>2600</v>
      </c>
    </row>
    <row r="919" s="13" customFormat="1">
      <c r="A919" s="13"/>
      <c r="B919" s="263"/>
      <c r="C919" s="264"/>
      <c r="D919" s="265" t="s">
        <v>201</v>
      </c>
      <c r="E919" s="266" t="s">
        <v>1</v>
      </c>
      <c r="F919" s="267" t="s">
        <v>2601</v>
      </c>
      <c r="G919" s="264"/>
      <c r="H919" s="268">
        <v>332</v>
      </c>
      <c r="I919" s="269"/>
      <c r="J919" s="269"/>
      <c r="K919" s="264"/>
      <c r="L919" s="264"/>
      <c r="M919" s="270"/>
      <c r="N919" s="271"/>
      <c r="O919" s="272"/>
      <c r="P919" s="272"/>
      <c r="Q919" s="272"/>
      <c r="R919" s="272"/>
      <c r="S919" s="272"/>
      <c r="T919" s="272"/>
      <c r="U919" s="272"/>
      <c r="V919" s="272"/>
      <c r="W919" s="272"/>
      <c r="X919" s="273"/>
      <c r="Y919" s="13"/>
      <c r="Z919" s="13"/>
      <c r="AA919" s="13"/>
      <c r="AB919" s="13"/>
      <c r="AC919" s="13"/>
      <c r="AD919" s="13"/>
      <c r="AE919" s="13"/>
      <c r="AT919" s="274" t="s">
        <v>201</v>
      </c>
      <c r="AU919" s="274" t="s">
        <v>88</v>
      </c>
      <c r="AV919" s="13" t="s">
        <v>88</v>
      </c>
      <c r="AW919" s="13" t="s">
        <v>5</v>
      </c>
      <c r="AX919" s="13" t="s">
        <v>86</v>
      </c>
      <c r="AY919" s="274" t="s">
        <v>184</v>
      </c>
    </row>
    <row r="920" s="2" customFormat="1" ht="24.15" customHeight="1">
      <c r="A920" s="41"/>
      <c r="B920" s="42"/>
      <c r="C920" s="249" t="s">
        <v>2602</v>
      </c>
      <c r="D920" s="249" t="s">
        <v>186</v>
      </c>
      <c r="E920" s="250" t="s">
        <v>2603</v>
      </c>
      <c r="F920" s="251" t="s">
        <v>2604</v>
      </c>
      <c r="G920" s="252" t="s">
        <v>194</v>
      </c>
      <c r="H920" s="253">
        <v>385</v>
      </c>
      <c r="I920" s="254"/>
      <c r="J920" s="254"/>
      <c r="K920" s="255">
        <f>ROUND(P920*H920,2)</f>
        <v>0</v>
      </c>
      <c r="L920" s="256"/>
      <c r="M920" s="44"/>
      <c r="N920" s="257" t="s">
        <v>1</v>
      </c>
      <c r="O920" s="258" t="s">
        <v>42</v>
      </c>
      <c r="P920" s="259">
        <f>I920+J920</f>
        <v>0</v>
      </c>
      <c r="Q920" s="259">
        <f>ROUND(I920*H920,2)</f>
        <v>0</v>
      </c>
      <c r="R920" s="259">
        <f>ROUND(J920*H920,2)</f>
        <v>0</v>
      </c>
      <c r="S920" s="94"/>
      <c r="T920" s="260">
        <f>S920*H920</f>
        <v>0</v>
      </c>
      <c r="U920" s="260">
        <v>0</v>
      </c>
      <c r="V920" s="260">
        <f>U920*H920</f>
        <v>0</v>
      </c>
      <c r="W920" s="260">
        <v>0.033000000000000002</v>
      </c>
      <c r="X920" s="261">
        <f>W920*H920</f>
        <v>12.705</v>
      </c>
      <c r="Y920" s="41"/>
      <c r="Z920" s="41"/>
      <c r="AA920" s="41"/>
      <c r="AB920" s="41"/>
      <c r="AC920" s="41"/>
      <c r="AD920" s="41"/>
      <c r="AE920" s="41"/>
      <c r="AR920" s="262" t="s">
        <v>264</v>
      </c>
      <c r="AT920" s="262" t="s">
        <v>186</v>
      </c>
      <c r="AU920" s="262" t="s">
        <v>88</v>
      </c>
      <c r="AY920" s="16" t="s">
        <v>184</v>
      </c>
      <c r="BE920" s="147">
        <f>IF(O920="základní",K920,0)</f>
        <v>0</v>
      </c>
      <c r="BF920" s="147">
        <f>IF(O920="snížená",K920,0)</f>
        <v>0</v>
      </c>
      <c r="BG920" s="147">
        <f>IF(O920="zákl. přenesená",K920,0)</f>
        <v>0</v>
      </c>
      <c r="BH920" s="147">
        <f>IF(O920="sníž. přenesená",K920,0)</f>
        <v>0</v>
      </c>
      <c r="BI920" s="147">
        <f>IF(O920="nulová",K920,0)</f>
        <v>0</v>
      </c>
      <c r="BJ920" s="16" t="s">
        <v>86</v>
      </c>
      <c r="BK920" s="147">
        <f>ROUND(P920*H920,2)</f>
        <v>0</v>
      </c>
      <c r="BL920" s="16" t="s">
        <v>264</v>
      </c>
      <c r="BM920" s="262" t="s">
        <v>2605</v>
      </c>
    </row>
    <row r="921" s="13" customFormat="1">
      <c r="A921" s="13"/>
      <c r="B921" s="263"/>
      <c r="C921" s="264"/>
      <c r="D921" s="265" t="s">
        <v>201</v>
      </c>
      <c r="E921" s="266" t="s">
        <v>1</v>
      </c>
      <c r="F921" s="267" t="s">
        <v>2606</v>
      </c>
      <c r="G921" s="264"/>
      <c r="H921" s="268">
        <v>224</v>
      </c>
      <c r="I921" s="269"/>
      <c r="J921" s="269"/>
      <c r="K921" s="264"/>
      <c r="L921" s="264"/>
      <c r="M921" s="270"/>
      <c r="N921" s="271"/>
      <c r="O921" s="272"/>
      <c r="P921" s="272"/>
      <c r="Q921" s="272"/>
      <c r="R921" s="272"/>
      <c r="S921" s="272"/>
      <c r="T921" s="272"/>
      <c r="U921" s="272"/>
      <c r="V921" s="272"/>
      <c r="W921" s="272"/>
      <c r="X921" s="273"/>
      <c r="Y921" s="13"/>
      <c r="Z921" s="13"/>
      <c r="AA921" s="13"/>
      <c r="AB921" s="13"/>
      <c r="AC921" s="13"/>
      <c r="AD921" s="13"/>
      <c r="AE921" s="13"/>
      <c r="AT921" s="274" t="s">
        <v>201</v>
      </c>
      <c r="AU921" s="274" t="s">
        <v>88</v>
      </c>
      <c r="AV921" s="13" t="s">
        <v>88</v>
      </c>
      <c r="AW921" s="13" t="s">
        <v>5</v>
      </c>
      <c r="AX921" s="13" t="s">
        <v>79</v>
      </c>
      <c r="AY921" s="274" t="s">
        <v>184</v>
      </c>
    </row>
    <row r="922" s="13" customFormat="1">
      <c r="A922" s="13"/>
      <c r="B922" s="263"/>
      <c r="C922" s="264"/>
      <c r="D922" s="265" t="s">
        <v>201</v>
      </c>
      <c r="E922" s="266" t="s">
        <v>1</v>
      </c>
      <c r="F922" s="267" t="s">
        <v>2607</v>
      </c>
      <c r="G922" s="264"/>
      <c r="H922" s="268">
        <v>161</v>
      </c>
      <c r="I922" s="269"/>
      <c r="J922" s="269"/>
      <c r="K922" s="264"/>
      <c r="L922" s="264"/>
      <c r="M922" s="270"/>
      <c r="N922" s="271"/>
      <c r="O922" s="272"/>
      <c r="P922" s="272"/>
      <c r="Q922" s="272"/>
      <c r="R922" s="272"/>
      <c r="S922" s="272"/>
      <c r="T922" s="272"/>
      <c r="U922" s="272"/>
      <c r="V922" s="272"/>
      <c r="W922" s="272"/>
      <c r="X922" s="273"/>
      <c r="Y922" s="13"/>
      <c r="Z922" s="13"/>
      <c r="AA922" s="13"/>
      <c r="AB922" s="13"/>
      <c r="AC922" s="13"/>
      <c r="AD922" s="13"/>
      <c r="AE922" s="13"/>
      <c r="AT922" s="274" t="s">
        <v>201</v>
      </c>
      <c r="AU922" s="274" t="s">
        <v>88</v>
      </c>
      <c r="AV922" s="13" t="s">
        <v>88</v>
      </c>
      <c r="AW922" s="13" t="s">
        <v>5</v>
      </c>
      <c r="AX922" s="13" t="s">
        <v>79</v>
      </c>
      <c r="AY922" s="274" t="s">
        <v>184</v>
      </c>
    </row>
    <row r="923" s="14" customFormat="1">
      <c r="A923" s="14"/>
      <c r="B923" s="275"/>
      <c r="C923" s="276"/>
      <c r="D923" s="265" t="s">
        <v>201</v>
      </c>
      <c r="E923" s="277" t="s">
        <v>1</v>
      </c>
      <c r="F923" s="278" t="s">
        <v>227</v>
      </c>
      <c r="G923" s="276"/>
      <c r="H923" s="279">
        <v>385</v>
      </c>
      <c r="I923" s="280"/>
      <c r="J923" s="280"/>
      <c r="K923" s="276"/>
      <c r="L923" s="276"/>
      <c r="M923" s="281"/>
      <c r="N923" s="282"/>
      <c r="O923" s="283"/>
      <c r="P923" s="283"/>
      <c r="Q923" s="283"/>
      <c r="R923" s="283"/>
      <c r="S923" s="283"/>
      <c r="T923" s="283"/>
      <c r="U923" s="283"/>
      <c r="V923" s="283"/>
      <c r="W923" s="283"/>
      <c r="X923" s="284"/>
      <c r="Y923" s="14"/>
      <c r="Z923" s="14"/>
      <c r="AA923" s="14"/>
      <c r="AB923" s="14"/>
      <c r="AC923" s="14"/>
      <c r="AD923" s="14"/>
      <c r="AE923" s="14"/>
      <c r="AT923" s="285" t="s">
        <v>201</v>
      </c>
      <c r="AU923" s="285" t="s">
        <v>88</v>
      </c>
      <c r="AV923" s="14" t="s">
        <v>190</v>
      </c>
      <c r="AW923" s="14" t="s">
        <v>5</v>
      </c>
      <c r="AX923" s="14" t="s">
        <v>86</v>
      </c>
      <c r="AY923" s="285" t="s">
        <v>184</v>
      </c>
    </row>
    <row r="924" s="2" customFormat="1" ht="24.15" customHeight="1">
      <c r="A924" s="41"/>
      <c r="B924" s="42"/>
      <c r="C924" s="249" t="s">
        <v>2608</v>
      </c>
      <c r="D924" s="249" t="s">
        <v>186</v>
      </c>
      <c r="E924" s="250" t="s">
        <v>2609</v>
      </c>
      <c r="F924" s="251" t="s">
        <v>2610</v>
      </c>
      <c r="G924" s="252" t="s">
        <v>189</v>
      </c>
      <c r="H924" s="253">
        <v>250</v>
      </c>
      <c r="I924" s="254"/>
      <c r="J924" s="254"/>
      <c r="K924" s="255">
        <f>ROUND(P924*H924,2)</f>
        <v>0</v>
      </c>
      <c r="L924" s="256"/>
      <c r="M924" s="44"/>
      <c r="N924" s="257" t="s">
        <v>1</v>
      </c>
      <c r="O924" s="258" t="s">
        <v>42</v>
      </c>
      <c r="P924" s="259">
        <f>I924+J924</f>
        <v>0</v>
      </c>
      <c r="Q924" s="259">
        <f>ROUND(I924*H924,2)</f>
        <v>0</v>
      </c>
      <c r="R924" s="259">
        <f>ROUND(J924*H924,2)</f>
        <v>0</v>
      </c>
      <c r="S924" s="94"/>
      <c r="T924" s="260">
        <f>S924*H924</f>
        <v>0</v>
      </c>
      <c r="U924" s="260">
        <v>0</v>
      </c>
      <c r="V924" s="260">
        <f>U924*H924</f>
        <v>0</v>
      </c>
      <c r="W924" s="260">
        <v>0.040000000000000001</v>
      </c>
      <c r="X924" s="261">
        <f>W924*H924</f>
        <v>10</v>
      </c>
      <c r="Y924" s="41"/>
      <c r="Z924" s="41"/>
      <c r="AA924" s="41"/>
      <c r="AB924" s="41"/>
      <c r="AC924" s="41"/>
      <c r="AD924" s="41"/>
      <c r="AE924" s="41"/>
      <c r="AR924" s="262" t="s">
        <v>264</v>
      </c>
      <c r="AT924" s="262" t="s">
        <v>186</v>
      </c>
      <c r="AU924" s="262" t="s">
        <v>88</v>
      </c>
      <c r="AY924" s="16" t="s">
        <v>184</v>
      </c>
      <c r="BE924" s="147">
        <f>IF(O924="základní",K924,0)</f>
        <v>0</v>
      </c>
      <c r="BF924" s="147">
        <f>IF(O924="snížená",K924,0)</f>
        <v>0</v>
      </c>
      <c r="BG924" s="147">
        <f>IF(O924="zákl. přenesená",K924,0)</f>
        <v>0</v>
      </c>
      <c r="BH924" s="147">
        <f>IF(O924="sníž. přenesená",K924,0)</f>
        <v>0</v>
      </c>
      <c r="BI924" s="147">
        <f>IF(O924="nulová",K924,0)</f>
        <v>0</v>
      </c>
      <c r="BJ924" s="16" t="s">
        <v>86</v>
      </c>
      <c r="BK924" s="147">
        <f>ROUND(P924*H924,2)</f>
        <v>0</v>
      </c>
      <c r="BL924" s="16" t="s">
        <v>264</v>
      </c>
      <c r="BM924" s="262" t="s">
        <v>2611</v>
      </c>
    </row>
    <row r="925" s="13" customFormat="1">
      <c r="A925" s="13"/>
      <c r="B925" s="263"/>
      <c r="C925" s="264"/>
      <c r="D925" s="265" t="s">
        <v>201</v>
      </c>
      <c r="E925" s="266" t="s">
        <v>1</v>
      </c>
      <c r="F925" s="267" t="s">
        <v>1288</v>
      </c>
      <c r="G925" s="264"/>
      <c r="H925" s="268">
        <v>250</v>
      </c>
      <c r="I925" s="269"/>
      <c r="J925" s="269"/>
      <c r="K925" s="264"/>
      <c r="L925" s="264"/>
      <c r="M925" s="270"/>
      <c r="N925" s="271"/>
      <c r="O925" s="272"/>
      <c r="P925" s="272"/>
      <c r="Q925" s="272"/>
      <c r="R925" s="272"/>
      <c r="S925" s="272"/>
      <c r="T925" s="272"/>
      <c r="U925" s="272"/>
      <c r="V925" s="272"/>
      <c r="W925" s="272"/>
      <c r="X925" s="273"/>
      <c r="Y925" s="13"/>
      <c r="Z925" s="13"/>
      <c r="AA925" s="13"/>
      <c r="AB925" s="13"/>
      <c r="AC925" s="13"/>
      <c r="AD925" s="13"/>
      <c r="AE925" s="13"/>
      <c r="AT925" s="274" t="s">
        <v>201</v>
      </c>
      <c r="AU925" s="274" t="s">
        <v>88</v>
      </c>
      <c r="AV925" s="13" t="s">
        <v>88</v>
      </c>
      <c r="AW925" s="13" t="s">
        <v>5</v>
      </c>
      <c r="AX925" s="13" t="s">
        <v>86</v>
      </c>
      <c r="AY925" s="274" t="s">
        <v>184</v>
      </c>
    </row>
    <row r="926" s="2" customFormat="1" ht="24.15" customHeight="1">
      <c r="A926" s="41"/>
      <c r="B926" s="42"/>
      <c r="C926" s="249" t="s">
        <v>2612</v>
      </c>
      <c r="D926" s="249" t="s">
        <v>186</v>
      </c>
      <c r="E926" s="250" t="s">
        <v>2613</v>
      </c>
      <c r="F926" s="251" t="s">
        <v>2614</v>
      </c>
      <c r="G926" s="252" t="s">
        <v>241</v>
      </c>
      <c r="H926" s="253">
        <v>28.297000000000001</v>
      </c>
      <c r="I926" s="254"/>
      <c r="J926" s="254"/>
      <c r="K926" s="255">
        <f>ROUND(P926*H926,2)</f>
        <v>0</v>
      </c>
      <c r="L926" s="256"/>
      <c r="M926" s="44"/>
      <c r="N926" s="257" t="s">
        <v>1</v>
      </c>
      <c r="O926" s="258" t="s">
        <v>42</v>
      </c>
      <c r="P926" s="259">
        <f>I926+J926</f>
        <v>0</v>
      </c>
      <c r="Q926" s="259">
        <f>ROUND(I926*H926,2)</f>
        <v>0</v>
      </c>
      <c r="R926" s="259">
        <f>ROUND(J926*H926,2)</f>
        <v>0</v>
      </c>
      <c r="S926" s="94"/>
      <c r="T926" s="260">
        <f>S926*H926</f>
        <v>0</v>
      </c>
      <c r="U926" s="260">
        <v>0</v>
      </c>
      <c r="V926" s="260">
        <f>U926*H926</f>
        <v>0</v>
      </c>
      <c r="W926" s="260">
        <v>0</v>
      </c>
      <c r="X926" s="261">
        <f>W926*H926</f>
        <v>0</v>
      </c>
      <c r="Y926" s="41"/>
      <c r="Z926" s="41"/>
      <c r="AA926" s="41"/>
      <c r="AB926" s="41"/>
      <c r="AC926" s="41"/>
      <c r="AD926" s="41"/>
      <c r="AE926" s="41"/>
      <c r="AR926" s="262" t="s">
        <v>264</v>
      </c>
      <c r="AT926" s="262" t="s">
        <v>186</v>
      </c>
      <c r="AU926" s="262" t="s">
        <v>88</v>
      </c>
      <c r="AY926" s="16" t="s">
        <v>184</v>
      </c>
      <c r="BE926" s="147">
        <f>IF(O926="základní",K926,0)</f>
        <v>0</v>
      </c>
      <c r="BF926" s="147">
        <f>IF(O926="snížená",K926,0)</f>
        <v>0</v>
      </c>
      <c r="BG926" s="147">
        <f>IF(O926="zákl. přenesená",K926,0)</f>
        <v>0</v>
      </c>
      <c r="BH926" s="147">
        <f>IF(O926="sníž. přenesená",K926,0)</f>
        <v>0</v>
      </c>
      <c r="BI926" s="147">
        <f>IF(O926="nulová",K926,0)</f>
        <v>0</v>
      </c>
      <c r="BJ926" s="16" t="s">
        <v>86</v>
      </c>
      <c r="BK926" s="147">
        <f>ROUND(P926*H926,2)</f>
        <v>0</v>
      </c>
      <c r="BL926" s="16" t="s">
        <v>264</v>
      </c>
      <c r="BM926" s="262" t="s">
        <v>2615</v>
      </c>
    </row>
    <row r="927" s="2" customFormat="1" ht="24.15" customHeight="1">
      <c r="A927" s="41"/>
      <c r="B927" s="42"/>
      <c r="C927" s="249" t="s">
        <v>2616</v>
      </c>
      <c r="D927" s="249" t="s">
        <v>186</v>
      </c>
      <c r="E927" s="250" t="s">
        <v>2617</v>
      </c>
      <c r="F927" s="251" t="s">
        <v>2618</v>
      </c>
      <c r="G927" s="252" t="s">
        <v>241</v>
      </c>
      <c r="H927" s="253">
        <v>28.297000000000001</v>
      </c>
      <c r="I927" s="254"/>
      <c r="J927" s="254"/>
      <c r="K927" s="255">
        <f>ROUND(P927*H927,2)</f>
        <v>0</v>
      </c>
      <c r="L927" s="256"/>
      <c r="M927" s="44"/>
      <c r="N927" s="257" t="s">
        <v>1</v>
      </c>
      <c r="O927" s="258" t="s">
        <v>42</v>
      </c>
      <c r="P927" s="259">
        <f>I927+J927</f>
        <v>0</v>
      </c>
      <c r="Q927" s="259">
        <f>ROUND(I927*H927,2)</f>
        <v>0</v>
      </c>
      <c r="R927" s="259">
        <f>ROUND(J927*H927,2)</f>
        <v>0</v>
      </c>
      <c r="S927" s="94"/>
      <c r="T927" s="260">
        <f>S927*H927</f>
        <v>0</v>
      </c>
      <c r="U927" s="260">
        <v>0</v>
      </c>
      <c r="V927" s="260">
        <f>U927*H927</f>
        <v>0</v>
      </c>
      <c r="W927" s="260">
        <v>0</v>
      </c>
      <c r="X927" s="261">
        <f>W927*H927</f>
        <v>0</v>
      </c>
      <c r="Y927" s="41"/>
      <c r="Z927" s="41"/>
      <c r="AA927" s="41"/>
      <c r="AB927" s="41"/>
      <c r="AC927" s="41"/>
      <c r="AD927" s="41"/>
      <c r="AE927" s="41"/>
      <c r="AR927" s="262" t="s">
        <v>264</v>
      </c>
      <c r="AT927" s="262" t="s">
        <v>186</v>
      </c>
      <c r="AU927" s="262" t="s">
        <v>88</v>
      </c>
      <c r="AY927" s="16" t="s">
        <v>184</v>
      </c>
      <c r="BE927" s="147">
        <f>IF(O927="základní",K927,0)</f>
        <v>0</v>
      </c>
      <c r="BF927" s="147">
        <f>IF(O927="snížená",K927,0)</f>
        <v>0</v>
      </c>
      <c r="BG927" s="147">
        <f>IF(O927="zákl. přenesená",K927,0)</f>
        <v>0</v>
      </c>
      <c r="BH927" s="147">
        <f>IF(O927="sníž. přenesená",K927,0)</f>
        <v>0</v>
      </c>
      <c r="BI927" s="147">
        <f>IF(O927="nulová",K927,0)</f>
        <v>0</v>
      </c>
      <c r="BJ927" s="16" t="s">
        <v>86</v>
      </c>
      <c r="BK927" s="147">
        <f>ROUND(P927*H927,2)</f>
        <v>0</v>
      </c>
      <c r="BL927" s="16" t="s">
        <v>264</v>
      </c>
      <c r="BM927" s="262" t="s">
        <v>2619</v>
      </c>
    </row>
    <row r="928" s="12" customFormat="1" ht="22.8" customHeight="1">
      <c r="A928" s="12"/>
      <c r="B928" s="232"/>
      <c r="C928" s="233"/>
      <c r="D928" s="234" t="s">
        <v>78</v>
      </c>
      <c r="E928" s="247" t="s">
        <v>2620</v>
      </c>
      <c r="F928" s="247" t="s">
        <v>2621</v>
      </c>
      <c r="G928" s="233"/>
      <c r="H928" s="233"/>
      <c r="I928" s="236"/>
      <c r="J928" s="236"/>
      <c r="K928" s="248">
        <f>BK928</f>
        <v>0</v>
      </c>
      <c r="L928" s="233"/>
      <c r="M928" s="238"/>
      <c r="N928" s="239"/>
      <c r="O928" s="240"/>
      <c r="P928" s="240"/>
      <c r="Q928" s="241">
        <f>SUM(Q929:Q956)</f>
        <v>0</v>
      </c>
      <c r="R928" s="241">
        <f>SUM(R929:R956)</f>
        <v>0</v>
      </c>
      <c r="S928" s="240"/>
      <c r="T928" s="242">
        <f>SUM(T929:T956)</f>
        <v>0</v>
      </c>
      <c r="U928" s="240"/>
      <c r="V928" s="242">
        <f>SUM(V929:V956)</f>
        <v>37.504519999999992</v>
      </c>
      <c r="W928" s="240"/>
      <c r="X928" s="243">
        <f>SUM(X929:X956)</f>
        <v>0</v>
      </c>
      <c r="Y928" s="12"/>
      <c r="Z928" s="12"/>
      <c r="AA928" s="12"/>
      <c r="AB928" s="12"/>
      <c r="AC928" s="12"/>
      <c r="AD928" s="12"/>
      <c r="AE928" s="12"/>
      <c r="AR928" s="244" t="s">
        <v>88</v>
      </c>
      <c r="AT928" s="245" t="s">
        <v>78</v>
      </c>
      <c r="AU928" s="245" t="s">
        <v>86</v>
      </c>
      <c r="AY928" s="244" t="s">
        <v>184</v>
      </c>
      <c r="BK928" s="246">
        <f>SUM(BK929:BK956)</f>
        <v>0</v>
      </c>
    </row>
    <row r="929" s="2" customFormat="1" ht="24.15" customHeight="1">
      <c r="A929" s="41"/>
      <c r="B929" s="42"/>
      <c r="C929" s="249" t="s">
        <v>2622</v>
      </c>
      <c r="D929" s="249" t="s">
        <v>186</v>
      </c>
      <c r="E929" s="250" t="s">
        <v>2623</v>
      </c>
      <c r="F929" s="251" t="s">
        <v>2624</v>
      </c>
      <c r="G929" s="252" t="s">
        <v>189</v>
      </c>
      <c r="H929" s="253">
        <v>44.799999999999997</v>
      </c>
      <c r="I929" s="254"/>
      <c r="J929" s="254"/>
      <c r="K929" s="255">
        <f>ROUND(P929*H929,2)</f>
        <v>0</v>
      </c>
      <c r="L929" s="256"/>
      <c r="M929" s="44"/>
      <c r="N929" s="257" t="s">
        <v>1</v>
      </c>
      <c r="O929" s="258" t="s">
        <v>42</v>
      </c>
      <c r="P929" s="259">
        <f>I929+J929</f>
        <v>0</v>
      </c>
      <c r="Q929" s="259">
        <f>ROUND(I929*H929,2)</f>
        <v>0</v>
      </c>
      <c r="R929" s="259">
        <f>ROUND(J929*H929,2)</f>
        <v>0</v>
      </c>
      <c r="S929" s="94"/>
      <c r="T929" s="260">
        <f>S929*H929</f>
        <v>0</v>
      </c>
      <c r="U929" s="260">
        <v>0.026179999999999998</v>
      </c>
      <c r="V929" s="260">
        <f>U929*H929</f>
        <v>1.1728639999999999</v>
      </c>
      <c r="W929" s="260">
        <v>0</v>
      </c>
      <c r="X929" s="261">
        <f>W929*H929</f>
        <v>0</v>
      </c>
      <c r="Y929" s="41"/>
      <c r="Z929" s="41"/>
      <c r="AA929" s="41"/>
      <c r="AB929" s="41"/>
      <c r="AC929" s="41"/>
      <c r="AD929" s="41"/>
      <c r="AE929" s="41"/>
      <c r="AR929" s="262" t="s">
        <v>264</v>
      </c>
      <c r="AT929" s="262" t="s">
        <v>186</v>
      </c>
      <c r="AU929" s="262" t="s">
        <v>88</v>
      </c>
      <c r="AY929" s="16" t="s">
        <v>184</v>
      </c>
      <c r="BE929" s="147">
        <f>IF(O929="základní",K929,0)</f>
        <v>0</v>
      </c>
      <c r="BF929" s="147">
        <f>IF(O929="snížená",K929,0)</f>
        <v>0</v>
      </c>
      <c r="BG929" s="147">
        <f>IF(O929="zákl. přenesená",K929,0)</f>
        <v>0</v>
      </c>
      <c r="BH929" s="147">
        <f>IF(O929="sníž. přenesená",K929,0)</f>
        <v>0</v>
      </c>
      <c r="BI929" s="147">
        <f>IF(O929="nulová",K929,0)</f>
        <v>0</v>
      </c>
      <c r="BJ929" s="16" t="s">
        <v>86</v>
      </c>
      <c r="BK929" s="147">
        <f>ROUND(P929*H929,2)</f>
        <v>0</v>
      </c>
      <c r="BL929" s="16" t="s">
        <v>264</v>
      </c>
      <c r="BM929" s="262" t="s">
        <v>2625</v>
      </c>
    </row>
    <row r="930" s="13" customFormat="1">
      <c r="A930" s="13"/>
      <c r="B930" s="263"/>
      <c r="C930" s="264"/>
      <c r="D930" s="265" t="s">
        <v>201</v>
      </c>
      <c r="E930" s="266" t="s">
        <v>1</v>
      </c>
      <c r="F930" s="267" t="s">
        <v>2626</v>
      </c>
      <c r="G930" s="264"/>
      <c r="H930" s="268">
        <v>44.799999999999997</v>
      </c>
      <c r="I930" s="269"/>
      <c r="J930" s="269"/>
      <c r="K930" s="264"/>
      <c r="L930" s="264"/>
      <c r="M930" s="270"/>
      <c r="N930" s="271"/>
      <c r="O930" s="272"/>
      <c r="P930" s="272"/>
      <c r="Q930" s="272"/>
      <c r="R930" s="272"/>
      <c r="S930" s="272"/>
      <c r="T930" s="272"/>
      <c r="U930" s="272"/>
      <c r="V930" s="272"/>
      <c r="W930" s="272"/>
      <c r="X930" s="273"/>
      <c r="Y930" s="13"/>
      <c r="Z930" s="13"/>
      <c r="AA930" s="13"/>
      <c r="AB930" s="13"/>
      <c r="AC930" s="13"/>
      <c r="AD930" s="13"/>
      <c r="AE930" s="13"/>
      <c r="AT930" s="274" t="s">
        <v>201</v>
      </c>
      <c r="AU930" s="274" t="s">
        <v>88</v>
      </c>
      <c r="AV930" s="13" t="s">
        <v>88</v>
      </c>
      <c r="AW930" s="13" t="s">
        <v>5</v>
      </c>
      <c r="AX930" s="13" t="s">
        <v>86</v>
      </c>
      <c r="AY930" s="274" t="s">
        <v>184</v>
      </c>
    </row>
    <row r="931" s="2" customFormat="1" ht="24.15" customHeight="1">
      <c r="A931" s="41"/>
      <c r="B931" s="42"/>
      <c r="C931" s="249" t="s">
        <v>2627</v>
      </c>
      <c r="D931" s="249" t="s">
        <v>186</v>
      </c>
      <c r="E931" s="250" t="s">
        <v>2628</v>
      </c>
      <c r="F931" s="251" t="s">
        <v>2629</v>
      </c>
      <c r="G931" s="252" t="s">
        <v>189</v>
      </c>
      <c r="H931" s="253">
        <v>145</v>
      </c>
      <c r="I931" s="254"/>
      <c r="J931" s="254"/>
      <c r="K931" s="255">
        <f>ROUND(P931*H931,2)</f>
        <v>0</v>
      </c>
      <c r="L931" s="256"/>
      <c r="M931" s="44"/>
      <c r="N931" s="257" t="s">
        <v>1</v>
      </c>
      <c r="O931" s="258" t="s">
        <v>42</v>
      </c>
      <c r="P931" s="259">
        <f>I931+J931</f>
        <v>0</v>
      </c>
      <c r="Q931" s="259">
        <f>ROUND(I931*H931,2)</f>
        <v>0</v>
      </c>
      <c r="R931" s="259">
        <f>ROUND(J931*H931,2)</f>
        <v>0</v>
      </c>
      <c r="S931" s="94"/>
      <c r="T931" s="260">
        <f>S931*H931</f>
        <v>0</v>
      </c>
      <c r="U931" s="260">
        <v>0.028660000000000001</v>
      </c>
      <c r="V931" s="260">
        <f>U931*H931</f>
        <v>4.1557000000000004</v>
      </c>
      <c r="W931" s="260">
        <v>0</v>
      </c>
      <c r="X931" s="261">
        <f>W931*H931</f>
        <v>0</v>
      </c>
      <c r="Y931" s="41"/>
      <c r="Z931" s="41"/>
      <c r="AA931" s="41"/>
      <c r="AB931" s="41"/>
      <c r="AC931" s="41"/>
      <c r="AD931" s="41"/>
      <c r="AE931" s="41"/>
      <c r="AR931" s="262" t="s">
        <v>264</v>
      </c>
      <c r="AT931" s="262" t="s">
        <v>186</v>
      </c>
      <c r="AU931" s="262" t="s">
        <v>88</v>
      </c>
      <c r="AY931" s="16" t="s">
        <v>184</v>
      </c>
      <c r="BE931" s="147">
        <f>IF(O931="základní",K931,0)</f>
        <v>0</v>
      </c>
      <c r="BF931" s="147">
        <f>IF(O931="snížená",K931,0)</f>
        <v>0</v>
      </c>
      <c r="BG931" s="147">
        <f>IF(O931="zákl. přenesená",K931,0)</f>
        <v>0</v>
      </c>
      <c r="BH931" s="147">
        <f>IF(O931="sníž. přenesená",K931,0)</f>
        <v>0</v>
      </c>
      <c r="BI931" s="147">
        <f>IF(O931="nulová",K931,0)</f>
        <v>0</v>
      </c>
      <c r="BJ931" s="16" t="s">
        <v>86</v>
      </c>
      <c r="BK931" s="147">
        <f>ROUND(P931*H931,2)</f>
        <v>0</v>
      </c>
      <c r="BL931" s="16" t="s">
        <v>264</v>
      </c>
      <c r="BM931" s="262" t="s">
        <v>2630</v>
      </c>
    </row>
    <row r="932" s="13" customFormat="1">
      <c r="A932" s="13"/>
      <c r="B932" s="263"/>
      <c r="C932" s="264"/>
      <c r="D932" s="265" t="s">
        <v>201</v>
      </c>
      <c r="E932" s="266" t="s">
        <v>1</v>
      </c>
      <c r="F932" s="267" t="s">
        <v>2631</v>
      </c>
      <c r="G932" s="264"/>
      <c r="H932" s="268">
        <v>145</v>
      </c>
      <c r="I932" s="269"/>
      <c r="J932" s="269"/>
      <c r="K932" s="264"/>
      <c r="L932" s="264"/>
      <c r="M932" s="270"/>
      <c r="N932" s="271"/>
      <c r="O932" s="272"/>
      <c r="P932" s="272"/>
      <c r="Q932" s="272"/>
      <c r="R932" s="272"/>
      <c r="S932" s="272"/>
      <c r="T932" s="272"/>
      <c r="U932" s="272"/>
      <c r="V932" s="272"/>
      <c r="W932" s="272"/>
      <c r="X932" s="273"/>
      <c r="Y932" s="13"/>
      <c r="Z932" s="13"/>
      <c r="AA932" s="13"/>
      <c r="AB932" s="13"/>
      <c r="AC932" s="13"/>
      <c r="AD932" s="13"/>
      <c r="AE932" s="13"/>
      <c r="AT932" s="274" t="s">
        <v>201</v>
      </c>
      <c r="AU932" s="274" t="s">
        <v>88</v>
      </c>
      <c r="AV932" s="13" t="s">
        <v>88</v>
      </c>
      <c r="AW932" s="13" t="s">
        <v>5</v>
      </c>
      <c r="AX932" s="13" t="s">
        <v>86</v>
      </c>
      <c r="AY932" s="274" t="s">
        <v>184</v>
      </c>
    </row>
    <row r="933" s="2" customFormat="1" ht="21.75" customHeight="1">
      <c r="A933" s="41"/>
      <c r="B933" s="42"/>
      <c r="C933" s="249" t="s">
        <v>2632</v>
      </c>
      <c r="D933" s="249" t="s">
        <v>186</v>
      </c>
      <c r="E933" s="250" t="s">
        <v>2633</v>
      </c>
      <c r="F933" s="251" t="s">
        <v>2634</v>
      </c>
      <c r="G933" s="252" t="s">
        <v>189</v>
      </c>
      <c r="H933" s="253">
        <v>361.80000000000001</v>
      </c>
      <c r="I933" s="254"/>
      <c r="J933" s="254"/>
      <c r="K933" s="255">
        <f>ROUND(P933*H933,2)</f>
        <v>0</v>
      </c>
      <c r="L933" s="256"/>
      <c r="M933" s="44"/>
      <c r="N933" s="257" t="s">
        <v>1</v>
      </c>
      <c r="O933" s="258" t="s">
        <v>42</v>
      </c>
      <c r="P933" s="259">
        <f>I933+J933</f>
        <v>0</v>
      </c>
      <c r="Q933" s="259">
        <f>ROUND(I933*H933,2)</f>
        <v>0</v>
      </c>
      <c r="R933" s="259">
        <f>ROUND(J933*H933,2)</f>
        <v>0</v>
      </c>
      <c r="S933" s="94"/>
      <c r="T933" s="260">
        <f>S933*H933</f>
        <v>0</v>
      </c>
      <c r="U933" s="260">
        <v>0.00020000000000000001</v>
      </c>
      <c r="V933" s="260">
        <f>U933*H933</f>
        <v>0.072360000000000008</v>
      </c>
      <c r="W933" s="260">
        <v>0</v>
      </c>
      <c r="X933" s="261">
        <f>W933*H933</f>
        <v>0</v>
      </c>
      <c r="Y933" s="41"/>
      <c r="Z933" s="41"/>
      <c r="AA933" s="41"/>
      <c r="AB933" s="41"/>
      <c r="AC933" s="41"/>
      <c r="AD933" s="41"/>
      <c r="AE933" s="41"/>
      <c r="AR933" s="262" t="s">
        <v>264</v>
      </c>
      <c r="AT933" s="262" t="s">
        <v>186</v>
      </c>
      <c r="AU933" s="262" t="s">
        <v>88</v>
      </c>
      <c r="AY933" s="16" t="s">
        <v>184</v>
      </c>
      <c r="BE933" s="147">
        <f>IF(O933="základní",K933,0)</f>
        <v>0</v>
      </c>
      <c r="BF933" s="147">
        <f>IF(O933="snížená",K933,0)</f>
        <v>0</v>
      </c>
      <c r="BG933" s="147">
        <f>IF(O933="zákl. přenesená",K933,0)</f>
        <v>0</v>
      </c>
      <c r="BH933" s="147">
        <f>IF(O933="sníž. přenesená",K933,0)</f>
        <v>0</v>
      </c>
      <c r="BI933" s="147">
        <f>IF(O933="nulová",K933,0)</f>
        <v>0</v>
      </c>
      <c r="BJ933" s="16" t="s">
        <v>86</v>
      </c>
      <c r="BK933" s="147">
        <f>ROUND(P933*H933,2)</f>
        <v>0</v>
      </c>
      <c r="BL933" s="16" t="s">
        <v>264</v>
      </c>
      <c r="BM933" s="262" t="s">
        <v>2635</v>
      </c>
    </row>
    <row r="934" s="13" customFormat="1">
      <c r="A934" s="13"/>
      <c r="B934" s="263"/>
      <c r="C934" s="264"/>
      <c r="D934" s="265" t="s">
        <v>201</v>
      </c>
      <c r="E934" s="266" t="s">
        <v>1</v>
      </c>
      <c r="F934" s="267" t="s">
        <v>2636</v>
      </c>
      <c r="G934" s="264"/>
      <c r="H934" s="268">
        <v>361.80000000000001</v>
      </c>
      <c r="I934" s="269"/>
      <c r="J934" s="269"/>
      <c r="K934" s="264"/>
      <c r="L934" s="264"/>
      <c r="M934" s="270"/>
      <c r="N934" s="271"/>
      <c r="O934" s="272"/>
      <c r="P934" s="272"/>
      <c r="Q934" s="272"/>
      <c r="R934" s="272"/>
      <c r="S934" s="272"/>
      <c r="T934" s="272"/>
      <c r="U934" s="272"/>
      <c r="V934" s="272"/>
      <c r="W934" s="272"/>
      <c r="X934" s="273"/>
      <c r="Y934" s="13"/>
      <c r="Z934" s="13"/>
      <c r="AA934" s="13"/>
      <c r="AB934" s="13"/>
      <c r="AC934" s="13"/>
      <c r="AD934" s="13"/>
      <c r="AE934" s="13"/>
      <c r="AT934" s="274" t="s">
        <v>201</v>
      </c>
      <c r="AU934" s="274" t="s">
        <v>88</v>
      </c>
      <c r="AV934" s="13" t="s">
        <v>88</v>
      </c>
      <c r="AW934" s="13" t="s">
        <v>5</v>
      </c>
      <c r="AX934" s="13" t="s">
        <v>86</v>
      </c>
      <c r="AY934" s="274" t="s">
        <v>184</v>
      </c>
    </row>
    <row r="935" s="2" customFormat="1" ht="37.8" customHeight="1">
      <c r="A935" s="41"/>
      <c r="B935" s="42"/>
      <c r="C935" s="249" t="s">
        <v>2637</v>
      </c>
      <c r="D935" s="249" t="s">
        <v>186</v>
      </c>
      <c r="E935" s="250" t="s">
        <v>2638</v>
      </c>
      <c r="F935" s="251" t="s">
        <v>2639</v>
      </c>
      <c r="G935" s="252" t="s">
        <v>189</v>
      </c>
      <c r="H935" s="253">
        <v>121</v>
      </c>
      <c r="I935" s="254"/>
      <c r="J935" s="254"/>
      <c r="K935" s="255">
        <f>ROUND(P935*H935,2)</f>
        <v>0</v>
      </c>
      <c r="L935" s="256"/>
      <c r="M935" s="44"/>
      <c r="N935" s="257" t="s">
        <v>1</v>
      </c>
      <c r="O935" s="258" t="s">
        <v>42</v>
      </c>
      <c r="P935" s="259">
        <f>I935+J935</f>
        <v>0</v>
      </c>
      <c r="Q935" s="259">
        <f>ROUND(I935*H935,2)</f>
        <v>0</v>
      </c>
      <c r="R935" s="259">
        <f>ROUND(J935*H935,2)</f>
        <v>0</v>
      </c>
      <c r="S935" s="94"/>
      <c r="T935" s="260">
        <f>S935*H935</f>
        <v>0</v>
      </c>
      <c r="U935" s="260">
        <v>0.055739999999999998</v>
      </c>
      <c r="V935" s="260">
        <f>U935*H935</f>
        <v>6.7445399999999998</v>
      </c>
      <c r="W935" s="260">
        <v>0</v>
      </c>
      <c r="X935" s="261">
        <f>W935*H935</f>
        <v>0</v>
      </c>
      <c r="Y935" s="41"/>
      <c r="Z935" s="41"/>
      <c r="AA935" s="41"/>
      <c r="AB935" s="41"/>
      <c r="AC935" s="41"/>
      <c r="AD935" s="41"/>
      <c r="AE935" s="41"/>
      <c r="AR935" s="262" t="s">
        <v>264</v>
      </c>
      <c r="AT935" s="262" t="s">
        <v>186</v>
      </c>
      <c r="AU935" s="262" t="s">
        <v>88</v>
      </c>
      <c r="AY935" s="16" t="s">
        <v>184</v>
      </c>
      <c r="BE935" s="147">
        <f>IF(O935="základní",K935,0)</f>
        <v>0</v>
      </c>
      <c r="BF935" s="147">
        <f>IF(O935="snížená",K935,0)</f>
        <v>0</v>
      </c>
      <c r="BG935" s="147">
        <f>IF(O935="zákl. přenesená",K935,0)</f>
        <v>0</v>
      </c>
      <c r="BH935" s="147">
        <f>IF(O935="sníž. přenesená",K935,0)</f>
        <v>0</v>
      </c>
      <c r="BI935" s="147">
        <f>IF(O935="nulová",K935,0)</f>
        <v>0</v>
      </c>
      <c r="BJ935" s="16" t="s">
        <v>86</v>
      </c>
      <c r="BK935" s="147">
        <f>ROUND(P935*H935,2)</f>
        <v>0</v>
      </c>
      <c r="BL935" s="16" t="s">
        <v>264</v>
      </c>
      <c r="BM935" s="262" t="s">
        <v>2640</v>
      </c>
    </row>
    <row r="936" s="13" customFormat="1">
      <c r="A936" s="13"/>
      <c r="B936" s="263"/>
      <c r="C936" s="264"/>
      <c r="D936" s="265" t="s">
        <v>201</v>
      </c>
      <c r="E936" s="266" t="s">
        <v>1</v>
      </c>
      <c r="F936" s="267" t="s">
        <v>2641</v>
      </c>
      <c r="G936" s="264"/>
      <c r="H936" s="268">
        <v>121</v>
      </c>
      <c r="I936" s="269"/>
      <c r="J936" s="269"/>
      <c r="K936" s="264"/>
      <c r="L936" s="264"/>
      <c r="M936" s="270"/>
      <c r="N936" s="271"/>
      <c r="O936" s="272"/>
      <c r="P936" s="272"/>
      <c r="Q936" s="272"/>
      <c r="R936" s="272"/>
      <c r="S936" s="272"/>
      <c r="T936" s="272"/>
      <c r="U936" s="272"/>
      <c r="V936" s="272"/>
      <c r="W936" s="272"/>
      <c r="X936" s="273"/>
      <c r="Y936" s="13"/>
      <c r="Z936" s="13"/>
      <c r="AA936" s="13"/>
      <c r="AB936" s="13"/>
      <c r="AC936" s="13"/>
      <c r="AD936" s="13"/>
      <c r="AE936" s="13"/>
      <c r="AT936" s="274" t="s">
        <v>201</v>
      </c>
      <c r="AU936" s="274" t="s">
        <v>88</v>
      </c>
      <c r="AV936" s="13" t="s">
        <v>88</v>
      </c>
      <c r="AW936" s="13" t="s">
        <v>5</v>
      </c>
      <c r="AX936" s="13" t="s">
        <v>86</v>
      </c>
      <c r="AY936" s="274" t="s">
        <v>184</v>
      </c>
    </row>
    <row r="937" s="2" customFormat="1" ht="24.15" customHeight="1">
      <c r="A937" s="41"/>
      <c r="B937" s="42"/>
      <c r="C937" s="249" t="s">
        <v>2642</v>
      </c>
      <c r="D937" s="249" t="s">
        <v>186</v>
      </c>
      <c r="E937" s="250" t="s">
        <v>2643</v>
      </c>
      <c r="F937" s="251" t="s">
        <v>2644</v>
      </c>
      <c r="G937" s="252" t="s">
        <v>189</v>
      </c>
      <c r="H937" s="253">
        <v>128</v>
      </c>
      <c r="I937" s="254"/>
      <c r="J937" s="254"/>
      <c r="K937" s="255">
        <f>ROUND(P937*H937,2)</f>
        <v>0</v>
      </c>
      <c r="L937" s="256"/>
      <c r="M937" s="44"/>
      <c r="N937" s="257" t="s">
        <v>1</v>
      </c>
      <c r="O937" s="258" t="s">
        <v>42</v>
      </c>
      <c r="P937" s="259">
        <f>I937+J937</f>
        <v>0</v>
      </c>
      <c r="Q937" s="259">
        <f>ROUND(I937*H937,2)</f>
        <v>0</v>
      </c>
      <c r="R937" s="259">
        <f>ROUND(J937*H937,2)</f>
        <v>0</v>
      </c>
      <c r="S937" s="94"/>
      <c r="T937" s="260">
        <f>S937*H937</f>
        <v>0</v>
      </c>
      <c r="U937" s="260">
        <v>0.016910000000000001</v>
      </c>
      <c r="V937" s="260">
        <f>U937*H937</f>
        <v>2.1644800000000002</v>
      </c>
      <c r="W937" s="260">
        <v>0</v>
      </c>
      <c r="X937" s="261">
        <f>W937*H937</f>
        <v>0</v>
      </c>
      <c r="Y937" s="41"/>
      <c r="Z937" s="41"/>
      <c r="AA937" s="41"/>
      <c r="AB937" s="41"/>
      <c r="AC937" s="41"/>
      <c r="AD937" s="41"/>
      <c r="AE937" s="41"/>
      <c r="AR937" s="262" t="s">
        <v>264</v>
      </c>
      <c r="AT937" s="262" t="s">
        <v>186</v>
      </c>
      <c r="AU937" s="262" t="s">
        <v>88</v>
      </c>
      <c r="AY937" s="16" t="s">
        <v>184</v>
      </c>
      <c r="BE937" s="147">
        <f>IF(O937="základní",K937,0)</f>
        <v>0</v>
      </c>
      <c r="BF937" s="147">
        <f>IF(O937="snížená",K937,0)</f>
        <v>0</v>
      </c>
      <c r="BG937" s="147">
        <f>IF(O937="zákl. přenesená",K937,0)</f>
        <v>0</v>
      </c>
      <c r="BH937" s="147">
        <f>IF(O937="sníž. přenesená",K937,0)</f>
        <v>0</v>
      </c>
      <c r="BI937" s="147">
        <f>IF(O937="nulová",K937,0)</f>
        <v>0</v>
      </c>
      <c r="BJ937" s="16" t="s">
        <v>86</v>
      </c>
      <c r="BK937" s="147">
        <f>ROUND(P937*H937,2)</f>
        <v>0</v>
      </c>
      <c r="BL937" s="16" t="s">
        <v>264</v>
      </c>
      <c r="BM937" s="262" t="s">
        <v>2645</v>
      </c>
    </row>
    <row r="938" s="2" customFormat="1" ht="24.15" customHeight="1">
      <c r="A938" s="41"/>
      <c r="B938" s="42"/>
      <c r="C938" s="249" t="s">
        <v>2646</v>
      </c>
      <c r="D938" s="249" t="s">
        <v>186</v>
      </c>
      <c r="E938" s="250" t="s">
        <v>2643</v>
      </c>
      <c r="F938" s="251" t="s">
        <v>2644</v>
      </c>
      <c r="G938" s="252" t="s">
        <v>189</v>
      </c>
      <c r="H938" s="253">
        <v>466</v>
      </c>
      <c r="I938" s="254"/>
      <c r="J938" s="254"/>
      <c r="K938" s="255">
        <f>ROUND(P938*H938,2)</f>
        <v>0</v>
      </c>
      <c r="L938" s="256"/>
      <c r="M938" s="44"/>
      <c r="N938" s="257" t="s">
        <v>1</v>
      </c>
      <c r="O938" s="258" t="s">
        <v>42</v>
      </c>
      <c r="P938" s="259">
        <f>I938+J938</f>
        <v>0</v>
      </c>
      <c r="Q938" s="259">
        <f>ROUND(I938*H938,2)</f>
        <v>0</v>
      </c>
      <c r="R938" s="259">
        <f>ROUND(J938*H938,2)</f>
        <v>0</v>
      </c>
      <c r="S938" s="94"/>
      <c r="T938" s="260">
        <f>S938*H938</f>
        <v>0</v>
      </c>
      <c r="U938" s="260">
        <v>0.016910000000000001</v>
      </c>
      <c r="V938" s="260">
        <f>U938*H938</f>
        <v>7.8800600000000003</v>
      </c>
      <c r="W938" s="260">
        <v>0</v>
      </c>
      <c r="X938" s="261">
        <f>W938*H938</f>
        <v>0</v>
      </c>
      <c r="Y938" s="41"/>
      <c r="Z938" s="41"/>
      <c r="AA938" s="41"/>
      <c r="AB938" s="41"/>
      <c r="AC938" s="41"/>
      <c r="AD938" s="41"/>
      <c r="AE938" s="41"/>
      <c r="AR938" s="262" t="s">
        <v>264</v>
      </c>
      <c r="AT938" s="262" t="s">
        <v>186</v>
      </c>
      <c r="AU938" s="262" t="s">
        <v>88</v>
      </c>
      <c r="AY938" s="16" t="s">
        <v>184</v>
      </c>
      <c r="BE938" s="147">
        <f>IF(O938="základní",K938,0)</f>
        <v>0</v>
      </c>
      <c r="BF938" s="147">
        <f>IF(O938="snížená",K938,0)</f>
        <v>0</v>
      </c>
      <c r="BG938" s="147">
        <f>IF(O938="zákl. přenesená",K938,0)</f>
        <v>0</v>
      </c>
      <c r="BH938" s="147">
        <f>IF(O938="sníž. přenesená",K938,0)</f>
        <v>0</v>
      </c>
      <c r="BI938" s="147">
        <f>IF(O938="nulová",K938,0)</f>
        <v>0</v>
      </c>
      <c r="BJ938" s="16" t="s">
        <v>86</v>
      </c>
      <c r="BK938" s="147">
        <f>ROUND(P938*H938,2)</f>
        <v>0</v>
      </c>
      <c r="BL938" s="16" t="s">
        <v>264</v>
      </c>
      <c r="BM938" s="262" t="s">
        <v>2647</v>
      </c>
    </row>
    <row r="939" s="13" customFormat="1">
      <c r="A939" s="13"/>
      <c r="B939" s="263"/>
      <c r="C939" s="264"/>
      <c r="D939" s="265" t="s">
        <v>201</v>
      </c>
      <c r="E939" s="266" t="s">
        <v>1</v>
      </c>
      <c r="F939" s="267" t="s">
        <v>2648</v>
      </c>
      <c r="G939" s="264"/>
      <c r="H939" s="268">
        <v>466</v>
      </c>
      <c r="I939" s="269"/>
      <c r="J939" s="269"/>
      <c r="K939" s="264"/>
      <c r="L939" s="264"/>
      <c r="M939" s="270"/>
      <c r="N939" s="271"/>
      <c r="O939" s="272"/>
      <c r="P939" s="272"/>
      <c r="Q939" s="272"/>
      <c r="R939" s="272"/>
      <c r="S939" s="272"/>
      <c r="T939" s="272"/>
      <c r="U939" s="272"/>
      <c r="V939" s="272"/>
      <c r="W939" s="272"/>
      <c r="X939" s="273"/>
      <c r="Y939" s="13"/>
      <c r="Z939" s="13"/>
      <c r="AA939" s="13"/>
      <c r="AB939" s="13"/>
      <c r="AC939" s="13"/>
      <c r="AD939" s="13"/>
      <c r="AE939" s="13"/>
      <c r="AT939" s="274" t="s">
        <v>201</v>
      </c>
      <c r="AU939" s="274" t="s">
        <v>88</v>
      </c>
      <c r="AV939" s="13" t="s">
        <v>88</v>
      </c>
      <c r="AW939" s="13" t="s">
        <v>5</v>
      </c>
      <c r="AX939" s="13" t="s">
        <v>86</v>
      </c>
      <c r="AY939" s="274" t="s">
        <v>184</v>
      </c>
    </row>
    <row r="940" s="2" customFormat="1" ht="24.15" customHeight="1">
      <c r="A940" s="41"/>
      <c r="B940" s="42"/>
      <c r="C940" s="249" t="s">
        <v>2649</v>
      </c>
      <c r="D940" s="249" t="s">
        <v>186</v>
      </c>
      <c r="E940" s="250" t="s">
        <v>2650</v>
      </c>
      <c r="F940" s="251" t="s">
        <v>2651</v>
      </c>
      <c r="G940" s="252" t="s">
        <v>189</v>
      </c>
      <c r="H940" s="253">
        <v>320</v>
      </c>
      <c r="I940" s="254"/>
      <c r="J940" s="254"/>
      <c r="K940" s="255">
        <f>ROUND(P940*H940,2)</f>
        <v>0</v>
      </c>
      <c r="L940" s="256"/>
      <c r="M940" s="44"/>
      <c r="N940" s="257" t="s">
        <v>1</v>
      </c>
      <c r="O940" s="258" t="s">
        <v>42</v>
      </c>
      <c r="P940" s="259">
        <f>I940+J940</f>
        <v>0</v>
      </c>
      <c r="Q940" s="259">
        <f>ROUND(I940*H940,2)</f>
        <v>0</v>
      </c>
      <c r="R940" s="259">
        <f>ROUND(J940*H940,2)</f>
        <v>0</v>
      </c>
      <c r="S940" s="94"/>
      <c r="T940" s="260">
        <f>S940*H940</f>
        <v>0</v>
      </c>
      <c r="U940" s="260">
        <v>0.01525</v>
      </c>
      <c r="V940" s="260">
        <f>U940*H940</f>
        <v>4.8799999999999999</v>
      </c>
      <c r="W940" s="260">
        <v>0</v>
      </c>
      <c r="X940" s="261">
        <f>W940*H940</f>
        <v>0</v>
      </c>
      <c r="Y940" s="41"/>
      <c r="Z940" s="41"/>
      <c r="AA940" s="41"/>
      <c r="AB940" s="41"/>
      <c r="AC940" s="41"/>
      <c r="AD940" s="41"/>
      <c r="AE940" s="41"/>
      <c r="AR940" s="262" t="s">
        <v>264</v>
      </c>
      <c r="AT940" s="262" t="s">
        <v>186</v>
      </c>
      <c r="AU940" s="262" t="s">
        <v>88</v>
      </c>
      <c r="AY940" s="16" t="s">
        <v>184</v>
      </c>
      <c r="BE940" s="147">
        <f>IF(O940="základní",K940,0)</f>
        <v>0</v>
      </c>
      <c r="BF940" s="147">
        <f>IF(O940="snížená",K940,0)</f>
        <v>0</v>
      </c>
      <c r="BG940" s="147">
        <f>IF(O940="zákl. přenesená",K940,0)</f>
        <v>0</v>
      </c>
      <c r="BH940" s="147">
        <f>IF(O940="sníž. přenesená",K940,0)</f>
        <v>0</v>
      </c>
      <c r="BI940" s="147">
        <f>IF(O940="nulová",K940,0)</f>
        <v>0</v>
      </c>
      <c r="BJ940" s="16" t="s">
        <v>86</v>
      </c>
      <c r="BK940" s="147">
        <f>ROUND(P940*H940,2)</f>
        <v>0</v>
      </c>
      <c r="BL940" s="16" t="s">
        <v>264</v>
      </c>
      <c r="BM940" s="262" t="s">
        <v>2652</v>
      </c>
    </row>
    <row r="941" s="13" customFormat="1">
      <c r="A941" s="13"/>
      <c r="B941" s="263"/>
      <c r="C941" s="264"/>
      <c r="D941" s="265" t="s">
        <v>201</v>
      </c>
      <c r="E941" s="266" t="s">
        <v>1</v>
      </c>
      <c r="F941" s="267" t="s">
        <v>2653</v>
      </c>
      <c r="G941" s="264"/>
      <c r="H941" s="268">
        <v>320</v>
      </c>
      <c r="I941" s="269"/>
      <c r="J941" s="269"/>
      <c r="K941" s="264"/>
      <c r="L941" s="264"/>
      <c r="M941" s="270"/>
      <c r="N941" s="271"/>
      <c r="O941" s="272"/>
      <c r="P941" s="272"/>
      <c r="Q941" s="272"/>
      <c r="R941" s="272"/>
      <c r="S941" s="272"/>
      <c r="T941" s="272"/>
      <c r="U941" s="272"/>
      <c r="V941" s="272"/>
      <c r="W941" s="272"/>
      <c r="X941" s="273"/>
      <c r="Y941" s="13"/>
      <c r="Z941" s="13"/>
      <c r="AA941" s="13"/>
      <c r="AB941" s="13"/>
      <c r="AC941" s="13"/>
      <c r="AD941" s="13"/>
      <c r="AE941" s="13"/>
      <c r="AT941" s="274" t="s">
        <v>201</v>
      </c>
      <c r="AU941" s="274" t="s">
        <v>88</v>
      </c>
      <c r="AV941" s="13" t="s">
        <v>88</v>
      </c>
      <c r="AW941" s="13" t="s">
        <v>5</v>
      </c>
      <c r="AX941" s="13" t="s">
        <v>86</v>
      </c>
      <c r="AY941" s="274" t="s">
        <v>184</v>
      </c>
    </row>
    <row r="942" s="2" customFormat="1" ht="16.5" customHeight="1">
      <c r="A942" s="41"/>
      <c r="B942" s="42"/>
      <c r="C942" s="249" t="s">
        <v>2654</v>
      </c>
      <c r="D942" s="249" t="s">
        <v>186</v>
      </c>
      <c r="E942" s="250" t="s">
        <v>2655</v>
      </c>
      <c r="F942" s="251" t="s">
        <v>2656</v>
      </c>
      <c r="G942" s="252" t="s">
        <v>189</v>
      </c>
      <c r="H942" s="253">
        <v>846</v>
      </c>
      <c r="I942" s="254"/>
      <c r="J942" s="254"/>
      <c r="K942" s="255">
        <f>ROUND(P942*H942,2)</f>
        <v>0</v>
      </c>
      <c r="L942" s="256"/>
      <c r="M942" s="44"/>
      <c r="N942" s="257" t="s">
        <v>1</v>
      </c>
      <c r="O942" s="258" t="s">
        <v>42</v>
      </c>
      <c r="P942" s="259">
        <f>I942+J942</f>
        <v>0</v>
      </c>
      <c r="Q942" s="259">
        <f>ROUND(I942*H942,2)</f>
        <v>0</v>
      </c>
      <c r="R942" s="259">
        <f>ROUND(J942*H942,2)</f>
        <v>0</v>
      </c>
      <c r="S942" s="94"/>
      <c r="T942" s="260">
        <f>S942*H942</f>
        <v>0</v>
      </c>
      <c r="U942" s="260">
        <v>0.00010000000000000001</v>
      </c>
      <c r="V942" s="260">
        <f>U942*H942</f>
        <v>0.084600000000000009</v>
      </c>
      <c r="W942" s="260">
        <v>0</v>
      </c>
      <c r="X942" s="261">
        <f>W942*H942</f>
        <v>0</v>
      </c>
      <c r="Y942" s="41"/>
      <c r="Z942" s="41"/>
      <c r="AA942" s="41"/>
      <c r="AB942" s="41"/>
      <c r="AC942" s="41"/>
      <c r="AD942" s="41"/>
      <c r="AE942" s="41"/>
      <c r="AR942" s="262" t="s">
        <v>264</v>
      </c>
      <c r="AT942" s="262" t="s">
        <v>186</v>
      </c>
      <c r="AU942" s="262" t="s">
        <v>88</v>
      </c>
      <c r="AY942" s="16" t="s">
        <v>184</v>
      </c>
      <c r="BE942" s="147">
        <f>IF(O942="základní",K942,0)</f>
        <v>0</v>
      </c>
      <c r="BF942" s="147">
        <f>IF(O942="snížená",K942,0)</f>
        <v>0</v>
      </c>
      <c r="BG942" s="147">
        <f>IF(O942="zákl. přenesená",K942,0)</f>
        <v>0</v>
      </c>
      <c r="BH942" s="147">
        <f>IF(O942="sníž. přenesená",K942,0)</f>
        <v>0</v>
      </c>
      <c r="BI942" s="147">
        <f>IF(O942="nulová",K942,0)</f>
        <v>0</v>
      </c>
      <c r="BJ942" s="16" t="s">
        <v>86</v>
      </c>
      <c r="BK942" s="147">
        <f>ROUND(P942*H942,2)</f>
        <v>0</v>
      </c>
      <c r="BL942" s="16" t="s">
        <v>264</v>
      </c>
      <c r="BM942" s="262" t="s">
        <v>2657</v>
      </c>
    </row>
    <row r="943" s="13" customFormat="1">
      <c r="A943" s="13"/>
      <c r="B943" s="263"/>
      <c r="C943" s="264"/>
      <c r="D943" s="265" t="s">
        <v>201</v>
      </c>
      <c r="E943" s="266" t="s">
        <v>1</v>
      </c>
      <c r="F943" s="267" t="s">
        <v>2658</v>
      </c>
      <c r="G943" s="264"/>
      <c r="H943" s="268">
        <v>846</v>
      </c>
      <c r="I943" s="269"/>
      <c r="J943" s="269"/>
      <c r="K943" s="264"/>
      <c r="L943" s="264"/>
      <c r="M943" s="270"/>
      <c r="N943" s="271"/>
      <c r="O943" s="272"/>
      <c r="P943" s="272"/>
      <c r="Q943" s="272"/>
      <c r="R943" s="272"/>
      <c r="S943" s="272"/>
      <c r="T943" s="272"/>
      <c r="U943" s="272"/>
      <c r="V943" s="272"/>
      <c r="W943" s="272"/>
      <c r="X943" s="273"/>
      <c r="Y943" s="13"/>
      <c r="Z943" s="13"/>
      <c r="AA943" s="13"/>
      <c r="AB943" s="13"/>
      <c r="AC943" s="13"/>
      <c r="AD943" s="13"/>
      <c r="AE943" s="13"/>
      <c r="AT943" s="274" t="s">
        <v>201</v>
      </c>
      <c r="AU943" s="274" t="s">
        <v>88</v>
      </c>
      <c r="AV943" s="13" t="s">
        <v>88</v>
      </c>
      <c r="AW943" s="13" t="s">
        <v>5</v>
      </c>
      <c r="AX943" s="13" t="s">
        <v>86</v>
      </c>
      <c r="AY943" s="274" t="s">
        <v>184</v>
      </c>
    </row>
    <row r="944" s="2" customFormat="1" ht="16.5" customHeight="1">
      <c r="A944" s="41"/>
      <c r="B944" s="42"/>
      <c r="C944" s="249" t="s">
        <v>2659</v>
      </c>
      <c r="D944" s="249" t="s">
        <v>186</v>
      </c>
      <c r="E944" s="250" t="s">
        <v>2660</v>
      </c>
      <c r="F944" s="251" t="s">
        <v>2661</v>
      </c>
      <c r="G944" s="252" t="s">
        <v>189</v>
      </c>
      <c r="H944" s="253">
        <v>448</v>
      </c>
      <c r="I944" s="254"/>
      <c r="J944" s="254"/>
      <c r="K944" s="255">
        <f>ROUND(P944*H944,2)</f>
        <v>0</v>
      </c>
      <c r="L944" s="256"/>
      <c r="M944" s="44"/>
      <c r="N944" s="257" t="s">
        <v>1</v>
      </c>
      <c r="O944" s="258" t="s">
        <v>42</v>
      </c>
      <c r="P944" s="259">
        <f>I944+J944</f>
        <v>0</v>
      </c>
      <c r="Q944" s="259">
        <f>ROUND(I944*H944,2)</f>
        <v>0</v>
      </c>
      <c r="R944" s="259">
        <f>ROUND(J944*H944,2)</f>
        <v>0</v>
      </c>
      <c r="S944" s="94"/>
      <c r="T944" s="260">
        <f>S944*H944</f>
        <v>0</v>
      </c>
      <c r="U944" s="260">
        <v>0</v>
      </c>
      <c r="V944" s="260">
        <f>U944*H944</f>
        <v>0</v>
      </c>
      <c r="W944" s="260">
        <v>0</v>
      </c>
      <c r="X944" s="261">
        <f>W944*H944</f>
        <v>0</v>
      </c>
      <c r="Y944" s="41"/>
      <c r="Z944" s="41"/>
      <c r="AA944" s="41"/>
      <c r="AB944" s="41"/>
      <c r="AC944" s="41"/>
      <c r="AD944" s="41"/>
      <c r="AE944" s="41"/>
      <c r="AR944" s="262" t="s">
        <v>264</v>
      </c>
      <c r="AT944" s="262" t="s">
        <v>186</v>
      </c>
      <c r="AU944" s="262" t="s">
        <v>88</v>
      </c>
      <c r="AY944" s="16" t="s">
        <v>184</v>
      </c>
      <c r="BE944" s="147">
        <f>IF(O944="základní",K944,0)</f>
        <v>0</v>
      </c>
      <c r="BF944" s="147">
        <f>IF(O944="snížená",K944,0)</f>
        <v>0</v>
      </c>
      <c r="BG944" s="147">
        <f>IF(O944="zákl. přenesená",K944,0)</f>
        <v>0</v>
      </c>
      <c r="BH944" s="147">
        <f>IF(O944="sníž. přenesená",K944,0)</f>
        <v>0</v>
      </c>
      <c r="BI944" s="147">
        <f>IF(O944="nulová",K944,0)</f>
        <v>0</v>
      </c>
      <c r="BJ944" s="16" t="s">
        <v>86</v>
      </c>
      <c r="BK944" s="147">
        <f>ROUND(P944*H944,2)</f>
        <v>0</v>
      </c>
      <c r="BL944" s="16" t="s">
        <v>264</v>
      </c>
      <c r="BM944" s="262" t="s">
        <v>2662</v>
      </c>
    </row>
    <row r="945" s="13" customFormat="1">
      <c r="A945" s="13"/>
      <c r="B945" s="263"/>
      <c r="C945" s="264"/>
      <c r="D945" s="265" t="s">
        <v>201</v>
      </c>
      <c r="E945" s="266" t="s">
        <v>1</v>
      </c>
      <c r="F945" s="267" t="s">
        <v>2663</v>
      </c>
      <c r="G945" s="264"/>
      <c r="H945" s="268">
        <v>448</v>
      </c>
      <c r="I945" s="269"/>
      <c r="J945" s="269"/>
      <c r="K945" s="264"/>
      <c r="L945" s="264"/>
      <c r="M945" s="270"/>
      <c r="N945" s="271"/>
      <c r="O945" s="272"/>
      <c r="P945" s="272"/>
      <c r="Q945" s="272"/>
      <c r="R945" s="272"/>
      <c r="S945" s="272"/>
      <c r="T945" s="272"/>
      <c r="U945" s="272"/>
      <c r="V945" s="272"/>
      <c r="W945" s="272"/>
      <c r="X945" s="273"/>
      <c r="Y945" s="13"/>
      <c r="Z945" s="13"/>
      <c r="AA945" s="13"/>
      <c r="AB945" s="13"/>
      <c r="AC945" s="13"/>
      <c r="AD945" s="13"/>
      <c r="AE945" s="13"/>
      <c r="AT945" s="274" t="s">
        <v>201</v>
      </c>
      <c r="AU945" s="274" t="s">
        <v>88</v>
      </c>
      <c r="AV945" s="13" t="s">
        <v>88</v>
      </c>
      <c r="AW945" s="13" t="s">
        <v>5</v>
      </c>
      <c r="AX945" s="13" t="s">
        <v>86</v>
      </c>
      <c r="AY945" s="274" t="s">
        <v>184</v>
      </c>
    </row>
    <row r="946" s="2" customFormat="1" ht="24.15" customHeight="1">
      <c r="A946" s="41"/>
      <c r="B946" s="42"/>
      <c r="C946" s="286" t="s">
        <v>2664</v>
      </c>
      <c r="D946" s="286" t="s">
        <v>254</v>
      </c>
      <c r="E946" s="287" t="s">
        <v>2665</v>
      </c>
      <c r="F946" s="288" t="s">
        <v>2666</v>
      </c>
      <c r="G946" s="289" t="s">
        <v>189</v>
      </c>
      <c r="H946" s="290">
        <v>515.20000000000005</v>
      </c>
      <c r="I946" s="291"/>
      <c r="J946" s="292"/>
      <c r="K946" s="293">
        <f>ROUND(P946*H946,2)</f>
        <v>0</v>
      </c>
      <c r="L946" s="292"/>
      <c r="M946" s="294"/>
      <c r="N946" s="295" t="s">
        <v>1</v>
      </c>
      <c r="O946" s="258" t="s">
        <v>42</v>
      </c>
      <c r="P946" s="259">
        <f>I946+J946</f>
        <v>0</v>
      </c>
      <c r="Q946" s="259">
        <f>ROUND(I946*H946,2)</f>
        <v>0</v>
      </c>
      <c r="R946" s="259">
        <f>ROUND(J946*H946,2)</f>
        <v>0</v>
      </c>
      <c r="S946" s="94"/>
      <c r="T946" s="260">
        <f>S946*H946</f>
        <v>0</v>
      </c>
      <c r="U946" s="260">
        <v>8.0000000000000007E-05</v>
      </c>
      <c r="V946" s="260">
        <f>U946*H946</f>
        <v>0.04121600000000001</v>
      </c>
      <c r="W946" s="260">
        <v>0</v>
      </c>
      <c r="X946" s="261">
        <f>W946*H946</f>
        <v>0</v>
      </c>
      <c r="Y946" s="41"/>
      <c r="Z946" s="41"/>
      <c r="AA946" s="41"/>
      <c r="AB946" s="41"/>
      <c r="AC946" s="41"/>
      <c r="AD946" s="41"/>
      <c r="AE946" s="41"/>
      <c r="AR946" s="262" t="s">
        <v>342</v>
      </c>
      <c r="AT946" s="262" t="s">
        <v>254</v>
      </c>
      <c r="AU946" s="262" t="s">
        <v>88</v>
      </c>
      <c r="AY946" s="16" t="s">
        <v>184</v>
      </c>
      <c r="BE946" s="147">
        <f>IF(O946="základní",K946,0)</f>
        <v>0</v>
      </c>
      <c r="BF946" s="147">
        <f>IF(O946="snížená",K946,0)</f>
        <v>0</v>
      </c>
      <c r="BG946" s="147">
        <f>IF(O946="zákl. přenesená",K946,0)</f>
        <v>0</v>
      </c>
      <c r="BH946" s="147">
        <f>IF(O946="sníž. přenesená",K946,0)</f>
        <v>0</v>
      </c>
      <c r="BI946" s="147">
        <f>IF(O946="nulová",K946,0)</f>
        <v>0</v>
      </c>
      <c r="BJ946" s="16" t="s">
        <v>86</v>
      </c>
      <c r="BK946" s="147">
        <f>ROUND(P946*H946,2)</f>
        <v>0</v>
      </c>
      <c r="BL946" s="16" t="s">
        <v>264</v>
      </c>
      <c r="BM946" s="262" t="s">
        <v>2667</v>
      </c>
    </row>
    <row r="947" s="13" customFormat="1">
      <c r="A947" s="13"/>
      <c r="B947" s="263"/>
      <c r="C947" s="264"/>
      <c r="D947" s="265" t="s">
        <v>201</v>
      </c>
      <c r="E947" s="264"/>
      <c r="F947" s="267" t="s">
        <v>2668</v>
      </c>
      <c r="G947" s="264"/>
      <c r="H947" s="268">
        <v>515.20000000000005</v>
      </c>
      <c r="I947" s="269"/>
      <c r="J947" s="269"/>
      <c r="K947" s="264"/>
      <c r="L947" s="264"/>
      <c r="M947" s="270"/>
      <c r="N947" s="271"/>
      <c r="O947" s="272"/>
      <c r="P947" s="272"/>
      <c r="Q947" s="272"/>
      <c r="R947" s="272"/>
      <c r="S947" s="272"/>
      <c r="T947" s="272"/>
      <c r="U947" s="272"/>
      <c r="V947" s="272"/>
      <c r="W947" s="272"/>
      <c r="X947" s="273"/>
      <c r="Y947" s="13"/>
      <c r="Z947" s="13"/>
      <c r="AA947" s="13"/>
      <c r="AB947" s="13"/>
      <c r="AC947" s="13"/>
      <c r="AD947" s="13"/>
      <c r="AE947" s="13"/>
      <c r="AT947" s="274" t="s">
        <v>201</v>
      </c>
      <c r="AU947" s="274" t="s">
        <v>88</v>
      </c>
      <c r="AV947" s="13" t="s">
        <v>88</v>
      </c>
      <c r="AW947" s="13" t="s">
        <v>4</v>
      </c>
      <c r="AX947" s="13" t="s">
        <v>86</v>
      </c>
      <c r="AY947" s="274" t="s">
        <v>184</v>
      </c>
    </row>
    <row r="948" s="2" customFormat="1" ht="44.25" customHeight="1">
      <c r="A948" s="41"/>
      <c r="B948" s="42"/>
      <c r="C948" s="249" t="s">
        <v>2669</v>
      </c>
      <c r="D948" s="249" t="s">
        <v>186</v>
      </c>
      <c r="E948" s="250" t="s">
        <v>2670</v>
      </c>
      <c r="F948" s="251" t="s">
        <v>2671</v>
      </c>
      <c r="G948" s="252" t="s">
        <v>189</v>
      </c>
      <c r="H948" s="253">
        <v>140</v>
      </c>
      <c r="I948" s="254"/>
      <c r="J948" s="254"/>
      <c r="K948" s="255">
        <f>ROUND(P948*H948,2)</f>
        <v>0</v>
      </c>
      <c r="L948" s="256"/>
      <c r="M948" s="44"/>
      <c r="N948" s="257" t="s">
        <v>1</v>
      </c>
      <c r="O948" s="258" t="s">
        <v>42</v>
      </c>
      <c r="P948" s="259">
        <f>I948+J948</f>
        <v>0</v>
      </c>
      <c r="Q948" s="259">
        <f>ROUND(I948*H948,2)</f>
        <v>0</v>
      </c>
      <c r="R948" s="259">
        <f>ROUND(J948*H948,2)</f>
        <v>0</v>
      </c>
      <c r="S948" s="94"/>
      <c r="T948" s="260">
        <f>S948*H948</f>
        <v>0</v>
      </c>
      <c r="U948" s="260">
        <v>0.020449999999999999</v>
      </c>
      <c r="V948" s="260">
        <f>U948*H948</f>
        <v>2.863</v>
      </c>
      <c r="W948" s="260">
        <v>0</v>
      </c>
      <c r="X948" s="261">
        <f>W948*H948</f>
        <v>0</v>
      </c>
      <c r="Y948" s="41"/>
      <c r="Z948" s="41"/>
      <c r="AA948" s="41"/>
      <c r="AB948" s="41"/>
      <c r="AC948" s="41"/>
      <c r="AD948" s="41"/>
      <c r="AE948" s="41"/>
      <c r="AR948" s="262" t="s">
        <v>264</v>
      </c>
      <c r="AT948" s="262" t="s">
        <v>186</v>
      </c>
      <c r="AU948" s="262" t="s">
        <v>88</v>
      </c>
      <c r="AY948" s="16" t="s">
        <v>184</v>
      </c>
      <c r="BE948" s="147">
        <f>IF(O948="základní",K948,0)</f>
        <v>0</v>
      </c>
      <c r="BF948" s="147">
        <f>IF(O948="snížená",K948,0)</f>
        <v>0</v>
      </c>
      <c r="BG948" s="147">
        <f>IF(O948="zákl. přenesená",K948,0)</f>
        <v>0</v>
      </c>
      <c r="BH948" s="147">
        <f>IF(O948="sníž. přenesená",K948,0)</f>
        <v>0</v>
      </c>
      <c r="BI948" s="147">
        <f>IF(O948="nulová",K948,0)</f>
        <v>0</v>
      </c>
      <c r="BJ948" s="16" t="s">
        <v>86</v>
      </c>
      <c r="BK948" s="147">
        <f>ROUND(P948*H948,2)</f>
        <v>0</v>
      </c>
      <c r="BL948" s="16" t="s">
        <v>264</v>
      </c>
      <c r="BM948" s="262" t="s">
        <v>2672</v>
      </c>
    </row>
    <row r="949" s="2" customFormat="1" ht="37.8" customHeight="1">
      <c r="A949" s="41"/>
      <c r="B949" s="42"/>
      <c r="C949" s="249" t="s">
        <v>2673</v>
      </c>
      <c r="D949" s="249" t="s">
        <v>186</v>
      </c>
      <c r="E949" s="250" t="s">
        <v>2674</v>
      </c>
      <c r="F949" s="251" t="s">
        <v>2675</v>
      </c>
      <c r="G949" s="252" t="s">
        <v>189</v>
      </c>
      <c r="H949" s="253">
        <v>252</v>
      </c>
      <c r="I949" s="254"/>
      <c r="J949" s="254"/>
      <c r="K949" s="255">
        <f>ROUND(P949*H949,2)</f>
        <v>0</v>
      </c>
      <c r="L949" s="256"/>
      <c r="M949" s="44"/>
      <c r="N949" s="257" t="s">
        <v>1</v>
      </c>
      <c r="O949" s="258" t="s">
        <v>42</v>
      </c>
      <c r="P949" s="259">
        <f>I949+J949</f>
        <v>0</v>
      </c>
      <c r="Q949" s="259">
        <f>ROUND(I949*H949,2)</f>
        <v>0</v>
      </c>
      <c r="R949" s="259">
        <f>ROUND(J949*H949,2)</f>
        <v>0</v>
      </c>
      <c r="S949" s="94"/>
      <c r="T949" s="260">
        <f>S949*H949</f>
        <v>0</v>
      </c>
      <c r="U949" s="260">
        <v>0.026499999999999999</v>
      </c>
      <c r="V949" s="260">
        <f>U949*H949</f>
        <v>6.6779999999999999</v>
      </c>
      <c r="W949" s="260">
        <v>0</v>
      </c>
      <c r="X949" s="261">
        <f>W949*H949</f>
        <v>0</v>
      </c>
      <c r="Y949" s="41"/>
      <c r="Z949" s="41"/>
      <c r="AA949" s="41"/>
      <c r="AB949" s="41"/>
      <c r="AC949" s="41"/>
      <c r="AD949" s="41"/>
      <c r="AE949" s="41"/>
      <c r="AR949" s="262" t="s">
        <v>264</v>
      </c>
      <c r="AT949" s="262" t="s">
        <v>186</v>
      </c>
      <c r="AU949" s="262" t="s">
        <v>88</v>
      </c>
      <c r="AY949" s="16" t="s">
        <v>184</v>
      </c>
      <c r="BE949" s="147">
        <f>IF(O949="základní",K949,0)</f>
        <v>0</v>
      </c>
      <c r="BF949" s="147">
        <f>IF(O949="snížená",K949,0)</f>
        <v>0</v>
      </c>
      <c r="BG949" s="147">
        <f>IF(O949="zákl. přenesená",K949,0)</f>
        <v>0</v>
      </c>
      <c r="BH949" s="147">
        <f>IF(O949="sníž. přenesená",K949,0)</f>
        <v>0</v>
      </c>
      <c r="BI949" s="147">
        <f>IF(O949="nulová",K949,0)</f>
        <v>0</v>
      </c>
      <c r="BJ949" s="16" t="s">
        <v>86</v>
      </c>
      <c r="BK949" s="147">
        <f>ROUND(P949*H949,2)</f>
        <v>0</v>
      </c>
      <c r="BL949" s="16" t="s">
        <v>264</v>
      </c>
      <c r="BM949" s="262" t="s">
        <v>2676</v>
      </c>
    </row>
    <row r="950" s="13" customFormat="1">
      <c r="A950" s="13"/>
      <c r="B950" s="263"/>
      <c r="C950" s="264"/>
      <c r="D950" s="265" t="s">
        <v>201</v>
      </c>
      <c r="E950" s="266" t="s">
        <v>1</v>
      </c>
      <c r="F950" s="267" t="s">
        <v>2677</v>
      </c>
      <c r="G950" s="264"/>
      <c r="H950" s="268">
        <v>252</v>
      </c>
      <c r="I950" s="269"/>
      <c r="J950" s="269"/>
      <c r="K950" s="264"/>
      <c r="L950" s="264"/>
      <c r="M950" s="270"/>
      <c r="N950" s="271"/>
      <c r="O950" s="272"/>
      <c r="P950" s="272"/>
      <c r="Q950" s="272"/>
      <c r="R950" s="272"/>
      <c r="S950" s="272"/>
      <c r="T950" s="272"/>
      <c r="U950" s="272"/>
      <c r="V950" s="272"/>
      <c r="W950" s="272"/>
      <c r="X950" s="273"/>
      <c r="Y950" s="13"/>
      <c r="Z950" s="13"/>
      <c r="AA950" s="13"/>
      <c r="AB950" s="13"/>
      <c r="AC950" s="13"/>
      <c r="AD950" s="13"/>
      <c r="AE950" s="13"/>
      <c r="AT950" s="274" t="s">
        <v>201</v>
      </c>
      <c r="AU950" s="274" t="s">
        <v>88</v>
      </c>
      <c r="AV950" s="13" t="s">
        <v>88</v>
      </c>
      <c r="AW950" s="13" t="s">
        <v>5</v>
      </c>
      <c r="AX950" s="13" t="s">
        <v>86</v>
      </c>
      <c r="AY950" s="274" t="s">
        <v>184</v>
      </c>
    </row>
    <row r="951" s="2" customFormat="1" ht="24.15" customHeight="1">
      <c r="A951" s="41"/>
      <c r="B951" s="42"/>
      <c r="C951" s="249" t="s">
        <v>2678</v>
      </c>
      <c r="D951" s="249" t="s">
        <v>186</v>
      </c>
      <c r="E951" s="250" t="s">
        <v>2679</v>
      </c>
      <c r="F951" s="251" t="s">
        <v>2680</v>
      </c>
      <c r="G951" s="252" t="s">
        <v>194</v>
      </c>
      <c r="H951" s="253">
        <v>56</v>
      </c>
      <c r="I951" s="254"/>
      <c r="J951" s="254"/>
      <c r="K951" s="255">
        <f>ROUND(P951*H951,2)</f>
        <v>0</v>
      </c>
      <c r="L951" s="256"/>
      <c r="M951" s="44"/>
      <c r="N951" s="257" t="s">
        <v>1</v>
      </c>
      <c r="O951" s="258" t="s">
        <v>42</v>
      </c>
      <c r="P951" s="259">
        <f>I951+J951</f>
        <v>0</v>
      </c>
      <c r="Q951" s="259">
        <f>ROUND(I951*H951,2)</f>
        <v>0</v>
      </c>
      <c r="R951" s="259">
        <f>ROUND(J951*H951,2)</f>
        <v>0</v>
      </c>
      <c r="S951" s="94"/>
      <c r="T951" s="260">
        <f>S951*H951</f>
        <v>0</v>
      </c>
      <c r="U951" s="260">
        <v>0.01295</v>
      </c>
      <c r="V951" s="260">
        <f>U951*H951</f>
        <v>0.72519999999999996</v>
      </c>
      <c r="W951" s="260">
        <v>0</v>
      </c>
      <c r="X951" s="261">
        <f>W951*H951</f>
        <v>0</v>
      </c>
      <c r="Y951" s="41"/>
      <c r="Z951" s="41"/>
      <c r="AA951" s="41"/>
      <c r="AB951" s="41"/>
      <c r="AC951" s="41"/>
      <c r="AD951" s="41"/>
      <c r="AE951" s="41"/>
      <c r="AR951" s="262" t="s">
        <v>264</v>
      </c>
      <c r="AT951" s="262" t="s">
        <v>186</v>
      </c>
      <c r="AU951" s="262" t="s">
        <v>88</v>
      </c>
      <c r="AY951" s="16" t="s">
        <v>184</v>
      </c>
      <c r="BE951" s="147">
        <f>IF(O951="základní",K951,0)</f>
        <v>0</v>
      </c>
      <c r="BF951" s="147">
        <f>IF(O951="snížená",K951,0)</f>
        <v>0</v>
      </c>
      <c r="BG951" s="147">
        <f>IF(O951="zákl. přenesená",K951,0)</f>
        <v>0</v>
      </c>
      <c r="BH951" s="147">
        <f>IF(O951="sníž. přenesená",K951,0)</f>
        <v>0</v>
      </c>
      <c r="BI951" s="147">
        <f>IF(O951="nulová",K951,0)</f>
        <v>0</v>
      </c>
      <c r="BJ951" s="16" t="s">
        <v>86</v>
      </c>
      <c r="BK951" s="147">
        <f>ROUND(P951*H951,2)</f>
        <v>0</v>
      </c>
      <c r="BL951" s="16" t="s">
        <v>264</v>
      </c>
      <c r="BM951" s="262" t="s">
        <v>2681</v>
      </c>
    </row>
    <row r="952" s="13" customFormat="1">
      <c r="A952" s="13"/>
      <c r="B952" s="263"/>
      <c r="C952" s="264"/>
      <c r="D952" s="265" t="s">
        <v>201</v>
      </c>
      <c r="E952" s="266" t="s">
        <v>1</v>
      </c>
      <c r="F952" s="267" t="s">
        <v>2682</v>
      </c>
      <c r="G952" s="264"/>
      <c r="H952" s="268">
        <v>56</v>
      </c>
      <c r="I952" s="269"/>
      <c r="J952" s="269"/>
      <c r="K952" s="264"/>
      <c r="L952" s="264"/>
      <c r="M952" s="270"/>
      <c r="N952" s="271"/>
      <c r="O952" s="272"/>
      <c r="P952" s="272"/>
      <c r="Q952" s="272"/>
      <c r="R952" s="272"/>
      <c r="S952" s="272"/>
      <c r="T952" s="272"/>
      <c r="U952" s="272"/>
      <c r="V952" s="272"/>
      <c r="W952" s="272"/>
      <c r="X952" s="273"/>
      <c r="Y952" s="13"/>
      <c r="Z952" s="13"/>
      <c r="AA952" s="13"/>
      <c r="AB952" s="13"/>
      <c r="AC952" s="13"/>
      <c r="AD952" s="13"/>
      <c r="AE952" s="13"/>
      <c r="AT952" s="274" t="s">
        <v>201</v>
      </c>
      <c r="AU952" s="274" t="s">
        <v>88</v>
      </c>
      <c r="AV952" s="13" t="s">
        <v>88</v>
      </c>
      <c r="AW952" s="13" t="s">
        <v>5</v>
      </c>
      <c r="AX952" s="13" t="s">
        <v>86</v>
      </c>
      <c r="AY952" s="274" t="s">
        <v>184</v>
      </c>
    </row>
    <row r="953" s="2" customFormat="1" ht="33" customHeight="1">
      <c r="A953" s="41"/>
      <c r="B953" s="42"/>
      <c r="C953" s="249" t="s">
        <v>2683</v>
      </c>
      <c r="D953" s="249" t="s">
        <v>186</v>
      </c>
      <c r="E953" s="250" t="s">
        <v>2684</v>
      </c>
      <c r="F953" s="251" t="s">
        <v>2685</v>
      </c>
      <c r="G953" s="252" t="s">
        <v>333</v>
      </c>
      <c r="H953" s="253">
        <v>1</v>
      </c>
      <c r="I953" s="254"/>
      <c r="J953" s="254"/>
      <c r="K953" s="255">
        <f>ROUND(P953*H953,2)</f>
        <v>0</v>
      </c>
      <c r="L953" s="256"/>
      <c r="M953" s="44"/>
      <c r="N953" s="257" t="s">
        <v>1</v>
      </c>
      <c r="O953" s="258" t="s">
        <v>42</v>
      </c>
      <c r="P953" s="259">
        <f>I953+J953</f>
        <v>0</v>
      </c>
      <c r="Q953" s="259">
        <f>ROUND(I953*H953,2)</f>
        <v>0</v>
      </c>
      <c r="R953" s="259">
        <f>ROUND(J953*H953,2)</f>
        <v>0</v>
      </c>
      <c r="S953" s="94"/>
      <c r="T953" s="260">
        <f>S953*H953</f>
        <v>0</v>
      </c>
      <c r="U953" s="260">
        <v>0</v>
      </c>
      <c r="V953" s="260">
        <f>U953*H953</f>
        <v>0</v>
      </c>
      <c r="W953" s="260">
        <v>0</v>
      </c>
      <c r="X953" s="261">
        <f>W953*H953</f>
        <v>0</v>
      </c>
      <c r="Y953" s="41"/>
      <c r="Z953" s="41"/>
      <c r="AA953" s="41"/>
      <c r="AB953" s="41"/>
      <c r="AC953" s="41"/>
      <c r="AD953" s="41"/>
      <c r="AE953" s="41"/>
      <c r="AR953" s="262" t="s">
        <v>264</v>
      </c>
      <c r="AT953" s="262" t="s">
        <v>186</v>
      </c>
      <c r="AU953" s="262" t="s">
        <v>88</v>
      </c>
      <c r="AY953" s="16" t="s">
        <v>184</v>
      </c>
      <c r="BE953" s="147">
        <f>IF(O953="základní",K953,0)</f>
        <v>0</v>
      </c>
      <c r="BF953" s="147">
        <f>IF(O953="snížená",K953,0)</f>
        <v>0</v>
      </c>
      <c r="BG953" s="147">
        <f>IF(O953="zákl. přenesená",K953,0)</f>
        <v>0</v>
      </c>
      <c r="BH953" s="147">
        <f>IF(O953="sníž. přenesená",K953,0)</f>
        <v>0</v>
      </c>
      <c r="BI953" s="147">
        <f>IF(O953="nulová",K953,0)</f>
        <v>0</v>
      </c>
      <c r="BJ953" s="16" t="s">
        <v>86</v>
      </c>
      <c r="BK953" s="147">
        <f>ROUND(P953*H953,2)</f>
        <v>0</v>
      </c>
      <c r="BL953" s="16" t="s">
        <v>264</v>
      </c>
      <c r="BM953" s="262" t="s">
        <v>2686</v>
      </c>
    </row>
    <row r="954" s="2" customFormat="1" ht="24.15" customHeight="1">
      <c r="A954" s="41"/>
      <c r="B954" s="42"/>
      <c r="C954" s="286" t="s">
        <v>2687</v>
      </c>
      <c r="D954" s="286" t="s">
        <v>254</v>
      </c>
      <c r="E954" s="287" t="s">
        <v>2688</v>
      </c>
      <c r="F954" s="288" t="s">
        <v>2689</v>
      </c>
      <c r="G954" s="289" t="s">
        <v>333</v>
      </c>
      <c r="H954" s="290">
        <v>1</v>
      </c>
      <c r="I954" s="291"/>
      <c r="J954" s="292"/>
      <c r="K954" s="293">
        <f>ROUND(P954*H954,2)</f>
        <v>0</v>
      </c>
      <c r="L954" s="292"/>
      <c r="M954" s="294"/>
      <c r="N954" s="295" t="s">
        <v>1</v>
      </c>
      <c r="O954" s="258" t="s">
        <v>42</v>
      </c>
      <c r="P954" s="259">
        <f>I954+J954</f>
        <v>0</v>
      </c>
      <c r="Q954" s="259">
        <f>ROUND(I954*H954,2)</f>
        <v>0</v>
      </c>
      <c r="R954" s="259">
        <f>ROUND(J954*H954,2)</f>
        <v>0</v>
      </c>
      <c r="S954" s="94"/>
      <c r="T954" s="260">
        <f>S954*H954</f>
        <v>0</v>
      </c>
      <c r="U954" s="260">
        <v>0.042500000000000003</v>
      </c>
      <c r="V954" s="260">
        <f>U954*H954</f>
        <v>0.042500000000000003</v>
      </c>
      <c r="W954" s="260">
        <v>0</v>
      </c>
      <c r="X954" s="261">
        <f>W954*H954</f>
        <v>0</v>
      </c>
      <c r="Y954" s="41"/>
      <c r="Z954" s="41"/>
      <c r="AA954" s="41"/>
      <c r="AB954" s="41"/>
      <c r="AC954" s="41"/>
      <c r="AD954" s="41"/>
      <c r="AE954" s="41"/>
      <c r="AR954" s="262" t="s">
        <v>342</v>
      </c>
      <c r="AT954" s="262" t="s">
        <v>254</v>
      </c>
      <c r="AU954" s="262" t="s">
        <v>88</v>
      </c>
      <c r="AY954" s="16" t="s">
        <v>184</v>
      </c>
      <c r="BE954" s="147">
        <f>IF(O954="základní",K954,0)</f>
        <v>0</v>
      </c>
      <c r="BF954" s="147">
        <f>IF(O954="snížená",K954,0)</f>
        <v>0</v>
      </c>
      <c r="BG954" s="147">
        <f>IF(O954="zákl. přenesená",K954,0)</f>
        <v>0</v>
      </c>
      <c r="BH954" s="147">
        <f>IF(O954="sníž. přenesená",K954,0)</f>
        <v>0</v>
      </c>
      <c r="BI954" s="147">
        <f>IF(O954="nulová",K954,0)</f>
        <v>0</v>
      </c>
      <c r="BJ954" s="16" t="s">
        <v>86</v>
      </c>
      <c r="BK954" s="147">
        <f>ROUND(P954*H954,2)</f>
        <v>0</v>
      </c>
      <c r="BL954" s="16" t="s">
        <v>264</v>
      </c>
      <c r="BM954" s="262" t="s">
        <v>2690</v>
      </c>
    </row>
    <row r="955" s="2" customFormat="1" ht="24.15" customHeight="1">
      <c r="A955" s="41"/>
      <c r="B955" s="42"/>
      <c r="C955" s="249" t="s">
        <v>2691</v>
      </c>
      <c r="D955" s="249" t="s">
        <v>186</v>
      </c>
      <c r="E955" s="250" t="s">
        <v>2692</v>
      </c>
      <c r="F955" s="251" t="s">
        <v>2693</v>
      </c>
      <c r="G955" s="252" t="s">
        <v>241</v>
      </c>
      <c r="H955" s="253">
        <v>37.505000000000003</v>
      </c>
      <c r="I955" s="254"/>
      <c r="J955" s="254"/>
      <c r="K955" s="255">
        <f>ROUND(P955*H955,2)</f>
        <v>0</v>
      </c>
      <c r="L955" s="256"/>
      <c r="M955" s="44"/>
      <c r="N955" s="257" t="s">
        <v>1</v>
      </c>
      <c r="O955" s="258" t="s">
        <v>42</v>
      </c>
      <c r="P955" s="259">
        <f>I955+J955</f>
        <v>0</v>
      </c>
      <c r="Q955" s="259">
        <f>ROUND(I955*H955,2)</f>
        <v>0</v>
      </c>
      <c r="R955" s="259">
        <f>ROUND(J955*H955,2)</f>
        <v>0</v>
      </c>
      <c r="S955" s="94"/>
      <c r="T955" s="260">
        <f>S955*H955</f>
        <v>0</v>
      </c>
      <c r="U955" s="260">
        <v>0</v>
      </c>
      <c r="V955" s="260">
        <f>U955*H955</f>
        <v>0</v>
      </c>
      <c r="W955" s="260">
        <v>0</v>
      </c>
      <c r="X955" s="261">
        <f>W955*H955</f>
        <v>0</v>
      </c>
      <c r="Y955" s="41"/>
      <c r="Z955" s="41"/>
      <c r="AA955" s="41"/>
      <c r="AB955" s="41"/>
      <c r="AC955" s="41"/>
      <c r="AD955" s="41"/>
      <c r="AE955" s="41"/>
      <c r="AR955" s="262" t="s">
        <v>264</v>
      </c>
      <c r="AT955" s="262" t="s">
        <v>186</v>
      </c>
      <c r="AU955" s="262" t="s">
        <v>88</v>
      </c>
      <c r="AY955" s="16" t="s">
        <v>184</v>
      </c>
      <c r="BE955" s="147">
        <f>IF(O955="základní",K955,0)</f>
        <v>0</v>
      </c>
      <c r="BF955" s="147">
        <f>IF(O955="snížená",K955,0)</f>
        <v>0</v>
      </c>
      <c r="BG955" s="147">
        <f>IF(O955="zákl. přenesená",K955,0)</f>
        <v>0</v>
      </c>
      <c r="BH955" s="147">
        <f>IF(O955="sníž. přenesená",K955,0)</f>
        <v>0</v>
      </c>
      <c r="BI955" s="147">
        <f>IF(O955="nulová",K955,0)</f>
        <v>0</v>
      </c>
      <c r="BJ955" s="16" t="s">
        <v>86</v>
      </c>
      <c r="BK955" s="147">
        <f>ROUND(P955*H955,2)</f>
        <v>0</v>
      </c>
      <c r="BL955" s="16" t="s">
        <v>264</v>
      </c>
      <c r="BM955" s="262" t="s">
        <v>2694</v>
      </c>
    </row>
    <row r="956" s="2" customFormat="1" ht="24.15" customHeight="1">
      <c r="A956" s="41"/>
      <c r="B956" s="42"/>
      <c r="C956" s="249" t="s">
        <v>2695</v>
      </c>
      <c r="D956" s="249" t="s">
        <v>186</v>
      </c>
      <c r="E956" s="250" t="s">
        <v>2696</v>
      </c>
      <c r="F956" s="251" t="s">
        <v>2697</v>
      </c>
      <c r="G956" s="252" t="s">
        <v>241</v>
      </c>
      <c r="H956" s="253">
        <v>37.505000000000003</v>
      </c>
      <c r="I956" s="254"/>
      <c r="J956" s="254"/>
      <c r="K956" s="255">
        <f>ROUND(P956*H956,2)</f>
        <v>0</v>
      </c>
      <c r="L956" s="256"/>
      <c r="M956" s="44"/>
      <c r="N956" s="257" t="s">
        <v>1</v>
      </c>
      <c r="O956" s="258" t="s">
        <v>42</v>
      </c>
      <c r="P956" s="259">
        <f>I956+J956</f>
        <v>0</v>
      </c>
      <c r="Q956" s="259">
        <f>ROUND(I956*H956,2)</f>
        <v>0</v>
      </c>
      <c r="R956" s="259">
        <f>ROUND(J956*H956,2)</f>
        <v>0</v>
      </c>
      <c r="S956" s="94"/>
      <c r="T956" s="260">
        <f>S956*H956</f>
        <v>0</v>
      </c>
      <c r="U956" s="260">
        <v>0</v>
      </c>
      <c r="V956" s="260">
        <f>U956*H956</f>
        <v>0</v>
      </c>
      <c r="W956" s="260">
        <v>0</v>
      </c>
      <c r="X956" s="261">
        <f>W956*H956</f>
        <v>0</v>
      </c>
      <c r="Y956" s="41"/>
      <c r="Z956" s="41"/>
      <c r="AA956" s="41"/>
      <c r="AB956" s="41"/>
      <c r="AC956" s="41"/>
      <c r="AD956" s="41"/>
      <c r="AE956" s="41"/>
      <c r="AR956" s="262" t="s">
        <v>264</v>
      </c>
      <c r="AT956" s="262" t="s">
        <v>186</v>
      </c>
      <c r="AU956" s="262" t="s">
        <v>88</v>
      </c>
      <c r="AY956" s="16" t="s">
        <v>184</v>
      </c>
      <c r="BE956" s="147">
        <f>IF(O956="základní",K956,0)</f>
        <v>0</v>
      </c>
      <c r="BF956" s="147">
        <f>IF(O956="snížená",K956,0)</f>
        <v>0</v>
      </c>
      <c r="BG956" s="147">
        <f>IF(O956="zákl. přenesená",K956,0)</f>
        <v>0</v>
      </c>
      <c r="BH956" s="147">
        <f>IF(O956="sníž. přenesená",K956,0)</f>
        <v>0</v>
      </c>
      <c r="BI956" s="147">
        <f>IF(O956="nulová",K956,0)</f>
        <v>0</v>
      </c>
      <c r="BJ956" s="16" t="s">
        <v>86</v>
      </c>
      <c r="BK956" s="147">
        <f>ROUND(P956*H956,2)</f>
        <v>0</v>
      </c>
      <c r="BL956" s="16" t="s">
        <v>264</v>
      </c>
      <c r="BM956" s="262" t="s">
        <v>2698</v>
      </c>
    </row>
    <row r="957" s="12" customFormat="1" ht="22.8" customHeight="1">
      <c r="A957" s="12"/>
      <c r="B957" s="232"/>
      <c r="C957" s="233"/>
      <c r="D957" s="234" t="s">
        <v>78</v>
      </c>
      <c r="E957" s="247" t="s">
        <v>2699</v>
      </c>
      <c r="F957" s="247" t="s">
        <v>2700</v>
      </c>
      <c r="G957" s="233"/>
      <c r="H957" s="233"/>
      <c r="I957" s="236"/>
      <c r="J957" s="236"/>
      <c r="K957" s="248">
        <f>BK957</f>
        <v>0</v>
      </c>
      <c r="L957" s="233"/>
      <c r="M957" s="238"/>
      <c r="N957" s="239"/>
      <c r="O957" s="240"/>
      <c r="P957" s="240"/>
      <c r="Q957" s="241">
        <f>SUM(Q958:Q991)</f>
        <v>0</v>
      </c>
      <c r="R957" s="241">
        <f>SUM(R958:R991)</f>
        <v>0</v>
      </c>
      <c r="S957" s="240"/>
      <c r="T957" s="242">
        <f>SUM(T958:T991)</f>
        <v>0</v>
      </c>
      <c r="U957" s="240"/>
      <c r="V957" s="242">
        <f>SUM(V958:V991)</f>
        <v>2.4046349999999994</v>
      </c>
      <c r="W957" s="240"/>
      <c r="X957" s="243">
        <f>SUM(X958:X991)</f>
        <v>1.45028</v>
      </c>
      <c r="Y957" s="12"/>
      <c r="Z957" s="12"/>
      <c r="AA957" s="12"/>
      <c r="AB957" s="12"/>
      <c r="AC957" s="12"/>
      <c r="AD957" s="12"/>
      <c r="AE957" s="12"/>
      <c r="AR957" s="244" t="s">
        <v>88</v>
      </c>
      <c r="AT957" s="245" t="s">
        <v>78</v>
      </c>
      <c r="AU957" s="245" t="s">
        <v>86</v>
      </c>
      <c r="AY957" s="244" t="s">
        <v>184</v>
      </c>
      <c r="BK957" s="246">
        <f>SUM(BK958:BK991)</f>
        <v>0</v>
      </c>
    </row>
    <row r="958" s="2" customFormat="1" ht="16.5" customHeight="1">
      <c r="A958" s="41"/>
      <c r="B958" s="42"/>
      <c r="C958" s="249" t="s">
        <v>2701</v>
      </c>
      <c r="D958" s="249" t="s">
        <v>186</v>
      </c>
      <c r="E958" s="250" t="s">
        <v>2702</v>
      </c>
      <c r="F958" s="251" t="s">
        <v>2703</v>
      </c>
      <c r="G958" s="252" t="s">
        <v>194</v>
      </c>
      <c r="H958" s="253">
        <v>115</v>
      </c>
      <c r="I958" s="254"/>
      <c r="J958" s="254"/>
      <c r="K958" s="255">
        <f>ROUND(P958*H958,2)</f>
        <v>0</v>
      </c>
      <c r="L958" s="256"/>
      <c r="M958" s="44"/>
      <c r="N958" s="257" t="s">
        <v>1</v>
      </c>
      <c r="O958" s="258" t="s">
        <v>42</v>
      </c>
      <c r="P958" s="259">
        <f>I958+J958</f>
        <v>0</v>
      </c>
      <c r="Q958" s="259">
        <f>ROUND(I958*H958,2)</f>
        <v>0</v>
      </c>
      <c r="R958" s="259">
        <f>ROUND(J958*H958,2)</f>
        <v>0</v>
      </c>
      <c r="S958" s="94"/>
      <c r="T958" s="260">
        <f>S958*H958</f>
        <v>0</v>
      </c>
      <c r="U958" s="260">
        <v>0</v>
      </c>
      <c r="V958" s="260">
        <f>U958*H958</f>
        <v>0</v>
      </c>
      <c r="W958" s="260">
        <v>0.0017600000000000001</v>
      </c>
      <c r="X958" s="261">
        <f>W958*H958</f>
        <v>0.2024</v>
      </c>
      <c r="Y958" s="41"/>
      <c r="Z958" s="41"/>
      <c r="AA958" s="41"/>
      <c r="AB958" s="41"/>
      <c r="AC958" s="41"/>
      <c r="AD958" s="41"/>
      <c r="AE958" s="41"/>
      <c r="AR958" s="262" t="s">
        <v>264</v>
      </c>
      <c r="AT958" s="262" t="s">
        <v>186</v>
      </c>
      <c r="AU958" s="262" t="s">
        <v>88</v>
      </c>
      <c r="AY958" s="16" t="s">
        <v>184</v>
      </c>
      <c r="BE958" s="147">
        <f>IF(O958="základní",K958,0)</f>
        <v>0</v>
      </c>
      <c r="BF958" s="147">
        <f>IF(O958="snížená",K958,0)</f>
        <v>0</v>
      </c>
      <c r="BG958" s="147">
        <f>IF(O958="zákl. přenesená",K958,0)</f>
        <v>0</v>
      </c>
      <c r="BH958" s="147">
        <f>IF(O958="sníž. přenesená",K958,0)</f>
        <v>0</v>
      </c>
      <c r="BI958" s="147">
        <f>IF(O958="nulová",K958,0)</f>
        <v>0</v>
      </c>
      <c r="BJ958" s="16" t="s">
        <v>86</v>
      </c>
      <c r="BK958" s="147">
        <f>ROUND(P958*H958,2)</f>
        <v>0</v>
      </c>
      <c r="BL958" s="16" t="s">
        <v>264</v>
      </c>
      <c r="BM958" s="262" t="s">
        <v>2704</v>
      </c>
    </row>
    <row r="959" s="13" customFormat="1">
      <c r="A959" s="13"/>
      <c r="B959" s="263"/>
      <c r="C959" s="264"/>
      <c r="D959" s="265" t="s">
        <v>201</v>
      </c>
      <c r="E959" s="266" t="s">
        <v>1</v>
      </c>
      <c r="F959" s="267" t="s">
        <v>2705</v>
      </c>
      <c r="G959" s="264"/>
      <c r="H959" s="268">
        <v>115</v>
      </c>
      <c r="I959" s="269"/>
      <c r="J959" s="269"/>
      <c r="K959" s="264"/>
      <c r="L959" s="264"/>
      <c r="M959" s="270"/>
      <c r="N959" s="271"/>
      <c r="O959" s="272"/>
      <c r="P959" s="272"/>
      <c r="Q959" s="272"/>
      <c r="R959" s="272"/>
      <c r="S959" s="272"/>
      <c r="T959" s="272"/>
      <c r="U959" s="272"/>
      <c r="V959" s="272"/>
      <c r="W959" s="272"/>
      <c r="X959" s="273"/>
      <c r="Y959" s="13"/>
      <c r="Z959" s="13"/>
      <c r="AA959" s="13"/>
      <c r="AB959" s="13"/>
      <c r="AC959" s="13"/>
      <c r="AD959" s="13"/>
      <c r="AE959" s="13"/>
      <c r="AT959" s="274" t="s">
        <v>201</v>
      </c>
      <c r="AU959" s="274" t="s">
        <v>88</v>
      </c>
      <c r="AV959" s="13" t="s">
        <v>88</v>
      </c>
      <c r="AW959" s="13" t="s">
        <v>5</v>
      </c>
      <c r="AX959" s="13" t="s">
        <v>86</v>
      </c>
      <c r="AY959" s="274" t="s">
        <v>184</v>
      </c>
    </row>
    <row r="960" s="2" customFormat="1" ht="24.15" customHeight="1">
      <c r="A960" s="41"/>
      <c r="B960" s="42"/>
      <c r="C960" s="249" t="s">
        <v>2706</v>
      </c>
      <c r="D960" s="249" t="s">
        <v>186</v>
      </c>
      <c r="E960" s="250" t="s">
        <v>2707</v>
      </c>
      <c r="F960" s="251" t="s">
        <v>2708</v>
      </c>
      <c r="G960" s="252" t="s">
        <v>194</v>
      </c>
      <c r="H960" s="253">
        <v>60</v>
      </c>
      <c r="I960" s="254"/>
      <c r="J960" s="254"/>
      <c r="K960" s="255">
        <f>ROUND(P960*H960,2)</f>
        <v>0</v>
      </c>
      <c r="L960" s="256"/>
      <c r="M960" s="44"/>
      <c r="N960" s="257" t="s">
        <v>1</v>
      </c>
      <c r="O960" s="258" t="s">
        <v>42</v>
      </c>
      <c r="P960" s="259">
        <f>I960+J960</f>
        <v>0</v>
      </c>
      <c r="Q960" s="259">
        <f>ROUND(I960*H960,2)</f>
        <v>0</v>
      </c>
      <c r="R960" s="259">
        <f>ROUND(J960*H960,2)</f>
        <v>0</v>
      </c>
      <c r="S960" s="94"/>
      <c r="T960" s="260">
        <f>S960*H960</f>
        <v>0</v>
      </c>
      <c r="U960" s="260">
        <v>0</v>
      </c>
      <c r="V960" s="260">
        <f>U960*H960</f>
        <v>0</v>
      </c>
      <c r="W960" s="260">
        <v>0.0033800000000000002</v>
      </c>
      <c r="X960" s="261">
        <f>W960*H960</f>
        <v>0.20280000000000001</v>
      </c>
      <c r="Y960" s="41"/>
      <c r="Z960" s="41"/>
      <c r="AA960" s="41"/>
      <c r="AB960" s="41"/>
      <c r="AC960" s="41"/>
      <c r="AD960" s="41"/>
      <c r="AE960" s="41"/>
      <c r="AR960" s="262" t="s">
        <v>264</v>
      </c>
      <c r="AT960" s="262" t="s">
        <v>186</v>
      </c>
      <c r="AU960" s="262" t="s">
        <v>88</v>
      </c>
      <c r="AY960" s="16" t="s">
        <v>184</v>
      </c>
      <c r="BE960" s="147">
        <f>IF(O960="základní",K960,0)</f>
        <v>0</v>
      </c>
      <c r="BF960" s="147">
        <f>IF(O960="snížená",K960,0)</f>
        <v>0</v>
      </c>
      <c r="BG960" s="147">
        <f>IF(O960="zákl. přenesená",K960,0)</f>
        <v>0</v>
      </c>
      <c r="BH960" s="147">
        <f>IF(O960="sníž. přenesená",K960,0)</f>
        <v>0</v>
      </c>
      <c r="BI960" s="147">
        <f>IF(O960="nulová",K960,0)</f>
        <v>0</v>
      </c>
      <c r="BJ960" s="16" t="s">
        <v>86</v>
      </c>
      <c r="BK960" s="147">
        <f>ROUND(P960*H960,2)</f>
        <v>0</v>
      </c>
      <c r="BL960" s="16" t="s">
        <v>264</v>
      </c>
      <c r="BM960" s="262" t="s">
        <v>2709</v>
      </c>
    </row>
    <row r="961" s="2" customFormat="1" ht="16.5" customHeight="1">
      <c r="A961" s="41"/>
      <c r="B961" s="42"/>
      <c r="C961" s="249" t="s">
        <v>2710</v>
      </c>
      <c r="D961" s="249" t="s">
        <v>186</v>
      </c>
      <c r="E961" s="250" t="s">
        <v>2711</v>
      </c>
      <c r="F961" s="251" t="s">
        <v>2712</v>
      </c>
      <c r="G961" s="252" t="s">
        <v>194</v>
      </c>
      <c r="H961" s="253">
        <v>15</v>
      </c>
      <c r="I961" s="254"/>
      <c r="J961" s="254"/>
      <c r="K961" s="255">
        <f>ROUND(P961*H961,2)</f>
        <v>0</v>
      </c>
      <c r="L961" s="256"/>
      <c r="M961" s="44"/>
      <c r="N961" s="257" t="s">
        <v>1</v>
      </c>
      <c r="O961" s="258" t="s">
        <v>42</v>
      </c>
      <c r="P961" s="259">
        <f>I961+J961</f>
        <v>0</v>
      </c>
      <c r="Q961" s="259">
        <f>ROUND(I961*H961,2)</f>
        <v>0</v>
      </c>
      <c r="R961" s="259">
        <f>ROUND(J961*H961,2)</f>
        <v>0</v>
      </c>
      <c r="S961" s="94"/>
      <c r="T961" s="260">
        <f>S961*H961</f>
        <v>0</v>
      </c>
      <c r="U961" s="260">
        <v>0</v>
      </c>
      <c r="V961" s="260">
        <f>U961*H961</f>
        <v>0</v>
      </c>
      <c r="W961" s="260">
        <v>0.00348</v>
      </c>
      <c r="X961" s="261">
        <f>W961*H961</f>
        <v>0.052200000000000003</v>
      </c>
      <c r="Y961" s="41"/>
      <c r="Z961" s="41"/>
      <c r="AA961" s="41"/>
      <c r="AB961" s="41"/>
      <c r="AC961" s="41"/>
      <c r="AD961" s="41"/>
      <c r="AE961" s="41"/>
      <c r="AR961" s="262" t="s">
        <v>264</v>
      </c>
      <c r="AT961" s="262" t="s">
        <v>186</v>
      </c>
      <c r="AU961" s="262" t="s">
        <v>88</v>
      </c>
      <c r="AY961" s="16" t="s">
        <v>184</v>
      </c>
      <c r="BE961" s="147">
        <f>IF(O961="základní",K961,0)</f>
        <v>0</v>
      </c>
      <c r="BF961" s="147">
        <f>IF(O961="snížená",K961,0)</f>
        <v>0</v>
      </c>
      <c r="BG961" s="147">
        <f>IF(O961="zákl. přenesená",K961,0)</f>
        <v>0</v>
      </c>
      <c r="BH961" s="147">
        <f>IF(O961="sníž. přenesená",K961,0)</f>
        <v>0</v>
      </c>
      <c r="BI961" s="147">
        <f>IF(O961="nulová",K961,0)</f>
        <v>0</v>
      </c>
      <c r="BJ961" s="16" t="s">
        <v>86</v>
      </c>
      <c r="BK961" s="147">
        <f>ROUND(P961*H961,2)</f>
        <v>0</v>
      </c>
      <c r="BL961" s="16" t="s">
        <v>264</v>
      </c>
      <c r="BM961" s="262" t="s">
        <v>2713</v>
      </c>
    </row>
    <row r="962" s="2" customFormat="1" ht="16.5" customHeight="1">
      <c r="A962" s="41"/>
      <c r="B962" s="42"/>
      <c r="C962" s="249" t="s">
        <v>2714</v>
      </c>
      <c r="D962" s="249" t="s">
        <v>186</v>
      </c>
      <c r="E962" s="250" t="s">
        <v>2715</v>
      </c>
      <c r="F962" s="251" t="s">
        <v>2716</v>
      </c>
      <c r="G962" s="252" t="s">
        <v>194</v>
      </c>
      <c r="H962" s="253">
        <v>115</v>
      </c>
      <c r="I962" s="254"/>
      <c r="J962" s="254"/>
      <c r="K962" s="255">
        <f>ROUND(P962*H962,2)</f>
        <v>0</v>
      </c>
      <c r="L962" s="256"/>
      <c r="M962" s="44"/>
      <c r="N962" s="257" t="s">
        <v>1</v>
      </c>
      <c r="O962" s="258" t="s">
        <v>42</v>
      </c>
      <c r="P962" s="259">
        <f>I962+J962</f>
        <v>0</v>
      </c>
      <c r="Q962" s="259">
        <f>ROUND(I962*H962,2)</f>
        <v>0</v>
      </c>
      <c r="R962" s="259">
        <f>ROUND(J962*H962,2)</f>
        <v>0</v>
      </c>
      <c r="S962" s="94"/>
      <c r="T962" s="260">
        <f>S962*H962</f>
        <v>0</v>
      </c>
      <c r="U962" s="260">
        <v>0</v>
      </c>
      <c r="V962" s="260">
        <f>U962*H962</f>
        <v>0</v>
      </c>
      <c r="W962" s="260">
        <v>0.0016999999999999999</v>
      </c>
      <c r="X962" s="261">
        <f>W962*H962</f>
        <v>0.19549999999999998</v>
      </c>
      <c r="Y962" s="41"/>
      <c r="Z962" s="41"/>
      <c r="AA962" s="41"/>
      <c r="AB962" s="41"/>
      <c r="AC962" s="41"/>
      <c r="AD962" s="41"/>
      <c r="AE962" s="41"/>
      <c r="AR962" s="262" t="s">
        <v>264</v>
      </c>
      <c r="AT962" s="262" t="s">
        <v>186</v>
      </c>
      <c r="AU962" s="262" t="s">
        <v>88</v>
      </c>
      <c r="AY962" s="16" t="s">
        <v>184</v>
      </c>
      <c r="BE962" s="147">
        <f>IF(O962="základní",K962,0)</f>
        <v>0</v>
      </c>
      <c r="BF962" s="147">
        <f>IF(O962="snížená",K962,0)</f>
        <v>0</v>
      </c>
      <c r="BG962" s="147">
        <f>IF(O962="zákl. přenesená",K962,0)</f>
        <v>0</v>
      </c>
      <c r="BH962" s="147">
        <f>IF(O962="sníž. přenesená",K962,0)</f>
        <v>0</v>
      </c>
      <c r="BI962" s="147">
        <f>IF(O962="nulová",K962,0)</f>
        <v>0</v>
      </c>
      <c r="BJ962" s="16" t="s">
        <v>86</v>
      </c>
      <c r="BK962" s="147">
        <f>ROUND(P962*H962,2)</f>
        <v>0</v>
      </c>
      <c r="BL962" s="16" t="s">
        <v>264</v>
      </c>
      <c r="BM962" s="262" t="s">
        <v>2717</v>
      </c>
    </row>
    <row r="963" s="2" customFormat="1" ht="24.15" customHeight="1">
      <c r="A963" s="41"/>
      <c r="B963" s="42"/>
      <c r="C963" s="249" t="s">
        <v>2718</v>
      </c>
      <c r="D963" s="249" t="s">
        <v>186</v>
      </c>
      <c r="E963" s="250" t="s">
        <v>2719</v>
      </c>
      <c r="F963" s="251" t="s">
        <v>2720</v>
      </c>
      <c r="G963" s="252" t="s">
        <v>194</v>
      </c>
      <c r="H963" s="253">
        <v>6</v>
      </c>
      <c r="I963" s="254"/>
      <c r="J963" s="254"/>
      <c r="K963" s="255">
        <f>ROUND(P963*H963,2)</f>
        <v>0</v>
      </c>
      <c r="L963" s="256"/>
      <c r="M963" s="44"/>
      <c r="N963" s="257" t="s">
        <v>1</v>
      </c>
      <c r="O963" s="258" t="s">
        <v>42</v>
      </c>
      <c r="P963" s="259">
        <f>I963+J963</f>
        <v>0</v>
      </c>
      <c r="Q963" s="259">
        <f>ROUND(I963*H963,2)</f>
        <v>0</v>
      </c>
      <c r="R963" s="259">
        <f>ROUND(J963*H963,2)</f>
        <v>0</v>
      </c>
      <c r="S963" s="94"/>
      <c r="T963" s="260">
        <f>S963*H963</f>
        <v>0</v>
      </c>
      <c r="U963" s="260">
        <v>0</v>
      </c>
      <c r="V963" s="260">
        <f>U963*H963</f>
        <v>0</v>
      </c>
      <c r="W963" s="260">
        <v>0.00191</v>
      </c>
      <c r="X963" s="261">
        <f>W963*H963</f>
        <v>0.01146</v>
      </c>
      <c r="Y963" s="41"/>
      <c r="Z963" s="41"/>
      <c r="AA963" s="41"/>
      <c r="AB963" s="41"/>
      <c r="AC963" s="41"/>
      <c r="AD963" s="41"/>
      <c r="AE963" s="41"/>
      <c r="AR963" s="262" t="s">
        <v>264</v>
      </c>
      <c r="AT963" s="262" t="s">
        <v>186</v>
      </c>
      <c r="AU963" s="262" t="s">
        <v>88</v>
      </c>
      <c r="AY963" s="16" t="s">
        <v>184</v>
      </c>
      <c r="BE963" s="147">
        <f>IF(O963="základní",K963,0)</f>
        <v>0</v>
      </c>
      <c r="BF963" s="147">
        <f>IF(O963="snížená",K963,0)</f>
        <v>0</v>
      </c>
      <c r="BG963" s="147">
        <f>IF(O963="zákl. přenesená",K963,0)</f>
        <v>0</v>
      </c>
      <c r="BH963" s="147">
        <f>IF(O963="sníž. přenesená",K963,0)</f>
        <v>0</v>
      </c>
      <c r="BI963" s="147">
        <f>IF(O963="nulová",K963,0)</f>
        <v>0</v>
      </c>
      <c r="BJ963" s="16" t="s">
        <v>86</v>
      </c>
      <c r="BK963" s="147">
        <f>ROUND(P963*H963,2)</f>
        <v>0</v>
      </c>
      <c r="BL963" s="16" t="s">
        <v>264</v>
      </c>
      <c r="BM963" s="262" t="s">
        <v>2721</v>
      </c>
    </row>
    <row r="964" s="2" customFormat="1" ht="16.5" customHeight="1">
      <c r="A964" s="41"/>
      <c r="B964" s="42"/>
      <c r="C964" s="249" t="s">
        <v>2722</v>
      </c>
      <c r="D964" s="249" t="s">
        <v>186</v>
      </c>
      <c r="E964" s="250" t="s">
        <v>2723</v>
      </c>
      <c r="F964" s="251" t="s">
        <v>2724</v>
      </c>
      <c r="G964" s="252" t="s">
        <v>194</v>
      </c>
      <c r="H964" s="253">
        <v>40</v>
      </c>
      <c r="I964" s="254"/>
      <c r="J964" s="254"/>
      <c r="K964" s="255">
        <f>ROUND(P964*H964,2)</f>
        <v>0</v>
      </c>
      <c r="L964" s="256"/>
      <c r="M964" s="44"/>
      <c r="N964" s="257" t="s">
        <v>1</v>
      </c>
      <c r="O964" s="258" t="s">
        <v>42</v>
      </c>
      <c r="P964" s="259">
        <f>I964+J964</f>
        <v>0</v>
      </c>
      <c r="Q964" s="259">
        <f>ROUND(I964*H964,2)</f>
        <v>0</v>
      </c>
      <c r="R964" s="259">
        <f>ROUND(J964*H964,2)</f>
        <v>0</v>
      </c>
      <c r="S964" s="94"/>
      <c r="T964" s="260">
        <f>S964*H964</f>
        <v>0</v>
      </c>
      <c r="U964" s="260">
        <v>0</v>
      </c>
      <c r="V964" s="260">
        <f>U964*H964</f>
        <v>0</v>
      </c>
      <c r="W964" s="260">
        <v>0.00167</v>
      </c>
      <c r="X964" s="261">
        <f>W964*H964</f>
        <v>0.066799999999999998</v>
      </c>
      <c r="Y964" s="41"/>
      <c r="Z964" s="41"/>
      <c r="AA964" s="41"/>
      <c r="AB964" s="41"/>
      <c r="AC964" s="41"/>
      <c r="AD964" s="41"/>
      <c r="AE964" s="41"/>
      <c r="AR964" s="262" t="s">
        <v>264</v>
      </c>
      <c r="AT964" s="262" t="s">
        <v>186</v>
      </c>
      <c r="AU964" s="262" t="s">
        <v>88</v>
      </c>
      <c r="AY964" s="16" t="s">
        <v>184</v>
      </c>
      <c r="BE964" s="147">
        <f>IF(O964="základní",K964,0)</f>
        <v>0</v>
      </c>
      <c r="BF964" s="147">
        <f>IF(O964="snížená",K964,0)</f>
        <v>0</v>
      </c>
      <c r="BG964" s="147">
        <f>IF(O964="zákl. přenesená",K964,0)</f>
        <v>0</v>
      </c>
      <c r="BH964" s="147">
        <f>IF(O964="sníž. přenesená",K964,0)</f>
        <v>0</v>
      </c>
      <c r="BI964" s="147">
        <f>IF(O964="nulová",K964,0)</f>
        <v>0</v>
      </c>
      <c r="BJ964" s="16" t="s">
        <v>86</v>
      </c>
      <c r="BK964" s="147">
        <f>ROUND(P964*H964,2)</f>
        <v>0</v>
      </c>
      <c r="BL964" s="16" t="s">
        <v>264</v>
      </c>
      <c r="BM964" s="262" t="s">
        <v>2725</v>
      </c>
    </row>
    <row r="965" s="2" customFormat="1" ht="16.5" customHeight="1">
      <c r="A965" s="41"/>
      <c r="B965" s="42"/>
      <c r="C965" s="249" t="s">
        <v>2726</v>
      </c>
      <c r="D965" s="249" t="s">
        <v>186</v>
      </c>
      <c r="E965" s="250" t="s">
        <v>2727</v>
      </c>
      <c r="F965" s="251" t="s">
        <v>2728</v>
      </c>
      <c r="G965" s="252" t="s">
        <v>189</v>
      </c>
      <c r="H965" s="253">
        <v>8</v>
      </c>
      <c r="I965" s="254"/>
      <c r="J965" s="254"/>
      <c r="K965" s="255">
        <f>ROUND(P965*H965,2)</f>
        <v>0</v>
      </c>
      <c r="L965" s="256"/>
      <c r="M965" s="44"/>
      <c r="N965" s="257" t="s">
        <v>1</v>
      </c>
      <c r="O965" s="258" t="s">
        <v>42</v>
      </c>
      <c r="P965" s="259">
        <f>I965+J965</f>
        <v>0</v>
      </c>
      <c r="Q965" s="259">
        <f>ROUND(I965*H965,2)</f>
        <v>0</v>
      </c>
      <c r="R965" s="259">
        <f>ROUND(J965*H965,2)</f>
        <v>0</v>
      </c>
      <c r="S965" s="94"/>
      <c r="T965" s="260">
        <f>S965*H965</f>
        <v>0</v>
      </c>
      <c r="U965" s="260">
        <v>0</v>
      </c>
      <c r="V965" s="260">
        <f>U965*H965</f>
        <v>0</v>
      </c>
      <c r="W965" s="260">
        <v>0.0058399999999999997</v>
      </c>
      <c r="X965" s="261">
        <f>W965*H965</f>
        <v>0.046719999999999998</v>
      </c>
      <c r="Y965" s="41"/>
      <c r="Z965" s="41"/>
      <c r="AA965" s="41"/>
      <c r="AB965" s="41"/>
      <c r="AC965" s="41"/>
      <c r="AD965" s="41"/>
      <c r="AE965" s="41"/>
      <c r="AR965" s="262" t="s">
        <v>264</v>
      </c>
      <c r="AT965" s="262" t="s">
        <v>186</v>
      </c>
      <c r="AU965" s="262" t="s">
        <v>88</v>
      </c>
      <c r="AY965" s="16" t="s">
        <v>184</v>
      </c>
      <c r="BE965" s="147">
        <f>IF(O965="základní",K965,0)</f>
        <v>0</v>
      </c>
      <c r="BF965" s="147">
        <f>IF(O965="snížená",K965,0)</f>
        <v>0</v>
      </c>
      <c r="BG965" s="147">
        <f>IF(O965="zákl. přenesená",K965,0)</f>
        <v>0</v>
      </c>
      <c r="BH965" s="147">
        <f>IF(O965="sníž. přenesená",K965,0)</f>
        <v>0</v>
      </c>
      <c r="BI965" s="147">
        <f>IF(O965="nulová",K965,0)</f>
        <v>0</v>
      </c>
      <c r="BJ965" s="16" t="s">
        <v>86</v>
      </c>
      <c r="BK965" s="147">
        <f>ROUND(P965*H965,2)</f>
        <v>0</v>
      </c>
      <c r="BL965" s="16" t="s">
        <v>264</v>
      </c>
      <c r="BM965" s="262" t="s">
        <v>2729</v>
      </c>
    </row>
    <row r="966" s="2" customFormat="1" ht="33" customHeight="1">
      <c r="A966" s="41"/>
      <c r="B966" s="42"/>
      <c r="C966" s="249" t="s">
        <v>2730</v>
      </c>
      <c r="D966" s="249" t="s">
        <v>186</v>
      </c>
      <c r="E966" s="250" t="s">
        <v>2731</v>
      </c>
      <c r="F966" s="251" t="s">
        <v>2732</v>
      </c>
      <c r="G966" s="252" t="s">
        <v>333</v>
      </c>
      <c r="H966" s="253">
        <v>10</v>
      </c>
      <c r="I966" s="254"/>
      <c r="J966" s="254"/>
      <c r="K966" s="255">
        <f>ROUND(P966*H966,2)</f>
        <v>0</v>
      </c>
      <c r="L966" s="256"/>
      <c r="M966" s="44"/>
      <c r="N966" s="257" t="s">
        <v>1</v>
      </c>
      <c r="O966" s="258" t="s">
        <v>42</v>
      </c>
      <c r="P966" s="259">
        <f>I966+J966</f>
        <v>0</v>
      </c>
      <c r="Q966" s="259">
        <f>ROUND(I966*H966,2)</f>
        <v>0</v>
      </c>
      <c r="R966" s="259">
        <f>ROUND(J966*H966,2)</f>
        <v>0</v>
      </c>
      <c r="S966" s="94"/>
      <c r="T966" s="260">
        <f>S966*H966</f>
        <v>0</v>
      </c>
      <c r="U966" s="260">
        <v>0</v>
      </c>
      <c r="V966" s="260">
        <f>U966*H966</f>
        <v>0</v>
      </c>
      <c r="W966" s="260">
        <v>0.0018799999999999999</v>
      </c>
      <c r="X966" s="261">
        <f>W966*H966</f>
        <v>0.018800000000000001</v>
      </c>
      <c r="Y966" s="41"/>
      <c r="Z966" s="41"/>
      <c r="AA966" s="41"/>
      <c r="AB966" s="41"/>
      <c r="AC966" s="41"/>
      <c r="AD966" s="41"/>
      <c r="AE966" s="41"/>
      <c r="AR966" s="262" t="s">
        <v>264</v>
      </c>
      <c r="AT966" s="262" t="s">
        <v>186</v>
      </c>
      <c r="AU966" s="262" t="s">
        <v>88</v>
      </c>
      <c r="AY966" s="16" t="s">
        <v>184</v>
      </c>
      <c r="BE966" s="147">
        <f>IF(O966="základní",K966,0)</f>
        <v>0</v>
      </c>
      <c r="BF966" s="147">
        <f>IF(O966="snížená",K966,0)</f>
        <v>0</v>
      </c>
      <c r="BG966" s="147">
        <f>IF(O966="zákl. přenesená",K966,0)</f>
        <v>0</v>
      </c>
      <c r="BH966" s="147">
        <f>IF(O966="sníž. přenesená",K966,0)</f>
        <v>0</v>
      </c>
      <c r="BI966" s="147">
        <f>IF(O966="nulová",K966,0)</f>
        <v>0</v>
      </c>
      <c r="BJ966" s="16" t="s">
        <v>86</v>
      </c>
      <c r="BK966" s="147">
        <f>ROUND(P966*H966,2)</f>
        <v>0</v>
      </c>
      <c r="BL966" s="16" t="s">
        <v>264</v>
      </c>
      <c r="BM966" s="262" t="s">
        <v>2733</v>
      </c>
    </row>
    <row r="967" s="2" customFormat="1" ht="16.5" customHeight="1">
      <c r="A967" s="41"/>
      <c r="B967" s="42"/>
      <c r="C967" s="249" t="s">
        <v>2734</v>
      </c>
      <c r="D967" s="249" t="s">
        <v>186</v>
      </c>
      <c r="E967" s="250" t="s">
        <v>2735</v>
      </c>
      <c r="F967" s="251" t="s">
        <v>2736</v>
      </c>
      <c r="G967" s="252" t="s">
        <v>194</v>
      </c>
      <c r="H967" s="253">
        <v>115</v>
      </c>
      <c r="I967" s="254"/>
      <c r="J967" s="254"/>
      <c r="K967" s="255">
        <f>ROUND(P967*H967,2)</f>
        <v>0</v>
      </c>
      <c r="L967" s="256"/>
      <c r="M967" s="44"/>
      <c r="N967" s="257" t="s">
        <v>1</v>
      </c>
      <c r="O967" s="258" t="s">
        <v>42</v>
      </c>
      <c r="P967" s="259">
        <f>I967+J967</f>
        <v>0</v>
      </c>
      <c r="Q967" s="259">
        <f>ROUND(I967*H967,2)</f>
        <v>0</v>
      </c>
      <c r="R967" s="259">
        <f>ROUND(J967*H967,2)</f>
        <v>0</v>
      </c>
      <c r="S967" s="94"/>
      <c r="T967" s="260">
        <f>S967*H967</f>
        <v>0</v>
      </c>
      <c r="U967" s="260">
        <v>0</v>
      </c>
      <c r="V967" s="260">
        <f>U967*H967</f>
        <v>0</v>
      </c>
      <c r="W967" s="260">
        <v>0.0025999999999999999</v>
      </c>
      <c r="X967" s="261">
        <f>W967*H967</f>
        <v>0.29899999999999999</v>
      </c>
      <c r="Y967" s="41"/>
      <c r="Z967" s="41"/>
      <c r="AA967" s="41"/>
      <c r="AB967" s="41"/>
      <c r="AC967" s="41"/>
      <c r="AD967" s="41"/>
      <c r="AE967" s="41"/>
      <c r="AR967" s="262" t="s">
        <v>264</v>
      </c>
      <c r="AT967" s="262" t="s">
        <v>186</v>
      </c>
      <c r="AU967" s="262" t="s">
        <v>88</v>
      </c>
      <c r="AY967" s="16" t="s">
        <v>184</v>
      </c>
      <c r="BE967" s="147">
        <f>IF(O967="základní",K967,0)</f>
        <v>0</v>
      </c>
      <c r="BF967" s="147">
        <f>IF(O967="snížená",K967,0)</f>
        <v>0</v>
      </c>
      <c r="BG967" s="147">
        <f>IF(O967="zákl. přenesená",K967,0)</f>
        <v>0</v>
      </c>
      <c r="BH967" s="147">
        <f>IF(O967="sníž. přenesená",K967,0)</f>
        <v>0</v>
      </c>
      <c r="BI967" s="147">
        <f>IF(O967="nulová",K967,0)</f>
        <v>0</v>
      </c>
      <c r="BJ967" s="16" t="s">
        <v>86</v>
      </c>
      <c r="BK967" s="147">
        <f>ROUND(P967*H967,2)</f>
        <v>0</v>
      </c>
      <c r="BL967" s="16" t="s">
        <v>264</v>
      </c>
      <c r="BM967" s="262" t="s">
        <v>2737</v>
      </c>
    </row>
    <row r="968" s="2" customFormat="1" ht="16.5" customHeight="1">
      <c r="A968" s="41"/>
      <c r="B968" s="42"/>
      <c r="C968" s="249" t="s">
        <v>2738</v>
      </c>
      <c r="D968" s="249" t="s">
        <v>186</v>
      </c>
      <c r="E968" s="250" t="s">
        <v>2739</v>
      </c>
      <c r="F968" s="251" t="s">
        <v>2740</v>
      </c>
      <c r="G968" s="252" t="s">
        <v>194</v>
      </c>
      <c r="H968" s="253">
        <v>90</v>
      </c>
      <c r="I968" s="254"/>
      <c r="J968" s="254"/>
      <c r="K968" s="255">
        <f>ROUND(P968*H968,2)</f>
        <v>0</v>
      </c>
      <c r="L968" s="256"/>
      <c r="M968" s="44"/>
      <c r="N968" s="257" t="s">
        <v>1</v>
      </c>
      <c r="O968" s="258" t="s">
        <v>42</v>
      </c>
      <c r="P968" s="259">
        <f>I968+J968</f>
        <v>0</v>
      </c>
      <c r="Q968" s="259">
        <f>ROUND(I968*H968,2)</f>
        <v>0</v>
      </c>
      <c r="R968" s="259">
        <f>ROUND(J968*H968,2)</f>
        <v>0</v>
      </c>
      <c r="S968" s="94"/>
      <c r="T968" s="260">
        <f>S968*H968</f>
        <v>0</v>
      </c>
      <c r="U968" s="260">
        <v>0</v>
      </c>
      <c r="V968" s="260">
        <f>U968*H968</f>
        <v>0</v>
      </c>
      <c r="W968" s="260">
        <v>0.0039399999999999999</v>
      </c>
      <c r="X968" s="261">
        <f>W968*H968</f>
        <v>0.35459999999999997</v>
      </c>
      <c r="Y968" s="41"/>
      <c r="Z968" s="41"/>
      <c r="AA968" s="41"/>
      <c r="AB968" s="41"/>
      <c r="AC968" s="41"/>
      <c r="AD968" s="41"/>
      <c r="AE968" s="41"/>
      <c r="AR968" s="262" t="s">
        <v>264</v>
      </c>
      <c r="AT968" s="262" t="s">
        <v>186</v>
      </c>
      <c r="AU968" s="262" t="s">
        <v>88</v>
      </c>
      <c r="AY968" s="16" t="s">
        <v>184</v>
      </c>
      <c r="BE968" s="147">
        <f>IF(O968="základní",K968,0)</f>
        <v>0</v>
      </c>
      <c r="BF968" s="147">
        <f>IF(O968="snížená",K968,0)</f>
        <v>0</v>
      </c>
      <c r="BG968" s="147">
        <f>IF(O968="zákl. přenesená",K968,0)</f>
        <v>0</v>
      </c>
      <c r="BH968" s="147">
        <f>IF(O968="sníž. přenesená",K968,0)</f>
        <v>0</v>
      </c>
      <c r="BI968" s="147">
        <f>IF(O968="nulová",K968,0)</f>
        <v>0</v>
      </c>
      <c r="BJ968" s="16" t="s">
        <v>86</v>
      </c>
      <c r="BK968" s="147">
        <f>ROUND(P968*H968,2)</f>
        <v>0</v>
      </c>
      <c r="BL968" s="16" t="s">
        <v>264</v>
      </c>
      <c r="BM968" s="262" t="s">
        <v>2741</v>
      </c>
    </row>
    <row r="969" s="2" customFormat="1" ht="21.75" customHeight="1">
      <c r="A969" s="41"/>
      <c r="B969" s="42"/>
      <c r="C969" s="249" t="s">
        <v>2742</v>
      </c>
      <c r="D969" s="249" t="s">
        <v>186</v>
      </c>
      <c r="E969" s="250" t="s">
        <v>2743</v>
      </c>
      <c r="F969" s="251" t="s">
        <v>2744</v>
      </c>
      <c r="G969" s="252" t="s">
        <v>194</v>
      </c>
      <c r="H969" s="253">
        <v>120</v>
      </c>
      <c r="I969" s="254"/>
      <c r="J969" s="254"/>
      <c r="K969" s="255">
        <f>ROUND(P969*H969,2)</f>
        <v>0</v>
      </c>
      <c r="L969" s="256"/>
      <c r="M969" s="44"/>
      <c r="N969" s="257" t="s">
        <v>1</v>
      </c>
      <c r="O969" s="258" t="s">
        <v>42</v>
      </c>
      <c r="P969" s="259">
        <f>I969+J969</f>
        <v>0</v>
      </c>
      <c r="Q969" s="259">
        <f>ROUND(I969*H969,2)</f>
        <v>0</v>
      </c>
      <c r="R969" s="259">
        <f>ROUND(J969*H969,2)</f>
        <v>0</v>
      </c>
      <c r="S969" s="94"/>
      <c r="T969" s="260">
        <f>S969*H969</f>
        <v>0</v>
      </c>
      <c r="U969" s="260">
        <v>0.00182</v>
      </c>
      <c r="V969" s="260">
        <f>U969*H969</f>
        <v>0.21840000000000001</v>
      </c>
      <c r="W969" s="260">
        <v>0</v>
      </c>
      <c r="X969" s="261">
        <f>W969*H969</f>
        <v>0</v>
      </c>
      <c r="Y969" s="41"/>
      <c r="Z969" s="41"/>
      <c r="AA969" s="41"/>
      <c r="AB969" s="41"/>
      <c r="AC969" s="41"/>
      <c r="AD969" s="41"/>
      <c r="AE969" s="41"/>
      <c r="AR969" s="262" t="s">
        <v>264</v>
      </c>
      <c r="AT969" s="262" t="s">
        <v>186</v>
      </c>
      <c r="AU969" s="262" t="s">
        <v>88</v>
      </c>
      <c r="AY969" s="16" t="s">
        <v>184</v>
      </c>
      <c r="BE969" s="147">
        <f>IF(O969="základní",K969,0)</f>
        <v>0</v>
      </c>
      <c r="BF969" s="147">
        <f>IF(O969="snížená",K969,0)</f>
        <v>0</v>
      </c>
      <c r="BG969" s="147">
        <f>IF(O969="zákl. přenesená",K969,0)</f>
        <v>0</v>
      </c>
      <c r="BH969" s="147">
        <f>IF(O969="sníž. přenesená",K969,0)</f>
        <v>0</v>
      </c>
      <c r="BI969" s="147">
        <f>IF(O969="nulová",K969,0)</f>
        <v>0</v>
      </c>
      <c r="BJ969" s="16" t="s">
        <v>86</v>
      </c>
      <c r="BK969" s="147">
        <f>ROUND(P969*H969,2)</f>
        <v>0</v>
      </c>
      <c r="BL969" s="16" t="s">
        <v>264</v>
      </c>
      <c r="BM969" s="262" t="s">
        <v>2745</v>
      </c>
    </row>
    <row r="970" s="2" customFormat="1" ht="24.15" customHeight="1">
      <c r="A970" s="41"/>
      <c r="B970" s="42"/>
      <c r="C970" s="249" t="s">
        <v>2746</v>
      </c>
      <c r="D970" s="249" t="s">
        <v>186</v>
      </c>
      <c r="E970" s="250" t="s">
        <v>2747</v>
      </c>
      <c r="F970" s="251" t="s">
        <v>2748</v>
      </c>
      <c r="G970" s="252" t="s">
        <v>194</v>
      </c>
      <c r="H970" s="253">
        <v>145</v>
      </c>
      <c r="I970" s="254"/>
      <c r="J970" s="254"/>
      <c r="K970" s="255">
        <f>ROUND(P970*H970,2)</f>
        <v>0</v>
      </c>
      <c r="L970" s="256"/>
      <c r="M970" s="44"/>
      <c r="N970" s="257" t="s">
        <v>1</v>
      </c>
      <c r="O970" s="258" t="s">
        <v>42</v>
      </c>
      <c r="P970" s="259">
        <f>I970+J970</f>
        <v>0</v>
      </c>
      <c r="Q970" s="259">
        <f>ROUND(I970*H970,2)</f>
        <v>0</v>
      </c>
      <c r="R970" s="259">
        <f>ROUND(J970*H970,2)</f>
        <v>0</v>
      </c>
      <c r="S970" s="94"/>
      <c r="T970" s="260">
        <f>S970*H970</f>
        <v>0</v>
      </c>
      <c r="U970" s="260">
        <v>0.0029399999999999999</v>
      </c>
      <c r="V970" s="260">
        <f>U970*H970</f>
        <v>0.42630000000000001</v>
      </c>
      <c r="W970" s="260">
        <v>0</v>
      </c>
      <c r="X970" s="261">
        <f>W970*H970</f>
        <v>0</v>
      </c>
      <c r="Y970" s="41"/>
      <c r="Z970" s="41"/>
      <c r="AA970" s="41"/>
      <c r="AB970" s="41"/>
      <c r="AC970" s="41"/>
      <c r="AD970" s="41"/>
      <c r="AE970" s="41"/>
      <c r="AR970" s="262" t="s">
        <v>264</v>
      </c>
      <c r="AT970" s="262" t="s">
        <v>186</v>
      </c>
      <c r="AU970" s="262" t="s">
        <v>88</v>
      </c>
      <c r="AY970" s="16" t="s">
        <v>184</v>
      </c>
      <c r="BE970" s="147">
        <f>IF(O970="základní",K970,0)</f>
        <v>0</v>
      </c>
      <c r="BF970" s="147">
        <f>IF(O970="snížená",K970,0)</f>
        <v>0</v>
      </c>
      <c r="BG970" s="147">
        <f>IF(O970="zákl. přenesená",K970,0)</f>
        <v>0</v>
      </c>
      <c r="BH970" s="147">
        <f>IF(O970="sníž. přenesená",K970,0)</f>
        <v>0</v>
      </c>
      <c r="BI970" s="147">
        <f>IF(O970="nulová",K970,0)</f>
        <v>0</v>
      </c>
      <c r="BJ970" s="16" t="s">
        <v>86</v>
      </c>
      <c r="BK970" s="147">
        <f>ROUND(P970*H970,2)</f>
        <v>0</v>
      </c>
      <c r="BL970" s="16" t="s">
        <v>264</v>
      </c>
      <c r="BM970" s="262" t="s">
        <v>2749</v>
      </c>
    </row>
    <row r="971" s="13" customFormat="1">
      <c r="A971" s="13"/>
      <c r="B971" s="263"/>
      <c r="C971" s="264"/>
      <c r="D971" s="265" t="s">
        <v>201</v>
      </c>
      <c r="E971" s="266" t="s">
        <v>1</v>
      </c>
      <c r="F971" s="267" t="s">
        <v>2750</v>
      </c>
      <c r="G971" s="264"/>
      <c r="H971" s="268">
        <v>145</v>
      </c>
      <c r="I971" s="269"/>
      <c r="J971" s="269"/>
      <c r="K971" s="264"/>
      <c r="L971" s="264"/>
      <c r="M971" s="270"/>
      <c r="N971" s="271"/>
      <c r="O971" s="272"/>
      <c r="P971" s="272"/>
      <c r="Q971" s="272"/>
      <c r="R971" s="272"/>
      <c r="S971" s="272"/>
      <c r="T971" s="272"/>
      <c r="U971" s="272"/>
      <c r="V971" s="272"/>
      <c r="W971" s="272"/>
      <c r="X971" s="273"/>
      <c r="Y971" s="13"/>
      <c r="Z971" s="13"/>
      <c r="AA971" s="13"/>
      <c r="AB971" s="13"/>
      <c r="AC971" s="13"/>
      <c r="AD971" s="13"/>
      <c r="AE971" s="13"/>
      <c r="AT971" s="274" t="s">
        <v>201</v>
      </c>
      <c r="AU971" s="274" t="s">
        <v>88</v>
      </c>
      <c r="AV971" s="13" t="s">
        <v>88</v>
      </c>
      <c r="AW971" s="13" t="s">
        <v>5</v>
      </c>
      <c r="AX971" s="13" t="s">
        <v>86</v>
      </c>
      <c r="AY971" s="274" t="s">
        <v>184</v>
      </c>
    </row>
    <row r="972" s="2" customFormat="1" ht="24.15" customHeight="1">
      <c r="A972" s="41"/>
      <c r="B972" s="42"/>
      <c r="C972" s="249" t="s">
        <v>2751</v>
      </c>
      <c r="D972" s="249" t="s">
        <v>186</v>
      </c>
      <c r="E972" s="250" t="s">
        <v>2752</v>
      </c>
      <c r="F972" s="251" t="s">
        <v>2753</v>
      </c>
      <c r="G972" s="252" t="s">
        <v>194</v>
      </c>
      <c r="H972" s="253">
        <v>25</v>
      </c>
      <c r="I972" s="254"/>
      <c r="J972" s="254"/>
      <c r="K972" s="255">
        <f>ROUND(P972*H972,2)</f>
        <v>0</v>
      </c>
      <c r="L972" s="256"/>
      <c r="M972" s="44"/>
      <c r="N972" s="257" t="s">
        <v>1</v>
      </c>
      <c r="O972" s="258" t="s">
        <v>42</v>
      </c>
      <c r="P972" s="259">
        <f>I972+J972</f>
        <v>0</v>
      </c>
      <c r="Q972" s="259">
        <f>ROUND(I972*H972,2)</f>
        <v>0</v>
      </c>
      <c r="R972" s="259">
        <f>ROUND(J972*H972,2)</f>
        <v>0</v>
      </c>
      <c r="S972" s="94"/>
      <c r="T972" s="260">
        <f>S972*H972</f>
        <v>0</v>
      </c>
      <c r="U972" s="260">
        <v>0.00172</v>
      </c>
      <c r="V972" s="260">
        <f>U972*H972</f>
        <v>0.042999999999999997</v>
      </c>
      <c r="W972" s="260">
        <v>0</v>
      </c>
      <c r="X972" s="261">
        <f>W972*H972</f>
        <v>0</v>
      </c>
      <c r="Y972" s="41"/>
      <c r="Z972" s="41"/>
      <c r="AA972" s="41"/>
      <c r="AB972" s="41"/>
      <c r="AC972" s="41"/>
      <c r="AD972" s="41"/>
      <c r="AE972" s="41"/>
      <c r="AR972" s="262" t="s">
        <v>264</v>
      </c>
      <c r="AT972" s="262" t="s">
        <v>186</v>
      </c>
      <c r="AU972" s="262" t="s">
        <v>88</v>
      </c>
      <c r="AY972" s="16" t="s">
        <v>184</v>
      </c>
      <c r="BE972" s="147">
        <f>IF(O972="základní",K972,0)</f>
        <v>0</v>
      </c>
      <c r="BF972" s="147">
        <f>IF(O972="snížená",K972,0)</f>
        <v>0</v>
      </c>
      <c r="BG972" s="147">
        <f>IF(O972="zákl. přenesená",K972,0)</f>
        <v>0</v>
      </c>
      <c r="BH972" s="147">
        <f>IF(O972="sníž. přenesená",K972,0)</f>
        <v>0</v>
      </c>
      <c r="BI972" s="147">
        <f>IF(O972="nulová",K972,0)</f>
        <v>0</v>
      </c>
      <c r="BJ972" s="16" t="s">
        <v>86</v>
      </c>
      <c r="BK972" s="147">
        <f>ROUND(P972*H972,2)</f>
        <v>0</v>
      </c>
      <c r="BL972" s="16" t="s">
        <v>264</v>
      </c>
      <c r="BM972" s="262" t="s">
        <v>2754</v>
      </c>
    </row>
    <row r="973" s="2" customFormat="1" ht="33" customHeight="1">
      <c r="A973" s="41"/>
      <c r="B973" s="42"/>
      <c r="C973" s="249" t="s">
        <v>2755</v>
      </c>
      <c r="D973" s="249" t="s">
        <v>186</v>
      </c>
      <c r="E973" s="250" t="s">
        <v>2756</v>
      </c>
      <c r="F973" s="251" t="s">
        <v>2757</v>
      </c>
      <c r="G973" s="252" t="s">
        <v>189</v>
      </c>
      <c r="H973" s="253">
        <v>49</v>
      </c>
      <c r="I973" s="254"/>
      <c r="J973" s="254"/>
      <c r="K973" s="255">
        <f>ROUND(P973*H973,2)</f>
        <v>0</v>
      </c>
      <c r="L973" s="256"/>
      <c r="M973" s="44"/>
      <c r="N973" s="257" t="s">
        <v>1</v>
      </c>
      <c r="O973" s="258" t="s">
        <v>42</v>
      </c>
      <c r="P973" s="259">
        <f>I973+J973</f>
        <v>0</v>
      </c>
      <c r="Q973" s="259">
        <f>ROUND(I973*H973,2)</f>
        <v>0</v>
      </c>
      <c r="R973" s="259">
        <f>ROUND(J973*H973,2)</f>
        <v>0</v>
      </c>
      <c r="S973" s="94"/>
      <c r="T973" s="260">
        <f>S973*H973</f>
        <v>0</v>
      </c>
      <c r="U973" s="260">
        <v>0.0066100000000000004</v>
      </c>
      <c r="V973" s="260">
        <f>U973*H973</f>
        <v>0.32389000000000001</v>
      </c>
      <c r="W973" s="260">
        <v>0</v>
      </c>
      <c r="X973" s="261">
        <f>W973*H973</f>
        <v>0</v>
      </c>
      <c r="Y973" s="41"/>
      <c r="Z973" s="41"/>
      <c r="AA973" s="41"/>
      <c r="AB973" s="41"/>
      <c r="AC973" s="41"/>
      <c r="AD973" s="41"/>
      <c r="AE973" s="41"/>
      <c r="AR973" s="262" t="s">
        <v>264</v>
      </c>
      <c r="AT973" s="262" t="s">
        <v>186</v>
      </c>
      <c r="AU973" s="262" t="s">
        <v>88</v>
      </c>
      <c r="AY973" s="16" t="s">
        <v>184</v>
      </c>
      <c r="BE973" s="147">
        <f>IF(O973="základní",K973,0)</f>
        <v>0</v>
      </c>
      <c r="BF973" s="147">
        <f>IF(O973="snížená",K973,0)</f>
        <v>0</v>
      </c>
      <c r="BG973" s="147">
        <f>IF(O973="zákl. přenesená",K973,0)</f>
        <v>0</v>
      </c>
      <c r="BH973" s="147">
        <f>IF(O973="sníž. přenesená",K973,0)</f>
        <v>0</v>
      </c>
      <c r="BI973" s="147">
        <f>IF(O973="nulová",K973,0)</f>
        <v>0</v>
      </c>
      <c r="BJ973" s="16" t="s">
        <v>86</v>
      </c>
      <c r="BK973" s="147">
        <f>ROUND(P973*H973,2)</f>
        <v>0</v>
      </c>
      <c r="BL973" s="16" t="s">
        <v>264</v>
      </c>
      <c r="BM973" s="262" t="s">
        <v>2758</v>
      </c>
    </row>
    <row r="974" s="2" customFormat="1" ht="16.5" customHeight="1">
      <c r="A974" s="41"/>
      <c r="B974" s="42"/>
      <c r="C974" s="249" t="s">
        <v>2759</v>
      </c>
      <c r="D974" s="249" t="s">
        <v>186</v>
      </c>
      <c r="E974" s="250" t="s">
        <v>2760</v>
      </c>
      <c r="F974" s="251" t="s">
        <v>2761</v>
      </c>
      <c r="G974" s="252" t="s">
        <v>194</v>
      </c>
      <c r="H974" s="253">
        <v>145</v>
      </c>
      <c r="I974" s="254"/>
      <c r="J974" s="254"/>
      <c r="K974" s="255">
        <f>ROUND(P974*H974,2)</f>
        <v>0</v>
      </c>
      <c r="L974" s="256"/>
      <c r="M974" s="44"/>
      <c r="N974" s="257" t="s">
        <v>1</v>
      </c>
      <c r="O974" s="258" t="s">
        <v>42</v>
      </c>
      <c r="P974" s="259">
        <f>I974+J974</f>
        <v>0</v>
      </c>
      <c r="Q974" s="259">
        <f>ROUND(I974*H974,2)</f>
        <v>0</v>
      </c>
      <c r="R974" s="259">
        <f>ROUND(J974*H974,2)</f>
        <v>0</v>
      </c>
      <c r="S974" s="94"/>
      <c r="T974" s="260">
        <f>S974*H974</f>
        <v>0</v>
      </c>
      <c r="U974" s="260">
        <v>0</v>
      </c>
      <c r="V974" s="260">
        <f>U974*H974</f>
        <v>0</v>
      </c>
      <c r="W974" s="260">
        <v>0</v>
      </c>
      <c r="X974" s="261">
        <f>W974*H974</f>
        <v>0</v>
      </c>
      <c r="Y974" s="41"/>
      <c r="Z974" s="41"/>
      <c r="AA974" s="41"/>
      <c r="AB974" s="41"/>
      <c r="AC974" s="41"/>
      <c r="AD974" s="41"/>
      <c r="AE974" s="41"/>
      <c r="AR974" s="262" t="s">
        <v>264</v>
      </c>
      <c r="AT974" s="262" t="s">
        <v>186</v>
      </c>
      <c r="AU974" s="262" t="s">
        <v>88</v>
      </c>
      <c r="AY974" s="16" t="s">
        <v>184</v>
      </c>
      <c r="BE974" s="147">
        <f>IF(O974="základní",K974,0)</f>
        <v>0</v>
      </c>
      <c r="BF974" s="147">
        <f>IF(O974="snížená",K974,0)</f>
        <v>0</v>
      </c>
      <c r="BG974" s="147">
        <f>IF(O974="zákl. přenesená",K974,0)</f>
        <v>0</v>
      </c>
      <c r="BH974" s="147">
        <f>IF(O974="sníž. přenesená",K974,0)</f>
        <v>0</v>
      </c>
      <c r="BI974" s="147">
        <f>IF(O974="nulová",K974,0)</f>
        <v>0</v>
      </c>
      <c r="BJ974" s="16" t="s">
        <v>86</v>
      </c>
      <c r="BK974" s="147">
        <f>ROUND(P974*H974,2)</f>
        <v>0</v>
      </c>
      <c r="BL974" s="16" t="s">
        <v>264</v>
      </c>
      <c r="BM974" s="262" t="s">
        <v>2762</v>
      </c>
    </row>
    <row r="975" s="13" customFormat="1">
      <c r="A975" s="13"/>
      <c r="B975" s="263"/>
      <c r="C975" s="264"/>
      <c r="D975" s="265" t="s">
        <v>201</v>
      </c>
      <c r="E975" s="266" t="s">
        <v>1</v>
      </c>
      <c r="F975" s="267" t="s">
        <v>2750</v>
      </c>
      <c r="G975" s="264"/>
      <c r="H975" s="268">
        <v>145</v>
      </c>
      <c r="I975" s="269"/>
      <c r="J975" s="269"/>
      <c r="K975" s="264"/>
      <c r="L975" s="264"/>
      <c r="M975" s="270"/>
      <c r="N975" s="271"/>
      <c r="O975" s="272"/>
      <c r="P975" s="272"/>
      <c r="Q975" s="272"/>
      <c r="R975" s="272"/>
      <c r="S975" s="272"/>
      <c r="T975" s="272"/>
      <c r="U975" s="272"/>
      <c r="V975" s="272"/>
      <c r="W975" s="272"/>
      <c r="X975" s="273"/>
      <c r="Y975" s="13"/>
      <c r="Z975" s="13"/>
      <c r="AA975" s="13"/>
      <c r="AB975" s="13"/>
      <c r="AC975" s="13"/>
      <c r="AD975" s="13"/>
      <c r="AE975" s="13"/>
      <c r="AT975" s="274" t="s">
        <v>201</v>
      </c>
      <c r="AU975" s="274" t="s">
        <v>88</v>
      </c>
      <c r="AV975" s="13" t="s">
        <v>88</v>
      </c>
      <c r="AW975" s="13" t="s">
        <v>5</v>
      </c>
      <c r="AX975" s="13" t="s">
        <v>86</v>
      </c>
      <c r="AY975" s="274" t="s">
        <v>184</v>
      </c>
    </row>
    <row r="976" s="2" customFormat="1" ht="16.5" customHeight="1">
      <c r="A976" s="41"/>
      <c r="B976" s="42"/>
      <c r="C976" s="286" t="s">
        <v>2763</v>
      </c>
      <c r="D976" s="286" t="s">
        <v>254</v>
      </c>
      <c r="E976" s="287" t="s">
        <v>2764</v>
      </c>
      <c r="F976" s="288" t="s">
        <v>2765</v>
      </c>
      <c r="G976" s="289" t="s">
        <v>194</v>
      </c>
      <c r="H976" s="290">
        <v>159.5</v>
      </c>
      <c r="I976" s="291"/>
      <c r="J976" s="292"/>
      <c r="K976" s="293">
        <f>ROUND(P976*H976,2)</f>
        <v>0</v>
      </c>
      <c r="L976" s="292"/>
      <c r="M976" s="294"/>
      <c r="N976" s="295" t="s">
        <v>1</v>
      </c>
      <c r="O976" s="258" t="s">
        <v>42</v>
      </c>
      <c r="P976" s="259">
        <f>I976+J976</f>
        <v>0</v>
      </c>
      <c r="Q976" s="259">
        <f>ROUND(I976*H976,2)</f>
        <v>0</v>
      </c>
      <c r="R976" s="259">
        <f>ROUND(J976*H976,2)</f>
        <v>0</v>
      </c>
      <c r="S976" s="94"/>
      <c r="T976" s="260">
        <f>S976*H976</f>
        <v>0</v>
      </c>
      <c r="U976" s="260">
        <v>0.00097000000000000005</v>
      </c>
      <c r="V976" s="260">
        <f>U976*H976</f>
        <v>0.15471500000000002</v>
      </c>
      <c r="W976" s="260">
        <v>0</v>
      </c>
      <c r="X976" s="261">
        <f>W976*H976</f>
        <v>0</v>
      </c>
      <c r="Y976" s="41"/>
      <c r="Z976" s="41"/>
      <c r="AA976" s="41"/>
      <c r="AB976" s="41"/>
      <c r="AC976" s="41"/>
      <c r="AD976" s="41"/>
      <c r="AE976" s="41"/>
      <c r="AR976" s="262" t="s">
        <v>342</v>
      </c>
      <c r="AT976" s="262" t="s">
        <v>254</v>
      </c>
      <c r="AU976" s="262" t="s">
        <v>88</v>
      </c>
      <c r="AY976" s="16" t="s">
        <v>184</v>
      </c>
      <c r="BE976" s="147">
        <f>IF(O976="základní",K976,0)</f>
        <v>0</v>
      </c>
      <c r="BF976" s="147">
        <f>IF(O976="snížená",K976,0)</f>
        <v>0</v>
      </c>
      <c r="BG976" s="147">
        <f>IF(O976="zákl. přenesená",K976,0)</f>
        <v>0</v>
      </c>
      <c r="BH976" s="147">
        <f>IF(O976="sníž. přenesená",K976,0)</f>
        <v>0</v>
      </c>
      <c r="BI976" s="147">
        <f>IF(O976="nulová",K976,0)</f>
        <v>0</v>
      </c>
      <c r="BJ976" s="16" t="s">
        <v>86</v>
      </c>
      <c r="BK976" s="147">
        <f>ROUND(P976*H976,2)</f>
        <v>0</v>
      </c>
      <c r="BL976" s="16" t="s">
        <v>264</v>
      </c>
      <c r="BM976" s="262" t="s">
        <v>2766</v>
      </c>
    </row>
    <row r="977" s="13" customFormat="1">
      <c r="A977" s="13"/>
      <c r="B977" s="263"/>
      <c r="C977" s="264"/>
      <c r="D977" s="265" t="s">
        <v>201</v>
      </c>
      <c r="E977" s="264"/>
      <c r="F977" s="267" t="s">
        <v>2767</v>
      </c>
      <c r="G977" s="264"/>
      <c r="H977" s="268">
        <v>159.5</v>
      </c>
      <c r="I977" s="269"/>
      <c r="J977" s="269"/>
      <c r="K977" s="264"/>
      <c r="L977" s="264"/>
      <c r="M977" s="270"/>
      <c r="N977" s="271"/>
      <c r="O977" s="272"/>
      <c r="P977" s="272"/>
      <c r="Q977" s="272"/>
      <c r="R977" s="272"/>
      <c r="S977" s="272"/>
      <c r="T977" s="272"/>
      <c r="U977" s="272"/>
      <c r="V977" s="272"/>
      <c r="W977" s="272"/>
      <c r="X977" s="273"/>
      <c r="Y977" s="13"/>
      <c r="Z977" s="13"/>
      <c r="AA977" s="13"/>
      <c r="AB977" s="13"/>
      <c r="AC977" s="13"/>
      <c r="AD977" s="13"/>
      <c r="AE977" s="13"/>
      <c r="AT977" s="274" t="s">
        <v>201</v>
      </c>
      <c r="AU977" s="274" t="s">
        <v>88</v>
      </c>
      <c r="AV977" s="13" t="s">
        <v>88</v>
      </c>
      <c r="AW977" s="13" t="s">
        <v>4</v>
      </c>
      <c r="AX977" s="13" t="s">
        <v>86</v>
      </c>
      <c r="AY977" s="274" t="s">
        <v>184</v>
      </c>
    </row>
    <row r="978" s="2" customFormat="1" ht="24.15" customHeight="1">
      <c r="A978" s="41"/>
      <c r="B978" s="42"/>
      <c r="C978" s="249" t="s">
        <v>2768</v>
      </c>
      <c r="D978" s="249" t="s">
        <v>186</v>
      </c>
      <c r="E978" s="250" t="s">
        <v>2769</v>
      </c>
      <c r="F978" s="251" t="s">
        <v>2770</v>
      </c>
      <c r="G978" s="252" t="s">
        <v>194</v>
      </c>
      <c r="H978" s="253">
        <v>15</v>
      </c>
      <c r="I978" s="254"/>
      <c r="J978" s="254"/>
      <c r="K978" s="255">
        <f>ROUND(P978*H978,2)</f>
        <v>0</v>
      </c>
      <c r="L978" s="256"/>
      <c r="M978" s="44"/>
      <c r="N978" s="257" t="s">
        <v>1</v>
      </c>
      <c r="O978" s="258" t="s">
        <v>42</v>
      </c>
      <c r="P978" s="259">
        <f>I978+J978</f>
        <v>0</v>
      </c>
      <c r="Q978" s="259">
        <f>ROUND(I978*H978,2)</f>
        <v>0</v>
      </c>
      <c r="R978" s="259">
        <f>ROUND(J978*H978,2)</f>
        <v>0</v>
      </c>
      <c r="S978" s="94"/>
      <c r="T978" s="260">
        <f>S978*H978</f>
        <v>0</v>
      </c>
      <c r="U978" s="260">
        <v>0.0010100000000000001</v>
      </c>
      <c r="V978" s="260">
        <f>U978*H978</f>
        <v>0.01515</v>
      </c>
      <c r="W978" s="260">
        <v>0</v>
      </c>
      <c r="X978" s="261">
        <f>W978*H978</f>
        <v>0</v>
      </c>
      <c r="Y978" s="41"/>
      <c r="Z978" s="41"/>
      <c r="AA978" s="41"/>
      <c r="AB978" s="41"/>
      <c r="AC978" s="41"/>
      <c r="AD978" s="41"/>
      <c r="AE978" s="41"/>
      <c r="AR978" s="262" t="s">
        <v>264</v>
      </c>
      <c r="AT978" s="262" t="s">
        <v>186</v>
      </c>
      <c r="AU978" s="262" t="s">
        <v>88</v>
      </c>
      <c r="AY978" s="16" t="s">
        <v>184</v>
      </c>
      <c r="BE978" s="147">
        <f>IF(O978="základní",K978,0)</f>
        <v>0</v>
      </c>
      <c r="BF978" s="147">
        <f>IF(O978="snížená",K978,0)</f>
        <v>0</v>
      </c>
      <c r="BG978" s="147">
        <f>IF(O978="zákl. přenesená",K978,0)</f>
        <v>0</v>
      </c>
      <c r="BH978" s="147">
        <f>IF(O978="sníž. přenesená",K978,0)</f>
        <v>0</v>
      </c>
      <c r="BI978" s="147">
        <f>IF(O978="nulová",K978,0)</f>
        <v>0</v>
      </c>
      <c r="BJ978" s="16" t="s">
        <v>86</v>
      </c>
      <c r="BK978" s="147">
        <f>ROUND(P978*H978,2)</f>
        <v>0</v>
      </c>
      <c r="BL978" s="16" t="s">
        <v>264</v>
      </c>
      <c r="BM978" s="262" t="s">
        <v>2771</v>
      </c>
    </row>
    <row r="979" s="2" customFormat="1" ht="33" customHeight="1">
      <c r="A979" s="41"/>
      <c r="B979" s="42"/>
      <c r="C979" s="249" t="s">
        <v>2772</v>
      </c>
      <c r="D979" s="249" t="s">
        <v>186</v>
      </c>
      <c r="E979" s="250" t="s">
        <v>2773</v>
      </c>
      <c r="F979" s="251" t="s">
        <v>2774</v>
      </c>
      <c r="G979" s="252" t="s">
        <v>194</v>
      </c>
      <c r="H979" s="253">
        <v>57</v>
      </c>
      <c r="I979" s="254"/>
      <c r="J979" s="254"/>
      <c r="K979" s="255">
        <f>ROUND(P979*H979,2)</f>
        <v>0</v>
      </c>
      <c r="L979" s="256"/>
      <c r="M979" s="44"/>
      <c r="N979" s="257" t="s">
        <v>1</v>
      </c>
      <c r="O979" s="258" t="s">
        <v>42</v>
      </c>
      <c r="P979" s="259">
        <f>I979+J979</f>
        <v>0</v>
      </c>
      <c r="Q979" s="259">
        <f>ROUND(I979*H979,2)</f>
        <v>0</v>
      </c>
      <c r="R979" s="259">
        <f>ROUND(J979*H979,2)</f>
        <v>0</v>
      </c>
      <c r="S979" s="94"/>
      <c r="T979" s="260">
        <f>S979*H979</f>
        <v>0</v>
      </c>
      <c r="U979" s="260">
        <v>0.0058399999999999997</v>
      </c>
      <c r="V979" s="260">
        <f>U979*H979</f>
        <v>0.33288000000000001</v>
      </c>
      <c r="W979" s="260">
        <v>0</v>
      </c>
      <c r="X979" s="261">
        <f>W979*H979</f>
        <v>0</v>
      </c>
      <c r="Y979" s="41"/>
      <c r="Z979" s="41"/>
      <c r="AA979" s="41"/>
      <c r="AB979" s="41"/>
      <c r="AC979" s="41"/>
      <c r="AD979" s="41"/>
      <c r="AE979" s="41"/>
      <c r="AR979" s="262" t="s">
        <v>264</v>
      </c>
      <c r="AT979" s="262" t="s">
        <v>186</v>
      </c>
      <c r="AU979" s="262" t="s">
        <v>88</v>
      </c>
      <c r="AY979" s="16" t="s">
        <v>184</v>
      </c>
      <c r="BE979" s="147">
        <f>IF(O979="základní",K979,0)</f>
        <v>0</v>
      </c>
      <c r="BF979" s="147">
        <f>IF(O979="snížená",K979,0)</f>
        <v>0</v>
      </c>
      <c r="BG979" s="147">
        <f>IF(O979="zákl. přenesená",K979,0)</f>
        <v>0</v>
      </c>
      <c r="BH979" s="147">
        <f>IF(O979="sníž. přenesená",K979,0)</f>
        <v>0</v>
      </c>
      <c r="BI979" s="147">
        <f>IF(O979="nulová",K979,0)</f>
        <v>0</v>
      </c>
      <c r="BJ979" s="16" t="s">
        <v>86</v>
      </c>
      <c r="BK979" s="147">
        <f>ROUND(P979*H979,2)</f>
        <v>0</v>
      </c>
      <c r="BL979" s="16" t="s">
        <v>264</v>
      </c>
      <c r="BM979" s="262" t="s">
        <v>2775</v>
      </c>
    </row>
    <row r="980" s="2" customFormat="1" ht="24.15" customHeight="1">
      <c r="A980" s="41"/>
      <c r="B980" s="42"/>
      <c r="C980" s="249" t="s">
        <v>2776</v>
      </c>
      <c r="D980" s="249" t="s">
        <v>186</v>
      </c>
      <c r="E980" s="250" t="s">
        <v>2777</v>
      </c>
      <c r="F980" s="251" t="s">
        <v>2778</v>
      </c>
      <c r="G980" s="252" t="s">
        <v>194</v>
      </c>
      <c r="H980" s="253">
        <v>120</v>
      </c>
      <c r="I980" s="254"/>
      <c r="J980" s="254"/>
      <c r="K980" s="255">
        <f>ROUND(P980*H980,2)</f>
        <v>0</v>
      </c>
      <c r="L980" s="256"/>
      <c r="M980" s="44"/>
      <c r="N980" s="257" t="s">
        <v>1</v>
      </c>
      <c r="O980" s="258" t="s">
        <v>42</v>
      </c>
      <c r="P980" s="259">
        <f>I980+J980</f>
        <v>0</v>
      </c>
      <c r="Q980" s="259">
        <f>ROUND(I980*H980,2)</f>
        <v>0</v>
      </c>
      <c r="R980" s="259">
        <f>ROUND(J980*H980,2)</f>
        <v>0</v>
      </c>
      <c r="S980" s="94"/>
      <c r="T980" s="260">
        <f>S980*H980</f>
        <v>0</v>
      </c>
      <c r="U980" s="260">
        <v>0.0035200000000000001</v>
      </c>
      <c r="V980" s="260">
        <f>U980*H980</f>
        <v>0.4224</v>
      </c>
      <c r="W980" s="260">
        <v>0</v>
      </c>
      <c r="X980" s="261">
        <f>W980*H980</f>
        <v>0</v>
      </c>
      <c r="Y980" s="41"/>
      <c r="Z980" s="41"/>
      <c r="AA980" s="41"/>
      <c r="AB980" s="41"/>
      <c r="AC980" s="41"/>
      <c r="AD980" s="41"/>
      <c r="AE980" s="41"/>
      <c r="AR980" s="262" t="s">
        <v>264</v>
      </c>
      <c r="AT980" s="262" t="s">
        <v>186</v>
      </c>
      <c r="AU980" s="262" t="s">
        <v>88</v>
      </c>
      <c r="AY980" s="16" t="s">
        <v>184</v>
      </c>
      <c r="BE980" s="147">
        <f>IF(O980="základní",K980,0)</f>
        <v>0</v>
      </c>
      <c r="BF980" s="147">
        <f>IF(O980="snížená",K980,0)</f>
        <v>0</v>
      </c>
      <c r="BG980" s="147">
        <f>IF(O980="zákl. přenesená",K980,0)</f>
        <v>0</v>
      </c>
      <c r="BH980" s="147">
        <f>IF(O980="sníž. přenesená",K980,0)</f>
        <v>0</v>
      </c>
      <c r="BI980" s="147">
        <f>IF(O980="nulová",K980,0)</f>
        <v>0</v>
      </c>
      <c r="BJ980" s="16" t="s">
        <v>86</v>
      </c>
      <c r="BK980" s="147">
        <f>ROUND(P980*H980,2)</f>
        <v>0</v>
      </c>
      <c r="BL980" s="16" t="s">
        <v>264</v>
      </c>
      <c r="BM980" s="262" t="s">
        <v>2779</v>
      </c>
    </row>
    <row r="981" s="2" customFormat="1" ht="24.15" customHeight="1">
      <c r="A981" s="41"/>
      <c r="B981" s="42"/>
      <c r="C981" s="249" t="s">
        <v>2780</v>
      </c>
      <c r="D981" s="249" t="s">
        <v>186</v>
      </c>
      <c r="E981" s="250" t="s">
        <v>2781</v>
      </c>
      <c r="F981" s="251" t="s">
        <v>2782</v>
      </c>
      <c r="G981" s="252" t="s">
        <v>194</v>
      </c>
      <c r="H981" s="253">
        <v>26</v>
      </c>
      <c r="I981" s="254"/>
      <c r="J981" s="254"/>
      <c r="K981" s="255">
        <f>ROUND(P981*H981,2)</f>
        <v>0</v>
      </c>
      <c r="L981" s="256"/>
      <c r="M981" s="44"/>
      <c r="N981" s="257" t="s">
        <v>1</v>
      </c>
      <c r="O981" s="258" t="s">
        <v>42</v>
      </c>
      <c r="P981" s="259">
        <f>I981+J981</f>
        <v>0</v>
      </c>
      <c r="Q981" s="259">
        <f>ROUND(I981*H981,2)</f>
        <v>0</v>
      </c>
      <c r="R981" s="259">
        <f>ROUND(J981*H981,2)</f>
        <v>0</v>
      </c>
      <c r="S981" s="94"/>
      <c r="T981" s="260">
        <f>S981*H981</f>
        <v>0</v>
      </c>
      <c r="U981" s="260">
        <v>0.00060999999999999997</v>
      </c>
      <c r="V981" s="260">
        <f>U981*H981</f>
        <v>0.015859999999999999</v>
      </c>
      <c r="W981" s="260">
        <v>0</v>
      </c>
      <c r="X981" s="261">
        <f>W981*H981</f>
        <v>0</v>
      </c>
      <c r="Y981" s="41"/>
      <c r="Z981" s="41"/>
      <c r="AA981" s="41"/>
      <c r="AB981" s="41"/>
      <c r="AC981" s="41"/>
      <c r="AD981" s="41"/>
      <c r="AE981" s="41"/>
      <c r="AR981" s="262" t="s">
        <v>264</v>
      </c>
      <c r="AT981" s="262" t="s">
        <v>186</v>
      </c>
      <c r="AU981" s="262" t="s">
        <v>88</v>
      </c>
      <c r="AY981" s="16" t="s">
        <v>184</v>
      </c>
      <c r="BE981" s="147">
        <f>IF(O981="základní",K981,0)</f>
        <v>0</v>
      </c>
      <c r="BF981" s="147">
        <f>IF(O981="snížená",K981,0)</f>
        <v>0</v>
      </c>
      <c r="BG981" s="147">
        <f>IF(O981="zákl. přenesená",K981,0)</f>
        <v>0</v>
      </c>
      <c r="BH981" s="147">
        <f>IF(O981="sníž. přenesená",K981,0)</f>
        <v>0</v>
      </c>
      <c r="BI981" s="147">
        <f>IF(O981="nulová",K981,0)</f>
        <v>0</v>
      </c>
      <c r="BJ981" s="16" t="s">
        <v>86</v>
      </c>
      <c r="BK981" s="147">
        <f>ROUND(P981*H981,2)</f>
        <v>0</v>
      </c>
      <c r="BL981" s="16" t="s">
        <v>264</v>
      </c>
      <c r="BM981" s="262" t="s">
        <v>2783</v>
      </c>
    </row>
    <row r="982" s="2" customFormat="1" ht="24.15" customHeight="1">
      <c r="A982" s="41"/>
      <c r="B982" s="42"/>
      <c r="C982" s="249" t="s">
        <v>2784</v>
      </c>
      <c r="D982" s="249" t="s">
        <v>186</v>
      </c>
      <c r="E982" s="250" t="s">
        <v>2785</v>
      </c>
      <c r="F982" s="251" t="s">
        <v>2786</v>
      </c>
      <c r="G982" s="252" t="s">
        <v>194</v>
      </c>
      <c r="H982" s="253">
        <v>45</v>
      </c>
      <c r="I982" s="254"/>
      <c r="J982" s="254"/>
      <c r="K982" s="255">
        <f>ROUND(P982*H982,2)</f>
        <v>0</v>
      </c>
      <c r="L982" s="256"/>
      <c r="M982" s="44"/>
      <c r="N982" s="257" t="s">
        <v>1</v>
      </c>
      <c r="O982" s="258" t="s">
        <v>42</v>
      </c>
      <c r="P982" s="259">
        <f>I982+J982</f>
        <v>0</v>
      </c>
      <c r="Q982" s="259">
        <f>ROUND(I982*H982,2)</f>
        <v>0</v>
      </c>
      <c r="R982" s="259">
        <f>ROUND(J982*H982,2)</f>
        <v>0</v>
      </c>
      <c r="S982" s="94"/>
      <c r="T982" s="260">
        <f>S982*H982</f>
        <v>0</v>
      </c>
      <c r="U982" s="260">
        <v>0.0022499999999999998</v>
      </c>
      <c r="V982" s="260">
        <f>U982*H982</f>
        <v>0.10124999999999999</v>
      </c>
      <c r="W982" s="260">
        <v>0</v>
      </c>
      <c r="X982" s="261">
        <f>W982*H982</f>
        <v>0</v>
      </c>
      <c r="Y982" s="41"/>
      <c r="Z982" s="41"/>
      <c r="AA982" s="41"/>
      <c r="AB982" s="41"/>
      <c r="AC982" s="41"/>
      <c r="AD982" s="41"/>
      <c r="AE982" s="41"/>
      <c r="AR982" s="262" t="s">
        <v>264</v>
      </c>
      <c r="AT982" s="262" t="s">
        <v>186</v>
      </c>
      <c r="AU982" s="262" t="s">
        <v>88</v>
      </c>
      <c r="AY982" s="16" t="s">
        <v>184</v>
      </c>
      <c r="BE982" s="147">
        <f>IF(O982="základní",K982,0)</f>
        <v>0</v>
      </c>
      <c r="BF982" s="147">
        <f>IF(O982="snížená",K982,0)</f>
        <v>0</v>
      </c>
      <c r="BG982" s="147">
        <f>IF(O982="zákl. přenesená",K982,0)</f>
        <v>0</v>
      </c>
      <c r="BH982" s="147">
        <f>IF(O982="sníž. přenesená",K982,0)</f>
        <v>0</v>
      </c>
      <c r="BI982" s="147">
        <f>IF(O982="nulová",K982,0)</f>
        <v>0</v>
      </c>
      <c r="BJ982" s="16" t="s">
        <v>86</v>
      </c>
      <c r="BK982" s="147">
        <f>ROUND(P982*H982,2)</f>
        <v>0</v>
      </c>
      <c r="BL982" s="16" t="s">
        <v>264</v>
      </c>
      <c r="BM982" s="262" t="s">
        <v>2787</v>
      </c>
    </row>
    <row r="983" s="2" customFormat="1" ht="24.15" customHeight="1">
      <c r="A983" s="41"/>
      <c r="B983" s="42"/>
      <c r="C983" s="249" t="s">
        <v>2788</v>
      </c>
      <c r="D983" s="249" t="s">
        <v>186</v>
      </c>
      <c r="E983" s="250" t="s">
        <v>2789</v>
      </c>
      <c r="F983" s="251" t="s">
        <v>2790</v>
      </c>
      <c r="G983" s="252" t="s">
        <v>194</v>
      </c>
      <c r="H983" s="253">
        <v>5</v>
      </c>
      <c r="I983" s="254"/>
      <c r="J983" s="254"/>
      <c r="K983" s="255">
        <f>ROUND(P983*H983,2)</f>
        <v>0</v>
      </c>
      <c r="L983" s="256"/>
      <c r="M983" s="44"/>
      <c r="N983" s="257" t="s">
        <v>1</v>
      </c>
      <c r="O983" s="258" t="s">
        <v>42</v>
      </c>
      <c r="P983" s="259">
        <f>I983+J983</f>
        <v>0</v>
      </c>
      <c r="Q983" s="259">
        <f>ROUND(I983*H983,2)</f>
        <v>0</v>
      </c>
      <c r="R983" s="259">
        <f>ROUND(J983*H983,2)</f>
        <v>0</v>
      </c>
      <c r="S983" s="94"/>
      <c r="T983" s="260">
        <f>S983*H983</f>
        <v>0</v>
      </c>
      <c r="U983" s="260">
        <v>0.0022799999999999999</v>
      </c>
      <c r="V983" s="260">
        <f>U983*H983</f>
        <v>0.0114</v>
      </c>
      <c r="W983" s="260">
        <v>0</v>
      </c>
      <c r="X983" s="261">
        <f>W983*H983</f>
        <v>0</v>
      </c>
      <c r="Y983" s="41"/>
      <c r="Z983" s="41"/>
      <c r="AA983" s="41"/>
      <c r="AB983" s="41"/>
      <c r="AC983" s="41"/>
      <c r="AD983" s="41"/>
      <c r="AE983" s="41"/>
      <c r="AR983" s="262" t="s">
        <v>264</v>
      </c>
      <c r="AT983" s="262" t="s">
        <v>186</v>
      </c>
      <c r="AU983" s="262" t="s">
        <v>88</v>
      </c>
      <c r="AY983" s="16" t="s">
        <v>184</v>
      </c>
      <c r="BE983" s="147">
        <f>IF(O983="základní",K983,0)</f>
        <v>0</v>
      </c>
      <c r="BF983" s="147">
        <f>IF(O983="snížená",K983,0)</f>
        <v>0</v>
      </c>
      <c r="BG983" s="147">
        <f>IF(O983="zákl. přenesená",K983,0)</f>
        <v>0</v>
      </c>
      <c r="BH983" s="147">
        <f>IF(O983="sníž. přenesená",K983,0)</f>
        <v>0</v>
      </c>
      <c r="BI983" s="147">
        <f>IF(O983="nulová",K983,0)</f>
        <v>0</v>
      </c>
      <c r="BJ983" s="16" t="s">
        <v>86</v>
      </c>
      <c r="BK983" s="147">
        <f>ROUND(P983*H983,2)</f>
        <v>0</v>
      </c>
      <c r="BL983" s="16" t="s">
        <v>264</v>
      </c>
      <c r="BM983" s="262" t="s">
        <v>2791</v>
      </c>
    </row>
    <row r="984" s="2" customFormat="1" ht="24.15" customHeight="1">
      <c r="A984" s="41"/>
      <c r="B984" s="42"/>
      <c r="C984" s="249" t="s">
        <v>2792</v>
      </c>
      <c r="D984" s="249" t="s">
        <v>186</v>
      </c>
      <c r="E984" s="250" t="s">
        <v>2793</v>
      </c>
      <c r="F984" s="251" t="s">
        <v>2794</v>
      </c>
      <c r="G984" s="252" t="s">
        <v>194</v>
      </c>
      <c r="H984" s="253">
        <v>85</v>
      </c>
      <c r="I984" s="254"/>
      <c r="J984" s="254"/>
      <c r="K984" s="255">
        <f>ROUND(P984*H984,2)</f>
        <v>0</v>
      </c>
      <c r="L984" s="256"/>
      <c r="M984" s="44"/>
      <c r="N984" s="257" t="s">
        <v>1</v>
      </c>
      <c r="O984" s="258" t="s">
        <v>42</v>
      </c>
      <c r="P984" s="259">
        <f>I984+J984</f>
        <v>0</v>
      </c>
      <c r="Q984" s="259">
        <f>ROUND(I984*H984,2)</f>
        <v>0</v>
      </c>
      <c r="R984" s="259">
        <f>ROUND(J984*H984,2)</f>
        <v>0</v>
      </c>
      <c r="S984" s="94"/>
      <c r="T984" s="260">
        <f>S984*H984</f>
        <v>0</v>
      </c>
      <c r="U984" s="260">
        <v>0.0016199999999999999</v>
      </c>
      <c r="V984" s="260">
        <f>U984*H984</f>
        <v>0.13769999999999999</v>
      </c>
      <c r="W984" s="260">
        <v>0</v>
      </c>
      <c r="X984" s="261">
        <f>W984*H984</f>
        <v>0</v>
      </c>
      <c r="Y984" s="41"/>
      <c r="Z984" s="41"/>
      <c r="AA984" s="41"/>
      <c r="AB984" s="41"/>
      <c r="AC984" s="41"/>
      <c r="AD984" s="41"/>
      <c r="AE984" s="41"/>
      <c r="AR984" s="262" t="s">
        <v>264</v>
      </c>
      <c r="AT984" s="262" t="s">
        <v>186</v>
      </c>
      <c r="AU984" s="262" t="s">
        <v>88</v>
      </c>
      <c r="AY984" s="16" t="s">
        <v>184</v>
      </c>
      <c r="BE984" s="147">
        <f>IF(O984="základní",K984,0)</f>
        <v>0</v>
      </c>
      <c r="BF984" s="147">
        <f>IF(O984="snížená",K984,0)</f>
        <v>0</v>
      </c>
      <c r="BG984" s="147">
        <f>IF(O984="zákl. přenesená",K984,0)</f>
        <v>0</v>
      </c>
      <c r="BH984" s="147">
        <f>IF(O984="sníž. přenesená",K984,0)</f>
        <v>0</v>
      </c>
      <c r="BI984" s="147">
        <f>IF(O984="nulová",K984,0)</f>
        <v>0</v>
      </c>
      <c r="BJ984" s="16" t="s">
        <v>86</v>
      </c>
      <c r="BK984" s="147">
        <f>ROUND(P984*H984,2)</f>
        <v>0</v>
      </c>
      <c r="BL984" s="16" t="s">
        <v>264</v>
      </c>
      <c r="BM984" s="262" t="s">
        <v>2795</v>
      </c>
    </row>
    <row r="985" s="2" customFormat="1" ht="24.15" customHeight="1">
      <c r="A985" s="41"/>
      <c r="B985" s="42"/>
      <c r="C985" s="249" t="s">
        <v>2796</v>
      </c>
      <c r="D985" s="249" t="s">
        <v>186</v>
      </c>
      <c r="E985" s="250" t="s">
        <v>2797</v>
      </c>
      <c r="F985" s="251" t="s">
        <v>2798</v>
      </c>
      <c r="G985" s="252" t="s">
        <v>333</v>
      </c>
      <c r="H985" s="253">
        <v>6</v>
      </c>
      <c r="I985" s="254"/>
      <c r="J985" s="254"/>
      <c r="K985" s="255">
        <f>ROUND(P985*H985,2)</f>
        <v>0</v>
      </c>
      <c r="L985" s="256"/>
      <c r="M985" s="44"/>
      <c r="N985" s="257" t="s">
        <v>1</v>
      </c>
      <c r="O985" s="258" t="s">
        <v>42</v>
      </c>
      <c r="P985" s="259">
        <f>I985+J985</f>
        <v>0</v>
      </c>
      <c r="Q985" s="259">
        <f>ROUND(I985*H985,2)</f>
        <v>0</v>
      </c>
      <c r="R985" s="259">
        <f>ROUND(J985*H985,2)</f>
        <v>0</v>
      </c>
      <c r="S985" s="94"/>
      <c r="T985" s="260">
        <f>S985*H985</f>
        <v>0</v>
      </c>
      <c r="U985" s="260">
        <v>0.00025000000000000001</v>
      </c>
      <c r="V985" s="260">
        <f>U985*H985</f>
        <v>0.0015</v>
      </c>
      <c r="W985" s="260">
        <v>0</v>
      </c>
      <c r="X985" s="261">
        <f>W985*H985</f>
        <v>0</v>
      </c>
      <c r="Y985" s="41"/>
      <c r="Z985" s="41"/>
      <c r="AA985" s="41"/>
      <c r="AB985" s="41"/>
      <c r="AC985" s="41"/>
      <c r="AD985" s="41"/>
      <c r="AE985" s="41"/>
      <c r="AR985" s="262" t="s">
        <v>264</v>
      </c>
      <c r="AT985" s="262" t="s">
        <v>186</v>
      </c>
      <c r="AU985" s="262" t="s">
        <v>88</v>
      </c>
      <c r="AY985" s="16" t="s">
        <v>184</v>
      </c>
      <c r="BE985" s="147">
        <f>IF(O985="základní",K985,0)</f>
        <v>0</v>
      </c>
      <c r="BF985" s="147">
        <f>IF(O985="snížená",K985,0)</f>
        <v>0</v>
      </c>
      <c r="BG985" s="147">
        <f>IF(O985="zákl. přenesená",K985,0)</f>
        <v>0</v>
      </c>
      <c r="BH985" s="147">
        <f>IF(O985="sníž. přenesená",K985,0)</f>
        <v>0</v>
      </c>
      <c r="BI985" s="147">
        <f>IF(O985="nulová",K985,0)</f>
        <v>0</v>
      </c>
      <c r="BJ985" s="16" t="s">
        <v>86</v>
      </c>
      <c r="BK985" s="147">
        <f>ROUND(P985*H985,2)</f>
        <v>0</v>
      </c>
      <c r="BL985" s="16" t="s">
        <v>264</v>
      </c>
      <c r="BM985" s="262" t="s">
        <v>2799</v>
      </c>
    </row>
    <row r="986" s="2" customFormat="1" ht="24.15" customHeight="1">
      <c r="A986" s="41"/>
      <c r="B986" s="42"/>
      <c r="C986" s="249" t="s">
        <v>2800</v>
      </c>
      <c r="D986" s="249" t="s">
        <v>186</v>
      </c>
      <c r="E986" s="250" t="s">
        <v>2801</v>
      </c>
      <c r="F986" s="251" t="s">
        <v>2802</v>
      </c>
      <c r="G986" s="252" t="s">
        <v>333</v>
      </c>
      <c r="H986" s="253">
        <v>1</v>
      </c>
      <c r="I986" s="254"/>
      <c r="J986" s="254"/>
      <c r="K986" s="255">
        <f>ROUND(P986*H986,2)</f>
        <v>0</v>
      </c>
      <c r="L986" s="256"/>
      <c r="M986" s="44"/>
      <c r="N986" s="257" t="s">
        <v>1</v>
      </c>
      <c r="O986" s="258" t="s">
        <v>42</v>
      </c>
      <c r="P986" s="259">
        <f>I986+J986</f>
        <v>0</v>
      </c>
      <c r="Q986" s="259">
        <f>ROUND(I986*H986,2)</f>
        <v>0</v>
      </c>
      <c r="R986" s="259">
        <f>ROUND(J986*H986,2)</f>
        <v>0</v>
      </c>
      <c r="S986" s="94"/>
      <c r="T986" s="260">
        <f>S986*H986</f>
        <v>0</v>
      </c>
      <c r="U986" s="260">
        <v>0.00031</v>
      </c>
      <c r="V986" s="260">
        <f>U986*H986</f>
        <v>0.00031</v>
      </c>
      <c r="W986" s="260">
        <v>0</v>
      </c>
      <c r="X986" s="261">
        <f>W986*H986</f>
        <v>0</v>
      </c>
      <c r="Y986" s="41"/>
      <c r="Z986" s="41"/>
      <c r="AA986" s="41"/>
      <c r="AB986" s="41"/>
      <c r="AC986" s="41"/>
      <c r="AD986" s="41"/>
      <c r="AE986" s="41"/>
      <c r="AR986" s="262" t="s">
        <v>264</v>
      </c>
      <c r="AT986" s="262" t="s">
        <v>186</v>
      </c>
      <c r="AU986" s="262" t="s">
        <v>88</v>
      </c>
      <c r="AY986" s="16" t="s">
        <v>184</v>
      </c>
      <c r="BE986" s="147">
        <f>IF(O986="základní",K986,0)</f>
        <v>0</v>
      </c>
      <c r="BF986" s="147">
        <f>IF(O986="snížená",K986,0)</f>
        <v>0</v>
      </c>
      <c r="BG986" s="147">
        <f>IF(O986="zákl. přenesená",K986,0)</f>
        <v>0</v>
      </c>
      <c r="BH986" s="147">
        <f>IF(O986="sníž. přenesená",K986,0)</f>
        <v>0</v>
      </c>
      <c r="BI986" s="147">
        <f>IF(O986="nulová",K986,0)</f>
        <v>0</v>
      </c>
      <c r="BJ986" s="16" t="s">
        <v>86</v>
      </c>
      <c r="BK986" s="147">
        <f>ROUND(P986*H986,2)</f>
        <v>0</v>
      </c>
      <c r="BL986" s="16" t="s">
        <v>264</v>
      </c>
      <c r="BM986" s="262" t="s">
        <v>2803</v>
      </c>
    </row>
    <row r="987" s="2" customFormat="1" ht="24.15" customHeight="1">
      <c r="A987" s="41"/>
      <c r="B987" s="42"/>
      <c r="C987" s="249" t="s">
        <v>2804</v>
      </c>
      <c r="D987" s="249" t="s">
        <v>186</v>
      </c>
      <c r="E987" s="250" t="s">
        <v>2805</v>
      </c>
      <c r="F987" s="251" t="s">
        <v>2806</v>
      </c>
      <c r="G987" s="252" t="s">
        <v>333</v>
      </c>
      <c r="H987" s="253">
        <v>9</v>
      </c>
      <c r="I987" s="254"/>
      <c r="J987" s="254"/>
      <c r="K987" s="255">
        <f>ROUND(P987*H987,2)</f>
        <v>0</v>
      </c>
      <c r="L987" s="256"/>
      <c r="M987" s="44"/>
      <c r="N987" s="257" t="s">
        <v>1</v>
      </c>
      <c r="O987" s="258" t="s">
        <v>42</v>
      </c>
      <c r="P987" s="259">
        <f>I987+J987</f>
        <v>0</v>
      </c>
      <c r="Q987" s="259">
        <f>ROUND(I987*H987,2)</f>
        <v>0</v>
      </c>
      <c r="R987" s="259">
        <f>ROUND(J987*H987,2)</f>
        <v>0</v>
      </c>
      <c r="S987" s="94"/>
      <c r="T987" s="260">
        <f>S987*H987</f>
        <v>0</v>
      </c>
      <c r="U987" s="260">
        <v>0.00036000000000000002</v>
      </c>
      <c r="V987" s="260">
        <f>U987*H987</f>
        <v>0.0032400000000000003</v>
      </c>
      <c r="W987" s="260">
        <v>0</v>
      </c>
      <c r="X987" s="261">
        <f>W987*H987</f>
        <v>0</v>
      </c>
      <c r="Y987" s="41"/>
      <c r="Z987" s="41"/>
      <c r="AA987" s="41"/>
      <c r="AB987" s="41"/>
      <c r="AC987" s="41"/>
      <c r="AD987" s="41"/>
      <c r="AE987" s="41"/>
      <c r="AR987" s="262" t="s">
        <v>264</v>
      </c>
      <c r="AT987" s="262" t="s">
        <v>186</v>
      </c>
      <c r="AU987" s="262" t="s">
        <v>88</v>
      </c>
      <c r="AY987" s="16" t="s">
        <v>184</v>
      </c>
      <c r="BE987" s="147">
        <f>IF(O987="základní",K987,0)</f>
        <v>0</v>
      </c>
      <c r="BF987" s="147">
        <f>IF(O987="snížená",K987,0)</f>
        <v>0</v>
      </c>
      <c r="BG987" s="147">
        <f>IF(O987="zákl. přenesená",K987,0)</f>
        <v>0</v>
      </c>
      <c r="BH987" s="147">
        <f>IF(O987="sníž. přenesená",K987,0)</f>
        <v>0</v>
      </c>
      <c r="BI987" s="147">
        <f>IF(O987="nulová",K987,0)</f>
        <v>0</v>
      </c>
      <c r="BJ987" s="16" t="s">
        <v>86</v>
      </c>
      <c r="BK987" s="147">
        <f>ROUND(P987*H987,2)</f>
        <v>0</v>
      </c>
      <c r="BL987" s="16" t="s">
        <v>264</v>
      </c>
      <c r="BM987" s="262" t="s">
        <v>2807</v>
      </c>
    </row>
    <row r="988" s="2" customFormat="1" ht="24.15" customHeight="1">
      <c r="A988" s="41"/>
      <c r="B988" s="42"/>
      <c r="C988" s="249" t="s">
        <v>2808</v>
      </c>
      <c r="D988" s="249" t="s">
        <v>186</v>
      </c>
      <c r="E988" s="250" t="s">
        <v>2809</v>
      </c>
      <c r="F988" s="251" t="s">
        <v>2810</v>
      </c>
      <c r="G988" s="252" t="s">
        <v>194</v>
      </c>
      <c r="H988" s="253">
        <v>4</v>
      </c>
      <c r="I988" s="254"/>
      <c r="J988" s="254"/>
      <c r="K988" s="255">
        <f>ROUND(P988*H988,2)</f>
        <v>0</v>
      </c>
      <c r="L988" s="256"/>
      <c r="M988" s="44"/>
      <c r="N988" s="257" t="s">
        <v>1</v>
      </c>
      <c r="O988" s="258" t="s">
        <v>42</v>
      </c>
      <c r="P988" s="259">
        <f>I988+J988</f>
        <v>0</v>
      </c>
      <c r="Q988" s="259">
        <f>ROUND(I988*H988,2)</f>
        <v>0</v>
      </c>
      <c r="R988" s="259">
        <f>ROUND(J988*H988,2)</f>
        <v>0</v>
      </c>
      <c r="S988" s="94"/>
      <c r="T988" s="260">
        <f>S988*H988</f>
        <v>0</v>
      </c>
      <c r="U988" s="260">
        <v>0.00191</v>
      </c>
      <c r="V988" s="260">
        <f>U988*H988</f>
        <v>0.0076400000000000001</v>
      </c>
      <c r="W988" s="260">
        <v>0</v>
      </c>
      <c r="X988" s="261">
        <f>W988*H988</f>
        <v>0</v>
      </c>
      <c r="Y988" s="41"/>
      <c r="Z988" s="41"/>
      <c r="AA988" s="41"/>
      <c r="AB988" s="41"/>
      <c r="AC988" s="41"/>
      <c r="AD988" s="41"/>
      <c r="AE988" s="41"/>
      <c r="AR988" s="262" t="s">
        <v>264</v>
      </c>
      <c r="AT988" s="262" t="s">
        <v>186</v>
      </c>
      <c r="AU988" s="262" t="s">
        <v>88</v>
      </c>
      <c r="AY988" s="16" t="s">
        <v>184</v>
      </c>
      <c r="BE988" s="147">
        <f>IF(O988="základní",K988,0)</f>
        <v>0</v>
      </c>
      <c r="BF988" s="147">
        <f>IF(O988="snížená",K988,0)</f>
        <v>0</v>
      </c>
      <c r="BG988" s="147">
        <f>IF(O988="zákl. přenesená",K988,0)</f>
        <v>0</v>
      </c>
      <c r="BH988" s="147">
        <f>IF(O988="sníž. přenesená",K988,0)</f>
        <v>0</v>
      </c>
      <c r="BI988" s="147">
        <f>IF(O988="nulová",K988,0)</f>
        <v>0</v>
      </c>
      <c r="BJ988" s="16" t="s">
        <v>86</v>
      </c>
      <c r="BK988" s="147">
        <f>ROUND(P988*H988,2)</f>
        <v>0</v>
      </c>
      <c r="BL988" s="16" t="s">
        <v>264</v>
      </c>
      <c r="BM988" s="262" t="s">
        <v>2811</v>
      </c>
    </row>
    <row r="989" s="2" customFormat="1" ht="24.15" customHeight="1">
      <c r="A989" s="41"/>
      <c r="B989" s="42"/>
      <c r="C989" s="249" t="s">
        <v>2812</v>
      </c>
      <c r="D989" s="249" t="s">
        <v>186</v>
      </c>
      <c r="E989" s="250" t="s">
        <v>2813</v>
      </c>
      <c r="F989" s="251" t="s">
        <v>2814</v>
      </c>
      <c r="G989" s="252" t="s">
        <v>194</v>
      </c>
      <c r="H989" s="253">
        <v>90</v>
      </c>
      <c r="I989" s="254"/>
      <c r="J989" s="254"/>
      <c r="K989" s="255">
        <f>ROUND(P989*H989,2)</f>
        <v>0</v>
      </c>
      <c r="L989" s="256"/>
      <c r="M989" s="44"/>
      <c r="N989" s="257" t="s">
        <v>1</v>
      </c>
      <c r="O989" s="258" t="s">
        <v>42</v>
      </c>
      <c r="P989" s="259">
        <f>I989+J989</f>
        <v>0</v>
      </c>
      <c r="Q989" s="259">
        <f>ROUND(I989*H989,2)</f>
        <v>0</v>
      </c>
      <c r="R989" s="259">
        <f>ROUND(J989*H989,2)</f>
        <v>0</v>
      </c>
      <c r="S989" s="94"/>
      <c r="T989" s="260">
        <f>S989*H989</f>
        <v>0</v>
      </c>
      <c r="U989" s="260">
        <v>0.0020999999999999999</v>
      </c>
      <c r="V989" s="260">
        <f>U989*H989</f>
        <v>0.189</v>
      </c>
      <c r="W989" s="260">
        <v>0</v>
      </c>
      <c r="X989" s="261">
        <f>W989*H989</f>
        <v>0</v>
      </c>
      <c r="Y989" s="41"/>
      <c r="Z989" s="41"/>
      <c r="AA989" s="41"/>
      <c r="AB989" s="41"/>
      <c r="AC989" s="41"/>
      <c r="AD989" s="41"/>
      <c r="AE989" s="41"/>
      <c r="AR989" s="262" t="s">
        <v>264</v>
      </c>
      <c r="AT989" s="262" t="s">
        <v>186</v>
      </c>
      <c r="AU989" s="262" t="s">
        <v>88</v>
      </c>
      <c r="AY989" s="16" t="s">
        <v>184</v>
      </c>
      <c r="BE989" s="147">
        <f>IF(O989="základní",K989,0)</f>
        <v>0</v>
      </c>
      <c r="BF989" s="147">
        <f>IF(O989="snížená",K989,0)</f>
        <v>0</v>
      </c>
      <c r="BG989" s="147">
        <f>IF(O989="zákl. přenesená",K989,0)</f>
        <v>0</v>
      </c>
      <c r="BH989" s="147">
        <f>IF(O989="sníž. přenesená",K989,0)</f>
        <v>0</v>
      </c>
      <c r="BI989" s="147">
        <f>IF(O989="nulová",K989,0)</f>
        <v>0</v>
      </c>
      <c r="BJ989" s="16" t="s">
        <v>86</v>
      </c>
      <c r="BK989" s="147">
        <f>ROUND(P989*H989,2)</f>
        <v>0</v>
      </c>
      <c r="BL989" s="16" t="s">
        <v>264</v>
      </c>
      <c r="BM989" s="262" t="s">
        <v>2815</v>
      </c>
    </row>
    <row r="990" s="2" customFormat="1" ht="24.15" customHeight="1">
      <c r="A990" s="41"/>
      <c r="B990" s="42"/>
      <c r="C990" s="249" t="s">
        <v>2816</v>
      </c>
      <c r="D990" s="249" t="s">
        <v>186</v>
      </c>
      <c r="E990" s="250" t="s">
        <v>2817</v>
      </c>
      <c r="F990" s="251" t="s">
        <v>2818</v>
      </c>
      <c r="G990" s="252" t="s">
        <v>241</v>
      </c>
      <c r="H990" s="253">
        <v>2.4049999999999998</v>
      </c>
      <c r="I990" s="254"/>
      <c r="J990" s="254"/>
      <c r="K990" s="255">
        <f>ROUND(P990*H990,2)</f>
        <v>0</v>
      </c>
      <c r="L990" s="256"/>
      <c r="M990" s="44"/>
      <c r="N990" s="257" t="s">
        <v>1</v>
      </c>
      <c r="O990" s="258" t="s">
        <v>42</v>
      </c>
      <c r="P990" s="259">
        <f>I990+J990</f>
        <v>0</v>
      </c>
      <c r="Q990" s="259">
        <f>ROUND(I990*H990,2)</f>
        <v>0</v>
      </c>
      <c r="R990" s="259">
        <f>ROUND(J990*H990,2)</f>
        <v>0</v>
      </c>
      <c r="S990" s="94"/>
      <c r="T990" s="260">
        <f>S990*H990</f>
        <v>0</v>
      </c>
      <c r="U990" s="260">
        <v>0</v>
      </c>
      <c r="V990" s="260">
        <f>U990*H990</f>
        <v>0</v>
      </c>
      <c r="W990" s="260">
        <v>0</v>
      </c>
      <c r="X990" s="261">
        <f>W990*H990</f>
        <v>0</v>
      </c>
      <c r="Y990" s="41"/>
      <c r="Z990" s="41"/>
      <c r="AA990" s="41"/>
      <c r="AB990" s="41"/>
      <c r="AC990" s="41"/>
      <c r="AD990" s="41"/>
      <c r="AE990" s="41"/>
      <c r="AR990" s="262" t="s">
        <v>264</v>
      </c>
      <c r="AT990" s="262" t="s">
        <v>186</v>
      </c>
      <c r="AU990" s="262" t="s">
        <v>88</v>
      </c>
      <c r="AY990" s="16" t="s">
        <v>184</v>
      </c>
      <c r="BE990" s="147">
        <f>IF(O990="základní",K990,0)</f>
        <v>0</v>
      </c>
      <c r="BF990" s="147">
        <f>IF(O990="snížená",K990,0)</f>
        <v>0</v>
      </c>
      <c r="BG990" s="147">
        <f>IF(O990="zákl. přenesená",K990,0)</f>
        <v>0</v>
      </c>
      <c r="BH990" s="147">
        <f>IF(O990="sníž. přenesená",K990,0)</f>
        <v>0</v>
      </c>
      <c r="BI990" s="147">
        <f>IF(O990="nulová",K990,0)</f>
        <v>0</v>
      </c>
      <c r="BJ990" s="16" t="s">
        <v>86</v>
      </c>
      <c r="BK990" s="147">
        <f>ROUND(P990*H990,2)</f>
        <v>0</v>
      </c>
      <c r="BL990" s="16" t="s">
        <v>264</v>
      </c>
      <c r="BM990" s="262" t="s">
        <v>2819</v>
      </c>
    </row>
    <row r="991" s="2" customFormat="1" ht="24.15" customHeight="1">
      <c r="A991" s="41"/>
      <c r="B991" s="42"/>
      <c r="C991" s="249" t="s">
        <v>2820</v>
      </c>
      <c r="D991" s="249" t="s">
        <v>186</v>
      </c>
      <c r="E991" s="250" t="s">
        <v>2821</v>
      </c>
      <c r="F991" s="251" t="s">
        <v>2822</v>
      </c>
      <c r="G991" s="252" t="s">
        <v>241</v>
      </c>
      <c r="H991" s="253">
        <v>2.4049999999999998</v>
      </c>
      <c r="I991" s="254"/>
      <c r="J991" s="254"/>
      <c r="K991" s="255">
        <f>ROUND(P991*H991,2)</f>
        <v>0</v>
      </c>
      <c r="L991" s="256"/>
      <c r="M991" s="44"/>
      <c r="N991" s="257" t="s">
        <v>1</v>
      </c>
      <c r="O991" s="258" t="s">
        <v>42</v>
      </c>
      <c r="P991" s="259">
        <f>I991+J991</f>
        <v>0</v>
      </c>
      <c r="Q991" s="259">
        <f>ROUND(I991*H991,2)</f>
        <v>0</v>
      </c>
      <c r="R991" s="259">
        <f>ROUND(J991*H991,2)</f>
        <v>0</v>
      </c>
      <c r="S991" s="94"/>
      <c r="T991" s="260">
        <f>S991*H991</f>
        <v>0</v>
      </c>
      <c r="U991" s="260">
        <v>0</v>
      </c>
      <c r="V991" s="260">
        <f>U991*H991</f>
        <v>0</v>
      </c>
      <c r="W991" s="260">
        <v>0</v>
      </c>
      <c r="X991" s="261">
        <f>W991*H991</f>
        <v>0</v>
      </c>
      <c r="Y991" s="41"/>
      <c r="Z991" s="41"/>
      <c r="AA991" s="41"/>
      <c r="AB991" s="41"/>
      <c r="AC991" s="41"/>
      <c r="AD991" s="41"/>
      <c r="AE991" s="41"/>
      <c r="AR991" s="262" t="s">
        <v>264</v>
      </c>
      <c r="AT991" s="262" t="s">
        <v>186</v>
      </c>
      <c r="AU991" s="262" t="s">
        <v>88</v>
      </c>
      <c r="AY991" s="16" t="s">
        <v>184</v>
      </c>
      <c r="BE991" s="147">
        <f>IF(O991="základní",K991,0)</f>
        <v>0</v>
      </c>
      <c r="BF991" s="147">
        <f>IF(O991="snížená",K991,0)</f>
        <v>0</v>
      </c>
      <c r="BG991" s="147">
        <f>IF(O991="zákl. přenesená",K991,0)</f>
        <v>0</v>
      </c>
      <c r="BH991" s="147">
        <f>IF(O991="sníž. přenesená",K991,0)</f>
        <v>0</v>
      </c>
      <c r="BI991" s="147">
        <f>IF(O991="nulová",K991,0)</f>
        <v>0</v>
      </c>
      <c r="BJ991" s="16" t="s">
        <v>86</v>
      </c>
      <c r="BK991" s="147">
        <f>ROUND(P991*H991,2)</f>
        <v>0</v>
      </c>
      <c r="BL991" s="16" t="s">
        <v>264</v>
      </c>
      <c r="BM991" s="262" t="s">
        <v>2823</v>
      </c>
    </row>
    <row r="992" s="12" customFormat="1" ht="22.8" customHeight="1">
      <c r="A992" s="12"/>
      <c r="B992" s="232"/>
      <c r="C992" s="233"/>
      <c r="D992" s="234" t="s">
        <v>78</v>
      </c>
      <c r="E992" s="247" t="s">
        <v>2824</v>
      </c>
      <c r="F992" s="247" t="s">
        <v>2825</v>
      </c>
      <c r="G992" s="233"/>
      <c r="H992" s="233"/>
      <c r="I992" s="236"/>
      <c r="J992" s="236"/>
      <c r="K992" s="248">
        <f>BK992</f>
        <v>0</v>
      </c>
      <c r="L992" s="233"/>
      <c r="M992" s="238"/>
      <c r="N992" s="239"/>
      <c r="O992" s="240"/>
      <c r="P992" s="240"/>
      <c r="Q992" s="241">
        <f>SUM(Q993:Q1035)</f>
        <v>0</v>
      </c>
      <c r="R992" s="241">
        <f>SUM(R993:R1035)</f>
        <v>0</v>
      </c>
      <c r="S992" s="240"/>
      <c r="T992" s="242">
        <f>SUM(T993:T1035)</f>
        <v>0</v>
      </c>
      <c r="U992" s="240"/>
      <c r="V992" s="242">
        <f>SUM(V993:V1035)</f>
        <v>16.139027500000001</v>
      </c>
      <c r="W992" s="240"/>
      <c r="X992" s="243">
        <f>SUM(X993:X1035)</f>
        <v>20.826000000000001</v>
      </c>
      <c r="Y992" s="12"/>
      <c r="Z992" s="12"/>
      <c r="AA992" s="12"/>
      <c r="AB992" s="12"/>
      <c r="AC992" s="12"/>
      <c r="AD992" s="12"/>
      <c r="AE992" s="12"/>
      <c r="AR992" s="244" t="s">
        <v>88</v>
      </c>
      <c r="AT992" s="245" t="s">
        <v>78</v>
      </c>
      <c r="AU992" s="245" t="s">
        <v>86</v>
      </c>
      <c r="AY992" s="244" t="s">
        <v>184</v>
      </c>
      <c r="BK992" s="246">
        <f>SUM(BK993:BK1035)</f>
        <v>0</v>
      </c>
    </row>
    <row r="993" s="2" customFormat="1" ht="24.15" customHeight="1">
      <c r="A993" s="41"/>
      <c r="B993" s="42"/>
      <c r="C993" s="249" t="s">
        <v>2826</v>
      </c>
      <c r="D993" s="249" t="s">
        <v>186</v>
      </c>
      <c r="E993" s="250" t="s">
        <v>2827</v>
      </c>
      <c r="F993" s="251" t="s">
        <v>2828</v>
      </c>
      <c r="G993" s="252" t="s">
        <v>189</v>
      </c>
      <c r="H993" s="253">
        <v>350</v>
      </c>
      <c r="I993" s="254"/>
      <c r="J993" s="254"/>
      <c r="K993" s="255">
        <f>ROUND(P993*H993,2)</f>
        <v>0</v>
      </c>
      <c r="L993" s="256"/>
      <c r="M993" s="44"/>
      <c r="N993" s="257" t="s">
        <v>1</v>
      </c>
      <c r="O993" s="258" t="s">
        <v>42</v>
      </c>
      <c r="P993" s="259">
        <f>I993+J993</f>
        <v>0</v>
      </c>
      <c r="Q993" s="259">
        <f>ROUND(I993*H993,2)</f>
        <v>0</v>
      </c>
      <c r="R993" s="259">
        <f>ROUND(J993*H993,2)</f>
        <v>0</v>
      </c>
      <c r="S993" s="94"/>
      <c r="T993" s="260">
        <f>S993*H993</f>
        <v>0</v>
      </c>
      <c r="U993" s="260">
        <v>0</v>
      </c>
      <c r="V993" s="260">
        <f>U993*H993</f>
        <v>0</v>
      </c>
      <c r="W993" s="260">
        <v>0</v>
      </c>
      <c r="X993" s="261">
        <f>W993*H993</f>
        <v>0</v>
      </c>
      <c r="Y993" s="41"/>
      <c r="Z993" s="41"/>
      <c r="AA993" s="41"/>
      <c r="AB993" s="41"/>
      <c r="AC993" s="41"/>
      <c r="AD993" s="41"/>
      <c r="AE993" s="41"/>
      <c r="AR993" s="262" t="s">
        <v>264</v>
      </c>
      <c r="AT993" s="262" t="s">
        <v>186</v>
      </c>
      <c r="AU993" s="262" t="s">
        <v>88</v>
      </c>
      <c r="AY993" s="16" t="s">
        <v>184</v>
      </c>
      <c r="BE993" s="147">
        <f>IF(O993="základní",K993,0)</f>
        <v>0</v>
      </c>
      <c r="BF993" s="147">
        <f>IF(O993="snížená",K993,0)</f>
        <v>0</v>
      </c>
      <c r="BG993" s="147">
        <f>IF(O993="zákl. přenesená",K993,0)</f>
        <v>0</v>
      </c>
      <c r="BH993" s="147">
        <f>IF(O993="sníž. přenesená",K993,0)</f>
        <v>0</v>
      </c>
      <c r="BI993" s="147">
        <f>IF(O993="nulová",K993,0)</f>
        <v>0</v>
      </c>
      <c r="BJ993" s="16" t="s">
        <v>86</v>
      </c>
      <c r="BK993" s="147">
        <f>ROUND(P993*H993,2)</f>
        <v>0</v>
      </c>
      <c r="BL993" s="16" t="s">
        <v>264</v>
      </c>
      <c r="BM993" s="262" t="s">
        <v>2829</v>
      </c>
    </row>
    <row r="994" s="2" customFormat="1" ht="21.75" customHeight="1">
      <c r="A994" s="41"/>
      <c r="B994" s="42"/>
      <c r="C994" s="286" t="s">
        <v>2830</v>
      </c>
      <c r="D994" s="286" t="s">
        <v>254</v>
      </c>
      <c r="E994" s="287" t="s">
        <v>2831</v>
      </c>
      <c r="F994" s="288" t="s">
        <v>2832</v>
      </c>
      <c r="G994" s="289" t="s">
        <v>333</v>
      </c>
      <c r="H994" s="290">
        <v>5250</v>
      </c>
      <c r="I994" s="291"/>
      <c r="J994" s="292"/>
      <c r="K994" s="293">
        <f>ROUND(P994*H994,2)</f>
        <v>0</v>
      </c>
      <c r="L994" s="292"/>
      <c r="M994" s="294"/>
      <c r="N994" s="295" t="s">
        <v>1</v>
      </c>
      <c r="O994" s="258" t="s">
        <v>42</v>
      </c>
      <c r="P994" s="259">
        <f>I994+J994</f>
        <v>0</v>
      </c>
      <c r="Q994" s="259">
        <f>ROUND(I994*H994,2)</f>
        <v>0</v>
      </c>
      <c r="R994" s="259">
        <f>ROUND(J994*H994,2)</f>
        <v>0</v>
      </c>
      <c r="S994" s="94"/>
      <c r="T994" s="260">
        <f>S994*H994</f>
        <v>0</v>
      </c>
      <c r="U994" s="260">
        <v>0.0028999999999999998</v>
      </c>
      <c r="V994" s="260">
        <f>U994*H994</f>
        <v>15.225</v>
      </c>
      <c r="W994" s="260">
        <v>0</v>
      </c>
      <c r="X994" s="261">
        <f>W994*H994</f>
        <v>0</v>
      </c>
      <c r="Y994" s="41"/>
      <c r="Z994" s="41"/>
      <c r="AA994" s="41"/>
      <c r="AB994" s="41"/>
      <c r="AC994" s="41"/>
      <c r="AD994" s="41"/>
      <c r="AE994" s="41"/>
      <c r="AR994" s="262" t="s">
        <v>342</v>
      </c>
      <c r="AT994" s="262" t="s">
        <v>254</v>
      </c>
      <c r="AU994" s="262" t="s">
        <v>88</v>
      </c>
      <c r="AY994" s="16" t="s">
        <v>184</v>
      </c>
      <c r="BE994" s="147">
        <f>IF(O994="základní",K994,0)</f>
        <v>0</v>
      </c>
      <c r="BF994" s="147">
        <f>IF(O994="snížená",K994,0)</f>
        <v>0</v>
      </c>
      <c r="BG994" s="147">
        <f>IF(O994="zákl. přenesená",K994,0)</f>
        <v>0</v>
      </c>
      <c r="BH994" s="147">
        <f>IF(O994="sníž. přenesená",K994,0)</f>
        <v>0</v>
      </c>
      <c r="BI994" s="147">
        <f>IF(O994="nulová",K994,0)</f>
        <v>0</v>
      </c>
      <c r="BJ994" s="16" t="s">
        <v>86</v>
      </c>
      <c r="BK994" s="147">
        <f>ROUND(P994*H994,2)</f>
        <v>0</v>
      </c>
      <c r="BL994" s="16" t="s">
        <v>264</v>
      </c>
      <c r="BM994" s="262" t="s">
        <v>2833</v>
      </c>
    </row>
    <row r="995" s="13" customFormat="1">
      <c r="A995" s="13"/>
      <c r="B995" s="263"/>
      <c r="C995" s="264"/>
      <c r="D995" s="265" t="s">
        <v>201</v>
      </c>
      <c r="E995" s="264"/>
      <c r="F995" s="267" t="s">
        <v>2834</v>
      </c>
      <c r="G995" s="264"/>
      <c r="H995" s="268">
        <v>5250</v>
      </c>
      <c r="I995" s="269"/>
      <c r="J995" s="269"/>
      <c r="K995" s="264"/>
      <c r="L995" s="264"/>
      <c r="M995" s="270"/>
      <c r="N995" s="271"/>
      <c r="O995" s="272"/>
      <c r="P995" s="272"/>
      <c r="Q995" s="272"/>
      <c r="R995" s="272"/>
      <c r="S995" s="272"/>
      <c r="T995" s="272"/>
      <c r="U995" s="272"/>
      <c r="V995" s="272"/>
      <c r="W995" s="272"/>
      <c r="X995" s="273"/>
      <c r="Y995" s="13"/>
      <c r="Z995" s="13"/>
      <c r="AA995" s="13"/>
      <c r="AB995" s="13"/>
      <c r="AC995" s="13"/>
      <c r="AD995" s="13"/>
      <c r="AE995" s="13"/>
      <c r="AT995" s="274" t="s">
        <v>201</v>
      </c>
      <c r="AU995" s="274" t="s">
        <v>88</v>
      </c>
      <c r="AV995" s="13" t="s">
        <v>88</v>
      </c>
      <c r="AW995" s="13" t="s">
        <v>4</v>
      </c>
      <c r="AX995" s="13" t="s">
        <v>86</v>
      </c>
      <c r="AY995" s="274" t="s">
        <v>184</v>
      </c>
    </row>
    <row r="996" s="2" customFormat="1" ht="24.15" customHeight="1">
      <c r="A996" s="41"/>
      <c r="B996" s="42"/>
      <c r="C996" s="249" t="s">
        <v>2835</v>
      </c>
      <c r="D996" s="249" t="s">
        <v>186</v>
      </c>
      <c r="E996" s="250" t="s">
        <v>2836</v>
      </c>
      <c r="F996" s="251" t="s">
        <v>2837</v>
      </c>
      <c r="G996" s="252" t="s">
        <v>194</v>
      </c>
      <c r="H996" s="253">
        <v>21</v>
      </c>
      <c r="I996" s="254"/>
      <c r="J996" s="254"/>
      <c r="K996" s="255">
        <f>ROUND(P996*H996,2)</f>
        <v>0</v>
      </c>
      <c r="L996" s="256"/>
      <c r="M996" s="44"/>
      <c r="N996" s="257" t="s">
        <v>1</v>
      </c>
      <c r="O996" s="258" t="s">
        <v>42</v>
      </c>
      <c r="P996" s="259">
        <f>I996+J996</f>
        <v>0</v>
      </c>
      <c r="Q996" s="259">
        <f>ROUND(I996*H996,2)</f>
        <v>0</v>
      </c>
      <c r="R996" s="259">
        <f>ROUND(J996*H996,2)</f>
        <v>0</v>
      </c>
      <c r="S996" s="94"/>
      <c r="T996" s="260">
        <f>S996*H996</f>
        <v>0</v>
      </c>
      <c r="U996" s="260">
        <v>2.0000000000000002E-05</v>
      </c>
      <c r="V996" s="260">
        <f>U996*H996</f>
        <v>0.00042000000000000002</v>
      </c>
      <c r="W996" s="260">
        <v>0</v>
      </c>
      <c r="X996" s="261">
        <f>W996*H996</f>
        <v>0</v>
      </c>
      <c r="Y996" s="41"/>
      <c r="Z996" s="41"/>
      <c r="AA996" s="41"/>
      <c r="AB996" s="41"/>
      <c r="AC996" s="41"/>
      <c r="AD996" s="41"/>
      <c r="AE996" s="41"/>
      <c r="AR996" s="262" t="s">
        <v>264</v>
      </c>
      <c r="AT996" s="262" t="s">
        <v>186</v>
      </c>
      <c r="AU996" s="262" t="s">
        <v>88</v>
      </c>
      <c r="AY996" s="16" t="s">
        <v>184</v>
      </c>
      <c r="BE996" s="147">
        <f>IF(O996="základní",K996,0)</f>
        <v>0</v>
      </c>
      <c r="BF996" s="147">
        <f>IF(O996="snížená",K996,0)</f>
        <v>0</v>
      </c>
      <c r="BG996" s="147">
        <f>IF(O996="zákl. přenesená",K996,0)</f>
        <v>0</v>
      </c>
      <c r="BH996" s="147">
        <f>IF(O996="sníž. přenesená",K996,0)</f>
        <v>0</v>
      </c>
      <c r="BI996" s="147">
        <f>IF(O996="nulová",K996,0)</f>
        <v>0</v>
      </c>
      <c r="BJ996" s="16" t="s">
        <v>86</v>
      </c>
      <c r="BK996" s="147">
        <f>ROUND(P996*H996,2)</f>
        <v>0</v>
      </c>
      <c r="BL996" s="16" t="s">
        <v>264</v>
      </c>
      <c r="BM996" s="262" t="s">
        <v>2838</v>
      </c>
    </row>
    <row r="997" s="13" customFormat="1">
      <c r="A997" s="13"/>
      <c r="B997" s="263"/>
      <c r="C997" s="264"/>
      <c r="D997" s="265" t="s">
        <v>201</v>
      </c>
      <c r="E997" s="266" t="s">
        <v>1</v>
      </c>
      <c r="F997" s="267" t="s">
        <v>8</v>
      </c>
      <c r="G997" s="264"/>
      <c r="H997" s="268">
        <v>21</v>
      </c>
      <c r="I997" s="269"/>
      <c r="J997" s="269"/>
      <c r="K997" s="264"/>
      <c r="L997" s="264"/>
      <c r="M997" s="270"/>
      <c r="N997" s="271"/>
      <c r="O997" s="272"/>
      <c r="P997" s="272"/>
      <c r="Q997" s="272"/>
      <c r="R997" s="272"/>
      <c r="S997" s="272"/>
      <c r="T997" s="272"/>
      <c r="U997" s="272"/>
      <c r="V997" s="272"/>
      <c r="W997" s="272"/>
      <c r="X997" s="273"/>
      <c r="Y997" s="13"/>
      <c r="Z997" s="13"/>
      <c r="AA997" s="13"/>
      <c r="AB997" s="13"/>
      <c r="AC997" s="13"/>
      <c r="AD997" s="13"/>
      <c r="AE997" s="13"/>
      <c r="AT997" s="274" t="s">
        <v>201</v>
      </c>
      <c r="AU997" s="274" t="s">
        <v>88</v>
      </c>
      <c r="AV997" s="13" t="s">
        <v>88</v>
      </c>
      <c r="AW997" s="13" t="s">
        <v>5</v>
      </c>
      <c r="AX997" s="13" t="s">
        <v>86</v>
      </c>
      <c r="AY997" s="274" t="s">
        <v>184</v>
      </c>
    </row>
    <row r="998" s="2" customFormat="1" ht="24.15" customHeight="1">
      <c r="A998" s="41"/>
      <c r="B998" s="42"/>
      <c r="C998" s="286" t="s">
        <v>2839</v>
      </c>
      <c r="D998" s="286" t="s">
        <v>254</v>
      </c>
      <c r="E998" s="287" t="s">
        <v>2840</v>
      </c>
      <c r="F998" s="288" t="s">
        <v>2841</v>
      </c>
      <c r="G998" s="289" t="s">
        <v>333</v>
      </c>
      <c r="H998" s="290">
        <v>105</v>
      </c>
      <c r="I998" s="291"/>
      <c r="J998" s="292"/>
      <c r="K998" s="293">
        <f>ROUND(P998*H998,2)</f>
        <v>0</v>
      </c>
      <c r="L998" s="292"/>
      <c r="M998" s="294"/>
      <c r="N998" s="295" t="s">
        <v>1</v>
      </c>
      <c r="O998" s="258" t="s">
        <v>42</v>
      </c>
      <c r="P998" s="259">
        <f>I998+J998</f>
        <v>0</v>
      </c>
      <c r="Q998" s="259">
        <f>ROUND(I998*H998,2)</f>
        <v>0</v>
      </c>
      <c r="R998" s="259">
        <f>ROUND(J998*H998,2)</f>
        <v>0</v>
      </c>
      <c r="S998" s="94"/>
      <c r="T998" s="260">
        <f>S998*H998</f>
        <v>0</v>
      </c>
      <c r="U998" s="260">
        <v>0.00018000000000000001</v>
      </c>
      <c r="V998" s="260">
        <f>U998*H998</f>
        <v>0.0189</v>
      </c>
      <c r="W998" s="260">
        <v>0</v>
      </c>
      <c r="X998" s="261">
        <f>W998*H998</f>
        <v>0</v>
      </c>
      <c r="Y998" s="41"/>
      <c r="Z998" s="41"/>
      <c r="AA998" s="41"/>
      <c r="AB998" s="41"/>
      <c r="AC998" s="41"/>
      <c r="AD998" s="41"/>
      <c r="AE998" s="41"/>
      <c r="AR998" s="262" t="s">
        <v>342</v>
      </c>
      <c r="AT998" s="262" t="s">
        <v>254</v>
      </c>
      <c r="AU998" s="262" t="s">
        <v>88</v>
      </c>
      <c r="AY998" s="16" t="s">
        <v>184</v>
      </c>
      <c r="BE998" s="147">
        <f>IF(O998="základní",K998,0)</f>
        <v>0</v>
      </c>
      <c r="BF998" s="147">
        <f>IF(O998="snížená",K998,0)</f>
        <v>0</v>
      </c>
      <c r="BG998" s="147">
        <f>IF(O998="zákl. přenesená",K998,0)</f>
        <v>0</v>
      </c>
      <c r="BH998" s="147">
        <f>IF(O998="sníž. přenesená",K998,0)</f>
        <v>0</v>
      </c>
      <c r="BI998" s="147">
        <f>IF(O998="nulová",K998,0)</f>
        <v>0</v>
      </c>
      <c r="BJ998" s="16" t="s">
        <v>86</v>
      </c>
      <c r="BK998" s="147">
        <f>ROUND(P998*H998,2)</f>
        <v>0</v>
      </c>
      <c r="BL998" s="16" t="s">
        <v>264</v>
      </c>
      <c r="BM998" s="262" t="s">
        <v>2842</v>
      </c>
    </row>
    <row r="999" s="13" customFormat="1">
      <c r="A999" s="13"/>
      <c r="B999" s="263"/>
      <c r="C999" s="264"/>
      <c r="D999" s="265" t="s">
        <v>201</v>
      </c>
      <c r="E999" s="264"/>
      <c r="F999" s="267" t="s">
        <v>2843</v>
      </c>
      <c r="G999" s="264"/>
      <c r="H999" s="268">
        <v>105</v>
      </c>
      <c r="I999" s="269"/>
      <c r="J999" s="269"/>
      <c r="K999" s="264"/>
      <c r="L999" s="264"/>
      <c r="M999" s="270"/>
      <c r="N999" s="271"/>
      <c r="O999" s="272"/>
      <c r="P999" s="272"/>
      <c r="Q999" s="272"/>
      <c r="R999" s="272"/>
      <c r="S999" s="272"/>
      <c r="T999" s="272"/>
      <c r="U999" s="272"/>
      <c r="V999" s="272"/>
      <c r="W999" s="272"/>
      <c r="X999" s="273"/>
      <c r="Y999" s="13"/>
      <c r="Z999" s="13"/>
      <c r="AA999" s="13"/>
      <c r="AB999" s="13"/>
      <c r="AC999" s="13"/>
      <c r="AD999" s="13"/>
      <c r="AE999" s="13"/>
      <c r="AT999" s="274" t="s">
        <v>201</v>
      </c>
      <c r="AU999" s="274" t="s">
        <v>88</v>
      </c>
      <c r="AV999" s="13" t="s">
        <v>88</v>
      </c>
      <c r="AW999" s="13" t="s">
        <v>4</v>
      </c>
      <c r="AX999" s="13" t="s">
        <v>86</v>
      </c>
      <c r="AY999" s="274" t="s">
        <v>184</v>
      </c>
    </row>
    <row r="1000" s="2" customFormat="1" ht="24.15" customHeight="1">
      <c r="A1000" s="41"/>
      <c r="B1000" s="42"/>
      <c r="C1000" s="249" t="s">
        <v>2844</v>
      </c>
      <c r="D1000" s="249" t="s">
        <v>186</v>
      </c>
      <c r="E1000" s="250" t="s">
        <v>2845</v>
      </c>
      <c r="F1000" s="251" t="s">
        <v>2846</v>
      </c>
      <c r="G1000" s="252" t="s">
        <v>194</v>
      </c>
      <c r="H1000" s="253">
        <v>75</v>
      </c>
      <c r="I1000" s="254"/>
      <c r="J1000" s="254"/>
      <c r="K1000" s="255">
        <f>ROUND(P1000*H1000,2)</f>
        <v>0</v>
      </c>
      <c r="L1000" s="256"/>
      <c r="M1000" s="44"/>
      <c r="N1000" s="257" t="s">
        <v>1</v>
      </c>
      <c r="O1000" s="258" t="s">
        <v>42</v>
      </c>
      <c r="P1000" s="259">
        <f>I1000+J1000</f>
        <v>0</v>
      </c>
      <c r="Q1000" s="259">
        <f>ROUND(I1000*H1000,2)</f>
        <v>0</v>
      </c>
      <c r="R1000" s="259">
        <f>ROUND(J1000*H1000,2)</f>
        <v>0</v>
      </c>
      <c r="S1000" s="94"/>
      <c r="T1000" s="260">
        <f>S1000*H1000</f>
        <v>0</v>
      </c>
      <c r="U1000" s="260">
        <v>0.00125</v>
      </c>
      <c r="V1000" s="260">
        <f>U1000*H1000</f>
        <v>0.09375</v>
      </c>
      <c r="W1000" s="260">
        <v>0</v>
      </c>
      <c r="X1000" s="261">
        <f>W1000*H1000</f>
        <v>0</v>
      </c>
      <c r="Y1000" s="41"/>
      <c r="Z1000" s="41"/>
      <c r="AA1000" s="41"/>
      <c r="AB1000" s="41"/>
      <c r="AC1000" s="41"/>
      <c r="AD1000" s="41"/>
      <c r="AE1000" s="41"/>
      <c r="AR1000" s="262" t="s">
        <v>264</v>
      </c>
      <c r="AT1000" s="262" t="s">
        <v>186</v>
      </c>
      <c r="AU1000" s="262" t="s">
        <v>88</v>
      </c>
      <c r="AY1000" s="16" t="s">
        <v>184</v>
      </c>
      <c r="BE1000" s="147">
        <f>IF(O1000="základní",K1000,0)</f>
        <v>0</v>
      </c>
      <c r="BF1000" s="147">
        <f>IF(O1000="snížená",K1000,0)</f>
        <v>0</v>
      </c>
      <c r="BG1000" s="147">
        <f>IF(O1000="zákl. přenesená",K1000,0)</f>
        <v>0</v>
      </c>
      <c r="BH1000" s="147">
        <f>IF(O1000="sníž. přenesená",K1000,0)</f>
        <v>0</v>
      </c>
      <c r="BI1000" s="147">
        <f>IF(O1000="nulová",K1000,0)</f>
        <v>0</v>
      </c>
      <c r="BJ1000" s="16" t="s">
        <v>86</v>
      </c>
      <c r="BK1000" s="147">
        <f>ROUND(P1000*H1000,2)</f>
        <v>0</v>
      </c>
      <c r="BL1000" s="16" t="s">
        <v>264</v>
      </c>
      <c r="BM1000" s="262" t="s">
        <v>2847</v>
      </c>
    </row>
    <row r="1001" s="2" customFormat="1" ht="21.75" customHeight="1">
      <c r="A1001" s="41"/>
      <c r="B1001" s="42"/>
      <c r="C1001" s="286" t="s">
        <v>2848</v>
      </c>
      <c r="D1001" s="286" t="s">
        <v>254</v>
      </c>
      <c r="E1001" s="287" t="s">
        <v>2849</v>
      </c>
      <c r="F1001" s="288" t="s">
        <v>2850</v>
      </c>
      <c r="G1001" s="289" t="s">
        <v>194</v>
      </c>
      <c r="H1001" s="290">
        <v>75</v>
      </c>
      <c r="I1001" s="291"/>
      <c r="J1001" s="292"/>
      <c r="K1001" s="293">
        <f>ROUND(P1001*H1001,2)</f>
        <v>0</v>
      </c>
      <c r="L1001" s="292"/>
      <c r="M1001" s="294"/>
      <c r="N1001" s="295" t="s">
        <v>1</v>
      </c>
      <c r="O1001" s="258" t="s">
        <v>42</v>
      </c>
      <c r="P1001" s="259">
        <f>I1001+J1001</f>
        <v>0</v>
      </c>
      <c r="Q1001" s="259">
        <f>ROUND(I1001*H1001,2)</f>
        <v>0</v>
      </c>
      <c r="R1001" s="259">
        <f>ROUND(J1001*H1001,2)</f>
        <v>0</v>
      </c>
      <c r="S1001" s="94"/>
      <c r="T1001" s="260">
        <f>S1001*H1001</f>
        <v>0</v>
      </c>
      <c r="U1001" s="260">
        <v>0.0012999999999999999</v>
      </c>
      <c r="V1001" s="260">
        <f>U1001*H1001</f>
        <v>0.097499999999999989</v>
      </c>
      <c r="W1001" s="260">
        <v>0</v>
      </c>
      <c r="X1001" s="261">
        <f>W1001*H1001</f>
        <v>0</v>
      </c>
      <c r="Y1001" s="41"/>
      <c r="Z1001" s="41"/>
      <c r="AA1001" s="41"/>
      <c r="AB1001" s="41"/>
      <c r="AC1001" s="41"/>
      <c r="AD1001" s="41"/>
      <c r="AE1001" s="41"/>
      <c r="AR1001" s="262" t="s">
        <v>342</v>
      </c>
      <c r="AT1001" s="262" t="s">
        <v>254</v>
      </c>
      <c r="AU1001" s="262" t="s">
        <v>88</v>
      </c>
      <c r="AY1001" s="16" t="s">
        <v>184</v>
      </c>
      <c r="BE1001" s="147">
        <f>IF(O1001="základní",K1001,0)</f>
        <v>0</v>
      </c>
      <c r="BF1001" s="147">
        <f>IF(O1001="snížená",K1001,0)</f>
        <v>0</v>
      </c>
      <c r="BG1001" s="147">
        <f>IF(O1001="zákl. přenesená",K1001,0)</f>
        <v>0</v>
      </c>
      <c r="BH1001" s="147">
        <f>IF(O1001="sníž. přenesená",K1001,0)</f>
        <v>0</v>
      </c>
      <c r="BI1001" s="147">
        <f>IF(O1001="nulová",K1001,0)</f>
        <v>0</v>
      </c>
      <c r="BJ1001" s="16" t="s">
        <v>86</v>
      </c>
      <c r="BK1001" s="147">
        <f>ROUND(P1001*H1001,2)</f>
        <v>0</v>
      </c>
      <c r="BL1001" s="16" t="s">
        <v>264</v>
      </c>
      <c r="BM1001" s="262" t="s">
        <v>2851</v>
      </c>
    </row>
    <row r="1002" s="2" customFormat="1" ht="24.15" customHeight="1">
      <c r="A1002" s="41"/>
      <c r="B1002" s="42"/>
      <c r="C1002" s="249" t="s">
        <v>2852</v>
      </c>
      <c r="D1002" s="249" t="s">
        <v>186</v>
      </c>
      <c r="E1002" s="250" t="s">
        <v>2853</v>
      </c>
      <c r="F1002" s="251" t="s">
        <v>2854</v>
      </c>
      <c r="G1002" s="252" t="s">
        <v>194</v>
      </c>
      <c r="H1002" s="253">
        <v>21</v>
      </c>
      <c r="I1002" s="254"/>
      <c r="J1002" s="254"/>
      <c r="K1002" s="255">
        <f>ROUND(P1002*H1002,2)</f>
        <v>0</v>
      </c>
      <c r="L1002" s="256"/>
      <c r="M1002" s="44"/>
      <c r="N1002" s="257" t="s">
        <v>1</v>
      </c>
      <c r="O1002" s="258" t="s">
        <v>42</v>
      </c>
      <c r="P1002" s="259">
        <f>I1002+J1002</f>
        <v>0</v>
      </c>
      <c r="Q1002" s="259">
        <f>ROUND(I1002*H1002,2)</f>
        <v>0</v>
      </c>
      <c r="R1002" s="259">
        <f>ROUND(J1002*H1002,2)</f>
        <v>0</v>
      </c>
      <c r="S1002" s="94"/>
      <c r="T1002" s="260">
        <f>S1002*H1002</f>
        <v>0</v>
      </c>
      <c r="U1002" s="260">
        <v>0.00125</v>
      </c>
      <c r="V1002" s="260">
        <f>U1002*H1002</f>
        <v>0.026249999999999999</v>
      </c>
      <c r="W1002" s="260">
        <v>0</v>
      </c>
      <c r="X1002" s="261">
        <f>W1002*H1002</f>
        <v>0</v>
      </c>
      <c r="Y1002" s="41"/>
      <c r="Z1002" s="41"/>
      <c r="AA1002" s="41"/>
      <c r="AB1002" s="41"/>
      <c r="AC1002" s="41"/>
      <c r="AD1002" s="41"/>
      <c r="AE1002" s="41"/>
      <c r="AR1002" s="262" t="s">
        <v>264</v>
      </c>
      <c r="AT1002" s="262" t="s">
        <v>186</v>
      </c>
      <c r="AU1002" s="262" t="s">
        <v>88</v>
      </c>
      <c r="AY1002" s="16" t="s">
        <v>184</v>
      </c>
      <c r="BE1002" s="147">
        <f>IF(O1002="základní",K1002,0)</f>
        <v>0</v>
      </c>
      <c r="BF1002" s="147">
        <f>IF(O1002="snížená",K1002,0)</f>
        <v>0</v>
      </c>
      <c r="BG1002" s="147">
        <f>IF(O1002="zákl. přenesená",K1002,0)</f>
        <v>0</v>
      </c>
      <c r="BH1002" s="147">
        <f>IF(O1002="sníž. přenesená",K1002,0)</f>
        <v>0</v>
      </c>
      <c r="BI1002" s="147">
        <f>IF(O1002="nulová",K1002,0)</f>
        <v>0</v>
      </c>
      <c r="BJ1002" s="16" t="s">
        <v>86</v>
      </c>
      <c r="BK1002" s="147">
        <f>ROUND(P1002*H1002,2)</f>
        <v>0</v>
      </c>
      <c r="BL1002" s="16" t="s">
        <v>264</v>
      </c>
      <c r="BM1002" s="262" t="s">
        <v>2855</v>
      </c>
    </row>
    <row r="1003" s="13" customFormat="1">
      <c r="A1003" s="13"/>
      <c r="B1003" s="263"/>
      <c r="C1003" s="264"/>
      <c r="D1003" s="265" t="s">
        <v>201</v>
      </c>
      <c r="E1003" s="266" t="s">
        <v>1</v>
      </c>
      <c r="F1003" s="267" t="s">
        <v>8</v>
      </c>
      <c r="G1003" s="264"/>
      <c r="H1003" s="268">
        <v>21</v>
      </c>
      <c r="I1003" s="269"/>
      <c r="J1003" s="269"/>
      <c r="K1003" s="264"/>
      <c r="L1003" s="264"/>
      <c r="M1003" s="270"/>
      <c r="N1003" s="271"/>
      <c r="O1003" s="272"/>
      <c r="P1003" s="272"/>
      <c r="Q1003" s="272"/>
      <c r="R1003" s="272"/>
      <c r="S1003" s="272"/>
      <c r="T1003" s="272"/>
      <c r="U1003" s="272"/>
      <c r="V1003" s="272"/>
      <c r="W1003" s="272"/>
      <c r="X1003" s="273"/>
      <c r="Y1003" s="13"/>
      <c r="Z1003" s="13"/>
      <c r="AA1003" s="13"/>
      <c r="AB1003" s="13"/>
      <c r="AC1003" s="13"/>
      <c r="AD1003" s="13"/>
      <c r="AE1003" s="13"/>
      <c r="AT1003" s="274" t="s">
        <v>201</v>
      </c>
      <c r="AU1003" s="274" t="s">
        <v>88</v>
      </c>
      <c r="AV1003" s="13" t="s">
        <v>88</v>
      </c>
      <c r="AW1003" s="13" t="s">
        <v>5</v>
      </c>
      <c r="AX1003" s="13" t="s">
        <v>86</v>
      </c>
      <c r="AY1003" s="274" t="s">
        <v>184</v>
      </c>
    </row>
    <row r="1004" s="2" customFormat="1" ht="24.15" customHeight="1">
      <c r="A1004" s="41"/>
      <c r="B1004" s="42"/>
      <c r="C1004" s="286" t="s">
        <v>2856</v>
      </c>
      <c r="D1004" s="286" t="s">
        <v>254</v>
      </c>
      <c r="E1004" s="287" t="s">
        <v>2857</v>
      </c>
      <c r="F1004" s="288" t="s">
        <v>2858</v>
      </c>
      <c r="G1004" s="289" t="s">
        <v>333</v>
      </c>
      <c r="H1004" s="290">
        <v>105</v>
      </c>
      <c r="I1004" s="291"/>
      <c r="J1004" s="292"/>
      <c r="K1004" s="293">
        <f>ROUND(P1004*H1004,2)</f>
        <v>0</v>
      </c>
      <c r="L1004" s="292"/>
      <c r="M1004" s="294"/>
      <c r="N1004" s="295" t="s">
        <v>1</v>
      </c>
      <c r="O1004" s="258" t="s">
        <v>42</v>
      </c>
      <c r="P1004" s="259">
        <f>I1004+J1004</f>
        <v>0</v>
      </c>
      <c r="Q1004" s="259">
        <f>ROUND(I1004*H1004,2)</f>
        <v>0</v>
      </c>
      <c r="R1004" s="259">
        <f>ROUND(J1004*H1004,2)</f>
        <v>0</v>
      </c>
      <c r="S1004" s="94"/>
      <c r="T1004" s="260">
        <f>S1004*H1004</f>
        <v>0</v>
      </c>
      <c r="U1004" s="260">
        <v>0.0032000000000000002</v>
      </c>
      <c r="V1004" s="260">
        <f>U1004*H1004</f>
        <v>0.33600000000000002</v>
      </c>
      <c r="W1004" s="260">
        <v>0</v>
      </c>
      <c r="X1004" s="261">
        <f>W1004*H1004</f>
        <v>0</v>
      </c>
      <c r="Y1004" s="41"/>
      <c r="Z1004" s="41"/>
      <c r="AA1004" s="41"/>
      <c r="AB1004" s="41"/>
      <c r="AC1004" s="41"/>
      <c r="AD1004" s="41"/>
      <c r="AE1004" s="41"/>
      <c r="AR1004" s="262" t="s">
        <v>342</v>
      </c>
      <c r="AT1004" s="262" t="s">
        <v>254</v>
      </c>
      <c r="AU1004" s="262" t="s">
        <v>88</v>
      </c>
      <c r="AY1004" s="16" t="s">
        <v>184</v>
      </c>
      <c r="BE1004" s="147">
        <f>IF(O1004="základní",K1004,0)</f>
        <v>0</v>
      </c>
      <c r="BF1004" s="147">
        <f>IF(O1004="snížená",K1004,0)</f>
        <v>0</v>
      </c>
      <c r="BG1004" s="147">
        <f>IF(O1004="zákl. přenesená",K1004,0)</f>
        <v>0</v>
      </c>
      <c r="BH1004" s="147">
        <f>IF(O1004="sníž. přenesená",K1004,0)</f>
        <v>0</v>
      </c>
      <c r="BI1004" s="147">
        <f>IF(O1004="nulová",K1004,0)</f>
        <v>0</v>
      </c>
      <c r="BJ1004" s="16" t="s">
        <v>86</v>
      </c>
      <c r="BK1004" s="147">
        <f>ROUND(P1004*H1004,2)</f>
        <v>0</v>
      </c>
      <c r="BL1004" s="16" t="s">
        <v>264</v>
      </c>
      <c r="BM1004" s="262" t="s">
        <v>2859</v>
      </c>
    </row>
    <row r="1005" s="13" customFormat="1">
      <c r="A1005" s="13"/>
      <c r="B1005" s="263"/>
      <c r="C1005" s="264"/>
      <c r="D1005" s="265" t="s">
        <v>201</v>
      </c>
      <c r="E1005" s="264"/>
      <c r="F1005" s="267" t="s">
        <v>2843</v>
      </c>
      <c r="G1005" s="264"/>
      <c r="H1005" s="268">
        <v>105</v>
      </c>
      <c r="I1005" s="269"/>
      <c r="J1005" s="269"/>
      <c r="K1005" s="264"/>
      <c r="L1005" s="264"/>
      <c r="M1005" s="270"/>
      <c r="N1005" s="271"/>
      <c r="O1005" s="272"/>
      <c r="P1005" s="272"/>
      <c r="Q1005" s="272"/>
      <c r="R1005" s="272"/>
      <c r="S1005" s="272"/>
      <c r="T1005" s="272"/>
      <c r="U1005" s="272"/>
      <c r="V1005" s="272"/>
      <c r="W1005" s="272"/>
      <c r="X1005" s="273"/>
      <c r="Y1005" s="13"/>
      <c r="Z1005" s="13"/>
      <c r="AA1005" s="13"/>
      <c r="AB1005" s="13"/>
      <c r="AC1005" s="13"/>
      <c r="AD1005" s="13"/>
      <c r="AE1005" s="13"/>
      <c r="AT1005" s="274" t="s">
        <v>201</v>
      </c>
      <c r="AU1005" s="274" t="s">
        <v>88</v>
      </c>
      <c r="AV1005" s="13" t="s">
        <v>88</v>
      </c>
      <c r="AW1005" s="13" t="s">
        <v>4</v>
      </c>
      <c r="AX1005" s="13" t="s">
        <v>86</v>
      </c>
      <c r="AY1005" s="274" t="s">
        <v>184</v>
      </c>
    </row>
    <row r="1006" s="2" customFormat="1" ht="24.15" customHeight="1">
      <c r="A1006" s="41"/>
      <c r="B1006" s="42"/>
      <c r="C1006" s="249" t="s">
        <v>2860</v>
      </c>
      <c r="D1006" s="249" t="s">
        <v>186</v>
      </c>
      <c r="E1006" s="250" t="s">
        <v>2861</v>
      </c>
      <c r="F1006" s="251" t="s">
        <v>2862</v>
      </c>
      <c r="G1006" s="252" t="s">
        <v>333</v>
      </c>
      <c r="H1006" s="253">
        <v>8</v>
      </c>
      <c r="I1006" s="254"/>
      <c r="J1006" s="254"/>
      <c r="K1006" s="255">
        <f>ROUND(P1006*H1006,2)</f>
        <v>0</v>
      </c>
      <c r="L1006" s="256"/>
      <c r="M1006" s="44"/>
      <c r="N1006" s="257" t="s">
        <v>1</v>
      </c>
      <c r="O1006" s="258" t="s">
        <v>42</v>
      </c>
      <c r="P1006" s="259">
        <f>I1006+J1006</f>
        <v>0</v>
      </c>
      <c r="Q1006" s="259">
        <f>ROUND(I1006*H1006,2)</f>
        <v>0</v>
      </c>
      <c r="R1006" s="259">
        <f>ROUND(J1006*H1006,2)</f>
        <v>0</v>
      </c>
      <c r="S1006" s="94"/>
      <c r="T1006" s="260">
        <f>S1006*H1006</f>
        <v>0</v>
      </c>
      <c r="U1006" s="260">
        <v>0</v>
      </c>
      <c r="V1006" s="260">
        <f>U1006*H1006</f>
        <v>0</v>
      </c>
      <c r="W1006" s="260">
        <v>0</v>
      </c>
      <c r="X1006" s="261">
        <f>W1006*H1006</f>
        <v>0</v>
      </c>
      <c r="Y1006" s="41"/>
      <c r="Z1006" s="41"/>
      <c r="AA1006" s="41"/>
      <c r="AB1006" s="41"/>
      <c r="AC1006" s="41"/>
      <c r="AD1006" s="41"/>
      <c r="AE1006" s="41"/>
      <c r="AR1006" s="262" t="s">
        <v>264</v>
      </c>
      <c r="AT1006" s="262" t="s">
        <v>186</v>
      </c>
      <c r="AU1006" s="262" t="s">
        <v>88</v>
      </c>
      <c r="AY1006" s="16" t="s">
        <v>184</v>
      </c>
      <c r="BE1006" s="147">
        <f>IF(O1006="základní",K1006,0)</f>
        <v>0</v>
      </c>
      <c r="BF1006" s="147">
        <f>IF(O1006="snížená",K1006,0)</f>
        <v>0</v>
      </c>
      <c r="BG1006" s="147">
        <f>IF(O1006="zákl. přenesená",K1006,0)</f>
        <v>0</v>
      </c>
      <c r="BH1006" s="147">
        <f>IF(O1006="sníž. přenesená",K1006,0)</f>
        <v>0</v>
      </c>
      <c r="BI1006" s="147">
        <f>IF(O1006="nulová",K1006,0)</f>
        <v>0</v>
      </c>
      <c r="BJ1006" s="16" t="s">
        <v>86</v>
      </c>
      <c r="BK1006" s="147">
        <f>ROUND(P1006*H1006,2)</f>
        <v>0</v>
      </c>
      <c r="BL1006" s="16" t="s">
        <v>264</v>
      </c>
      <c r="BM1006" s="262" t="s">
        <v>2863</v>
      </c>
    </row>
    <row r="1007" s="2" customFormat="1" ht="24.15" customHeight="1">
      <c r="A1007" s="41"/>
      <c r="B1007" s="42"/>
      <c r="C1007" s="249" t="s">
        <v>2864</v>
      </c>
      <c r="D1007" s="249" t="s">
        <v>186</v>
      </c>
      <c r="E1007" s="250" t="s">
        <v>2865</v>
      </c>
      <c r="F1007" s="251" t="s">
        <v>2866</v>
      </c>
      <c r="G1007" s="252" t="s">
        <v>333</v>
      </c>
      <c r="H1007" s="253">
        <v>10</v>
      </c>
      <c r="I1007" s="254"/>
      <c r="J1007" s="254"/>
      <c r="K1007" s="255">
        <f>ROUND(P1007*H1007,2)</f>
        <v>0</v>
      </c>
      <c r="L1007" s="256"/>
      <c r="M1007" s="44"/>
      <c r="N1007" s="257" t="s">
        <v>1</v>
      </c>
      <c r="O1007" s="258" t="s">
        <v>42</v>
      </c>
      <c r="P1007" s="259">
        <f>I1007+J1007</f>
        <v>0</v>
      </c>
      <c r="Q1007" s="259">
        <f>ROUND(I1007*H1007,2)</f>
        <v>0</v>
      </c>
      <c r="R1007" s="259">
        <f>ROUND(J1007*H1007,2)</f>
        <v>0</v>
      </c>
      <c r="S1007" s="94"/>
      <c r="T1007" s="260">
        <f>S1007*H1007</f>
        <v>0</v>
      </c>
      <c r="U1007" s="260">
        <v>0</v>
      </c>
      <c r="V1007" s="260">
        <f>U1007*H1007</f>
        <v>0</v>
      </c>
      <c r="W1007" s="260">
        <v>0</v>
      </c>
      <c r="X1007" s="261">
        <f>W1007*H1007</f>
        <v>0</v>
      </c>
      <c r="Y1007" s="41"/>
      <c r="Z1007" s="41"/>
      <c r="AA1007" s="41"/>
      <c r="AB1007" s="41"/>
      <c r="AC1007" s="41"/>
      <c r="AD1007" s="41"/>
      <c r="AE1007" s="41"/>
      <c r="AR1007" s="262" t="s">
        <v>264</v>
      </c>
      <c r="AT1007" s="262" t="s">
        <v>186</v>
      </c>
      <c r="AU1007" s="262" t="s">
        <v>88</v>
      </c>
      <c r="AY1007" s="16" t="s">
        <v>184</v>
      </c>
      <c r="BE1007" s="147">
        <f>IF(O1007="základní",K1007,0)</f>
        <v>0</v>
      </c>
      <c r="BF1007" s="147">
        <f>IF(O1007="snížená",K1007,0)</f>
        <v>0</v>
      </c>
      <c r="BG1007" s="147">
        <f>IF(O1007="zákl. přenesená",K1007,0)</f>
        <v>0</v>
      </c>
      <c r="BH1007" s="147">
        <f>IF(O1007="sníž. přenesená",K1007,0)</f>
        <v>0</v>
      </c>
      <c r="BI1007" s="147">
        <f>IF(O1007="nulová",K1007,0)</f>
        <v>0</v>
      </c>
      <c r="BJ1007" s="16" t="s">
        <v>86</v>
      </c>
      <c r="BK1007" s="147">
        <f>ROUND(P1007*H1007,2)</f>
        <v>0</v>
      </c>
      <c r="BL1007" s="16" t="s">
        <v>264</v>
      </c>
      <c r="BM1007" s="262" t="s">
        <v>2867</v>
      </c>
    </row>
    <row r="1008" s="2" customFormat="1" ht="33" customHeight="1">
      <c r="A1008" s="41"/>
      <c r="B1008" s="42"/>
      <c r="C1008" s="249" t="s">
        <v>2868</v>
      </c>
      <c r="D1008" s="249" t="s">
        <v>186</v>
      </c>
      <c r="E1008" s="250" t="s">
        <v>2869</v>
      </c>
      <c r="F1008" s="251" t="s">
        <v>2870</v>
      </c>
      <c r="G1008" s="252" t="s">
        <v>189</v>
      </c>
      <c r="H1008" s="253">
        <v>350</v>
      </c>
      <c r="I1008" s="254"/>
      <c r="J1008" s="254"/>
      <c r="K1008" s="255">
        <f>ROUND(P1008*H1008,2)</f>
        <v>0</v>
      </c>
      <c r="L1008" s="256"/>
      <c r="M1008" s="44"/>
      <c r="N1008" s="257" t="s">
        <v>1</v>
      </c>
      <c r="O1008" s="258" t="s">
        <v>42</v>
      </c>
      <c r="P1008" s="259">
        <f>I1008+J1008</f>
        <v>0</v>
      </c>
      <c r="Q1008" s="259">
        <f>ROUND(I1008*H1008,2)</f>
        <v>0</v>
      </c>
      <c r="R1008" s="259">
        <f>ROUND(J1008*H1008,2)</f>
        <v>0</v>
      </c>
      <c r="S1008" s="94"/>
      <c r="T1008" s="260">
        <f>S1008*H1008</f>
        <v>0</v>
      </c>
      <c r="U1008" s="260">
        <v>4.0000000000000003E-05</v>
      </c>
      <c r="V1008" s="260">
        <f>U1008*H1008</f>
        <v>0.014</v>
      </c>
      <c r="W1008" s="260">
        <v>0</v>
      </c>
      <c r="X1008" s="261">
        <f>W1008*H1008</f>
        <v>0</v>
      </c>
      <c r="Y1008" s="41"/>
      <c r="Z1008" s="41"/>
      <c r="AA1008" s="41"/>
      <c r="AB1008" s="41"/>
      <c r="AC1008" s="41"/>
      <c r="AD1008" s="41"/>
      <c r="AE1008" s="41"/>
      <c r="AR1008" s="262" t="s">
        <v>264</v>
      </c>
      <c r="AT1008" s="262" t="s">
        <v>186</v>
      </c>
      <c r="AU1008" s="262" t="s">
        <v>88</v>
      </c>
      <c r="AY1008" s="16" t="s">
        <v>184</v>
      </c>
      <c r="BE1008" s="147">
        <f>IF(O1008="základní",K1008,0)</f>
        <v>0</v>
      </c>
      <c r="BF1008" s="147">
        <f>IF(O1008="snížená",K1008,0)</f>
        <v>0</v>
      </c>
      <c r="BG1008" s="147">
        <f>IF(O1008="zákl. přenesená",K1008,0)</f>
        <v>0</v>
      </c>
      <c r="BH1008" s="147">
        <f>IF(O1008="sníž. přenesená",K1008,0)</f>
        <v>0</v>
      </c>
      <c r="BI1008" s="147">
        <f>IF(O1008="nulová",K1008,0)</f>
        <v>0</v>
      </c>
      <c r="BJ1008" s="16" t="s">
        <v>86</v>
      </c>
      <c r="BK1008" s="147">
        <f>ROUND(P1008*H1008,2)</f>
        <v>0</v>
      </c>
      <c r="BL1008" s="16" t="s">
        <v>264</v>
      </c>
      <c r="BM1008" s="262" t="s">
        <v>2871</v>
      </c>
    </row>
    <row r="1009" s="2" customFormat="1" ht="24.15" customHeight="1">
      <c r="A1009" s="41"/>
      <c r="B1009" s="42"/>
      <c r="C1009" s="249" t="s">
        <v>2872</v>
      </c>
      <c r="D1009" s="249" t="s">
        <v>186</v>
      </c>
      <c r="E1009" s="250" t="s">
        <v>2873</v>
      </c>
      <c r="F1009" s="251" t="s">
        <v>2874</v>
      </c>
      <c r="G1009" s="252" t="s">
        <v>189</v>
      </c>
      <c r="H1009" s="253">
        <v>468</v>
      </c>
      <c r="I1009" s="254"/>
      <c r="J1009" s="254"/>
      <c r="K1009" s="255">
        <f>ROUND(P1009*H1009,2)</f>
        <v>0</v>
      </c>
      <c r="L1009" s="256"/>
      <c r="M1009" s="44"/>
      <c r="N1009" s="257" t="s">
        <v>1</v>
      </c>
      <c r="O1009" s="258" t="s">
        <v>42</v>
      </c>
      <c r="P1009" s="259">
        <f>I1009+J1009</f>
        <v>0</v>
      </c>
      <c r="Q1009" s="259">
        <f>ROUND(I1009*H1009,2)</f>
        <v>0</v>
      </c>
      <c r="R1009" s="259">
        <f>ROUND(J1009*H1009,2)</f>
        <v>0</v>
      </c>
      <c r="S1009" s="94"/>
      <c r="T1009" s="260">
        <f>S1009*H1009</f>
        <v>0</v>
      </c>
      <c r="U1009" s="260">
        <v>0</v>
      </c>
      <c r="V1009" s="260">
        <f>U1009*H1009</f>
        <v>0</v>
      </c>
      <c r="W1009" s="260">
        <v>0.044499999999999998</v>
      </c>
      <c r="X1009" s="261">
        <f>W1009*H1009</f>
        <v>20.826000000000001</v>
      </c>
      <c r="Y1009" s="41"/>
      <c r="Z1009" s="41"/>
      <c r="AA1009" s="41"/>
      <c r="AB1009" s="41"/>
      <c r="AC1009" s="41"/>
      <c r="AD1009" s="41"/>
      <c r="AE1009" s="41"/>
      <c r="AR1009" s="262" t="s">
        <v>264</v>
      </c>
      <c r="AT1009" s="262" t="s">
        <v>186</v>
      </c>
      <c r="AU1009" s="262" t="s">
        <v>88</v>
      </c>
      <c r="AY1009" s="16" t="s">
        <v>184</v>
      </c>
      <c r="BE1009" s="147">
        <f>IF(O1009="základní",K1009,0)</f>
        <v>0</v>
      </c>
      <c r="BF1009" s="147">
        <f>IF(O1009="snížená",K1009,0)</f>
        <v>0</v>
      </c>
      <c r="BG1009" s="147">
        <f>IF(O1009="zákl. přenesená",K1009,0)</f>
        <v>0</v>
      </c>
      <c r="BH1009" s="147">
        <f>IF(O1009="sníž. přenesená",K1009,0)</f>
        <v>0</v>
      </c>
      <c r="BI1009" s="147">
        <f>IF(O1009="nulová",K1009,0)</f>
        <v>0</v>
      </c>
      <c r="BJ1009" s="16" t="s">
        <v>86</v>
      </c>
      <c r="BK1009" s="147">
        <f>ROUND(P1009*H1009,2)</f>
        <v>0</v>
      </c>
      <c r="BL1009" s="16" t="s">
        <v>264</v>
      </c>
      <c r="BM1009" s="262" t="s">
        <v>2875</v>
      </c>
    </row>
    <row r="1010" s="13" customFormat="1">
      <c r="A1010" s="13"/>
      <c r="B1010" s="263"/>
      <c r="C1010" s="264"/>
      <c r="D1010" s="265" t="s">
        <v>201</v>
      </c>
      <c r="E1010" s="266" t="s">
        <v>1</v>
      </c>
      <c r="F1010" s="267" t="s">
        <v>2876</v>
      </c>
      <c r="G1010" s="264"/>
      <c r="H1010" s="268">
        <v>468</v>
      </c>
      <c r="I1010" s="269"/>
      <c r="J1010" s="269"/>
      <c r="K1010" s="264"/>
      <c r="L1010" s="264"/>
      <c r="M1010" s="270"/>
      <c r="N1010" s="271"/>
      <c r="O1010" s="272"/>
      <c r="P1010" s="272"/>
      <c r="Q1010" s="272"/>
      <c r="R1010" s="272"/>
      <c r="S1010" s="272"/>
      <c r="T1010" s="272"/>
      <c r="U1010" s="272"/>
      <c r="V1010" s="272"/>
      <c r="W1010" s="272"/>
      <c r="X1010" s="273"/>
      <c r="Y1010" s="13"/>
      <c r="Z1010" s="13"/>
      <c r="AA1010" s="13"/>
      <c r="AB1010" s="13"/>
      <c r="AC1010" s="13"/>
      <c r="AD1010" s="13"/>
      <c r="AE1010" s="13"/>
      <c r="AT1010" s="274" t="s">
        <v>201</v>
      </c>
      <c r="AU1010" s="274" t="s">
        <v>88</v>
      </c>
      <c r="AV1010" s="13" t="s">
        <v>88</v>
      </c>
      <c r="AW1010" s="13" t="s">
        <v>5</v>
      </c>
      <c r="AX1010" s="13" t="s">
        <v>86</v>
      </c>
      <c r="AY1010" s="274" t="s">
        <v>184</v>
      </c>
    </row>
    <row r="1011" s="2" customFormat="1" ht="24.15" customHeight="1">
      <c r="A1011" s="41"/>
      <c r="B1011" s="42"/>
      <c r="C1011" s="249" t="s">
        <v>2877</v>
      </c>
      <c r="D1011" s="249" t="s">
        <v>186</v>
      </c>
      <c r="E1011" s="250" t="s">
        <v>2878</v>
      </c>
      <c r="F1011" s="251" t="s">
        <v>2879</v>
      </c>
      <c r="G1011" s="252" t="s">
        <v>189</v>
      </c>
      <c r="H1011" s="253">
        <v>468</v>
      </c>
      <c r="I1011" s="254"/>
      <c r="J1011" s="254"/>
      <c r="K1011" s="255">
        <f>ROUND(P1011*H1011,2)</f>
        <v>0</v>
      </c>
      <c r="L1011" s="256"/>
      <c r="M1011" s="44"/>
      <c r="N1011" s="257" t="s">
        <v>1</v>
      </c>
      <c r="O1011" s="258" t="s">
        <v>42</v>
      </c>
      <c r="P1011" s="259">
        <f>I1011+J1011</f>
        <v>0</v>
      </c>
      <c r="Q1011" s="259">
        <f>ROUND(I1011*H1011,2)</f>
        <v>0</v>
      </c>
      <c r="R1011" s="259">
        <f>ROUND(J1011*H1011,2)</f>
        <v>0</v>
      </c>
      <c r="S1011" s="94"/>
      <c r="T1011" s="260">
        <f>S1011*H1011</f>
        <v>0</v>
      </c>
      <c r="U1011" s="260">
        <v>0</v>
      </c>
      <c r="V1011" s="260">
        <f>U1011*H1011</f>
        <v>0</v>
      </c>
      <c r="W1011" s="260">
        <v>0</v>
      </c>
      <c r="X1011" s="261">
        <f>W1011*H1011</f>
        <v>0</v>
      </c>
      <c r="Y1011" s="41"/>
      <c r="Z1011" s="41"/>
      <c r="AA1011" s="41"/>
      <c r="AB1011" s="41"/>
      <c r="AC1011" s="41"/>
      <c r="AD1011" s="41"/>
      <c r="AE1011" s="41"/>
      <c r="AR1011" s="262" t="s">
        <v>264</v>
      </c>
      <c r="AT1011" s="262" t="s">
        <v>186</v>
      </c>
      <c r="AU1011" s="262" t="s">
        <v>88</v>
      </c>
      <c r="AY1011" s="16" t="s">
        <v>184</v>
      </c>
      <c r="BE1011" s="147">
        <f>IF(O1011="základní",K1011,0)</f>
        <v>0</v>
      </c>
      <c r="BF1011" s="147">
        <f>IF(O1011="snížená",K1011,0)</f>
        <v>0</v>
      </c>
      <c r="BG1011" s="147">
        <f>IF(O1011="zákl. přenesená",K1011,0)</f>
        <v>0</v>
      </c>
      <c r="BH1011" s="147">
        <f>IF(O1011="sníž. přenesená",K1011,0)</f>
        <v>0</v>
      </c>
      <c r="BI1011" s="147">
        <f>IF(O1011="nulová",K1011,0)</f>
        <v>0</v>
      </c>
      <c r="BJ1011" s="16" t="s">
        <v>86</v>
      </c>
      <c r="BK1011" s="147">
        <f>ROUND(P1011*H1011,2)</f>
        <v>0</v>
      </c>
      <c r="BL1011" s="16" t="s">
        <v>264</v>
      </c>
      <c r="BM1011" s="262" t="s">
        <v>2880</v>
      </c>
    </row>
    <row r="1012" s="2" customFormat="1" ht="21.75" customHeight="1">
      <c r="A1012" s="41"/>
      <c r="B1012" s="42"/>
      <c r="C1012" s="249" t="s">
        <v>2881</v>
      </c>
      <c r="D1012" s="249" t="s">
        <v>186</v>
      </c>
      <c r="E1012" s="250" t="s">
        <v>2882</v>
      </c>
      <c r="F1012" s="251" t="s">
        <v>2883</v>
      </c>
      <c r="G1012" s="252" t="s">
        <v>333</v>
      </c>
      <c r="H1012" s="253">
        <v>6</v>
      </c>
      <c r="I1012" s="254"/>
      <c r="J1012" s="254"/>
      <c r="K1012" s="255">
        <f>ROUND(P1012*H1012,2)</f>
        <v>0</v>
      </c>
      <c r="L1012" s="256"/>
      <c r="M1012" s="44"/>
      <c r="N1012" s="257" t="s">
        <v>1</v>
      </c>
      <c r="O1012" s="258" t="s">
        <v>42</v>
      </c>
      <c r="P1012" s="259">
        <f>I1012+J1012</f>
        <v>0</v>
      </c>
      <c r="Q1012" s="259">
        <f>ROUND(I1012*H1012,2)</f>
        <v>0</v>
      </c>
      <c r="R1012" s="259">
        <f>ROUND(J1012*H1012,2)</f>
        <v>0</v>
      </c>
      <c r="S1012" s="94"/>
      <c r="T1012" s="260">
        <f>S1012*H1012</f>
        <v>0</v>
      </c>
      <c r="U1012" s="260">
        <v>4.0000000000000003E-05</v>
      </c>
      <c r="V1012" s="260">
        <f>U1012*H1012</f>
        <v>0.00024000000000000003</v>
      </c>
      <c r="W1012" s="260">
        <v>0</v>
      </c>
      <c r="X1012" s="261">
        <f>W1012*H1012</f>
        <v>0</v>
      </c>
      <c r="Y1012" s="41"/>
      <c r="Z1012" s="41"/>
      <c r="AA1012" s="41"/>
      <c r="AB1012" s="41"/>
      <c r="AC1012" s="41"/>
      <c r="AD1012" s="41"/>
      <c r="AE1012" s="41"/>
      <c r="AR1012" s="262" t="s">
        <v>264</v>
      </c>
      <c r="AT1012" s="262" t="s">
        <v>186</v>
      </c>
      <c r="AU1012" s="262" t="s">
        <v>88</v>
      </c>
      <c r="AY1012" s="16" t="s">
        <v>184</v>
      </c>
      <c r="BE1012" s="147">
        <f>IF(O1012="základní",K1012,0)</f>
        <v>0</v>
      </c>
      <c r="BF1012" s="147">
        <f>IF(O1012="snížená",K1012,0)</f>
        <v>0</v>
      </c>
      <c r="BG1012" s="147">
        <f>IF(O1012="zákl. přenesená",K1012,0)</f>
        <v>0</v>
      </c>
      <c r="BH1012" s="147">
        <f>IF(O1012="sníž. přenesená",K1012,0)</f>
        <v>0</v>
      </c>
      <c r="BI1012" s="147">
        <f>IF(O1012="nulová",K1012,0)</f>
        <v>0</v>
      </c>
      <c r="BJ1012" s="16" t="s">
        <v>86</v>
      </c>
      <c r="BK1012" s="147">
        <f>ROUND(P1012*H1012,2)</f>
        <v>0</v>
      </c>
      <c r="BL1012" s="16" t="s">
        <v>264</v>
      </c>
      <c r="BM1012" s="262" t="s">
        <v>2884</v>
      </c>
    </row>
    <row r="1013" s="2" customFormat="1" ht="24.15" customHeight="1">
      <c r="A1013" s="41"/>
      <c r="B1013" s="42"/>
      <c r="C1013" s="286" t="s">
        <v>2885</v>
      </c>
      <c r="D1013" s="286" t="s">
        <v>254</v>
      </c>
      <c r="E1013" s="287" t="s">
        <v>2886</v>
      </c>
      <c r="F1013" s="288" t="s">
        <v>2887</v>
      </c>
      <c r="G1013" s="289" t="s">
        <v>333</v>
      </c>
      <c r="H1013" s="290">
        <v>6</v>
      </c>
      <c r="I1013" s="291"/>
      <c r="J1013" s="292"/>
      <c r="K1013" s="293">
        <f>ROUND(P1013*H1013,2)</f>
        <v>0</v>
      </c>
      <c r="L1013" s="292"/>
      <c r="M1013" s="294"/>
      <c r="N1013" s="295" t="s">
        <v>1</v>
      </c>
      <c r="O1013" s="258" t="s">
        <v>42</v>
      </c>
      <c r="P1013" s="259">
        <f>I1013+J1013</f>
        <v>0</v>
      </c>
      <c r="Q1013" s="259">
        <f>ROUND(I1013*H1013,2)</f>
        <v>0</v>
      </c>
      <c r="R1013" s="259">
        <f>ROUND(J1013*H1013,2)</f>
        <v>0</v>
      </c>
      <c r="S1013" s="94"/>
      <c r="T1013" s="260">
        <f>S1013*H1013</f>
        <v>0</v>
      </c>
      <c r="U1013" s="260">
        <v>0.002</v>
      </c>
      <c r="V1013" s="260">
        <f>U1013*H1013</f>
        <v>0.012</v>
      </c>
      <c r="W1013" s="260">
        <v>0</v>
      </c>
      <c r="X1013" s="261">
        <f>W1013*H1013</f>
        <v>0</v>
      </c>
      <c r="Y1013" s="41"/>
      <c r="Z1013" s="41"/>
      <c r="AA1013" s="41"/>
      <c r="AB1013" s="41"/>
      <c r="AC1013" s="41"/>
      <c r="AD1013" s="41"/>
      <c r="AE1013" s="41"/>
      <c r="AR1013" s="262" t="s">
        <v>342</v>
      </c>
      <c r="AT1013" s="262" t="s">
        <v>254</v>
      </c>
      <c r="AU1013" s="262" t="s">
        <v>88</v>
      </c>
      <c r="AY1013" s="16" t="s">
        <v>184</v>
      </c>
      <c r="BE1013" s="147">
        <f>IF(O1013="základní",K1013,0)</f>
        <v>0</v>
      </c>
      <c r="BF1013" s="147">
        <f>IF(O1013="snížená",K1013,0)</f>
        <v>0</v>
      </c>
      <c r="BG1013" s="147">
        <f>IF(O1013="zákl. přenesená",K1013,0)</f>
        <v>0</v>
      </c>
      <c r="BH1013" s="147">
        <f>IF(O1013="sníž. přenesená",K1013,0)</f>
        <v>0</v>
      </c>
      <c r="BI1013" s="147">
        <f>IF(O1013="nulová",K1013,0)</f>
        <v>0</v>
      </c>
      <c r="BJ1013" s="16" t="s">
        <v>86</v>
      </c>
      <c r="BK1013" s="147">
        <f>ROUND(P1013*H1013,2)</f>
        <v>0</v>
      </c>
      <c r="BL1013" s="16" t="s">
        <v>264</v>
      </c>
      <c r="BM1013" s="262" t="s">
        <v>2888</v>
      </c>
    </row>
    <row r="1014" s="2" customFormat="1" ht="21.75" customHeight="1">
      <c r="A1014" s="41"/>
      <c r="B1014" s="42"/>
      <c r="C1014" s="249" t="s">
        <v>2889</v>
      </c>
      <c r="D1014" s="249" t="s">
        <v>186</v>
      </c>
      <c r="E1014" s="250" t="s">
        <v>2890</v>
      </c>
      <c r="F1014" s="251" t="s">
        <v>2891</v>
      </c>
      <c r="G1014" s="252" t="s">
        <v>333</v>
      </c>
      <c r="H1014" s="253">
        <v>1</v>
      </c>
      <c r="I1014" s="254"/>
      <c r="J1014" s="254"/>
      <c r="K1014" s="255">
        <f>ROUND(P1014*H1014,2)</f>
        <v>0</v>
      </c>
      <c r="L1014" s="256"/>
      <c r="M1014" s="44"/>
      <c r="N1014" s="257" t="s">
        <v>1</v>
      </c>
      <c r="O1014" s="258" t="s">
        <v>42</v>
      </c>
      <c r="P1014" s="259">
        <f>I1014+J1014</f>
        <v>0</v>
      </c>
      <c r="Q1014" s="259">
        <f>ROUND(I1014*H1014,2)</f>
        <v>0</v>
      </c>
      <c r="R1014" s="259">
        <f>ROUND(J1014*H1014,2)</f>
        <v>0</v>
      </c>
      <c r="S1014" s="94"/>
      <c r="T1014" s="260">
        <f>S1014*H1014</f>
        <v>0</v>
      </c>
      <c r="U1014" s="260">
        <v>0</v>
      </c>
      <c r="V1014" s="260">
        <f>U1014*H1014</f>
        <v>0</v>
      </c>
      <c r="W1014" s="260">
        <v>0</v>
      </c>
      <c r="X1014" s="261">
        <f>W1014*H1014</f>
        <v>0</v>
      </c>
      <c r="Y1014" s="41"/>
      <c r="Z1014" s="41"/>
      <c r="AA1014" s="41"/>
      <c r="AB1014" s="41"/>
      <c r="AC1014" s="41"/>
      <c r="AD1014" s="41"/>
      <c r="AE1014" s="41"/>
      <c r="AR1014" s="262" t="s">
        <v>264</v>
      </c>
      <c r="AT1014" s="262" t="s">
        <v>186</v>
      </c>
      <c r="AU1014" s="262" t="s">
        <v>88</v>
      </c>
      <c r="AY1014" s="16" t="s">
        <v>184</v>
      </c>
      <c r="BE1014" s="147">
        <f>IF(O1014="základní",K1014,0)</f>
        <v>0</v>
      </c>
      <c r="BF1014" s="147">
        <f>IF(O1014="snížená",K1014,0)</f>
        <v>0</v>
      </c>
      <c r="BG1014" s="147">
        <f>IF(O1014="zákl. přenesená",K1014,0)</f>
        <v>0</v>
      </c>
      <c r="BH1014" s="147">
        <f>IF(O1014="sníž. přenesená",K1014,0)</f>
        <v>0</v>
      </c>
      <c r="BI1014" s="147">
        <f>IF(O1014="nulová",K1014,0)</f>
        <v>0</v>
      </c>
      <c r="BJ1014" s="16" t="s">
        <v>86</v>
      </c>
      <c r="BK1014" s="147">
        <f>ROUND(P1014*H1014,2)</f>
        <v>0</v>
      </c>
      <c r="BL1014" s="16" t="s">
        <v>264</v>
      </c>
      <c r="BM1014" s="262" t="s">
        <v>2892</v>
      </c>
    </row>
    <row r="1015" s="2" customFormat="1" ht="16.5" customHeight="1">
      <c r="A1015" s="41"/>
      <c r="B1015" s="42"/>
      <c r="C1015" s="286" t="s">
        <v>2893</v>
      </c>
      <c r="D1015" s="286" t="s">
        <v>254</v>
      </c>
      <c r="E1015" s="287" t="s">
        <v>2894</v>
      </c>
      <c r="F1015" s="288" t="s">
        <v>2895</v>
      </c>
      <c r="G1015" s="289" t="s">
        <v>333</v>
      </c>
      <c r="H1015" s="290">
        <v>1</v>
      </c>
      <c r="I1015" s="291"/>
      <c r="J1015" s="292"/>
      <c r="K1015" s="293">
        <f>ROUND(P1015*H1015,2)</f>
        <v>0</v>
      </c>
      <c r="L1015" s="292"/>
      <c r="M1015" s="294"/>
      <c r="N1015" s="295" t="s">
        <v>1</v>
      </c>
      <c r="O1015" s="258" t="s">
        <v>42</v>
      </c>
      <c r="P1015" s="259">
        <f>I1015+J1015</f>
        <v>0</v>
      </c>
      <c r="Q1015" s="259">
        <f>ROUND(I1015*H1015,2)</f>
        <v>0</v>
      </c>
      <c r="R1015" s="259">
        <f>ROUND(J1015*H1015,2)</f>
        <v>0</v>
      </c>
      <c r="S1015" s="94"/>
      <c r="T1015" s="260">
        <f>S1015*H1015</f>
        <v>0</v>
      </c>
      <c r="U1015" s="260">
        <v>0.0022200000000000002</v>
      </c>
      <c r="V1015" s="260">
        <f>U1015*H1015</f>
        <v>0.0022200000000000002</v>
      </c>
      <c r="W1015" s="260">
        <v>0</v>
      </c>
      <c r="X1015" s="261">
        <f>W1015*H1015</f>
        <v>0</v>
      </c>
      <c r="Y1015" s="41"/>
      <c r="Z1015" s="41"/>
      <c r="AA1015" s="41"/>
      <c r="AB1015" s="41"/>
      <c r="AC1015" s="41"/>
      <c r="AD1015" s="41"/>
      <c r="AE1015" s="41"/>
      <c r="AR1015" s="262" t="s">
        <v>342</v>
      </c>
      <c r="AT1015" s="262" t="s">
        <v>254</v>
      </c>
      <c r="AU1015" s="262" t="s">
        <v>88</v>
      </c>
      <c r="AY1015" s="16" t="s">
        <v>184</v>
      </c>
      <c r="BE1015" s="147">
        <f>IF(O1015="základní",K1015,0)</f>
        <v>0</v>
      </c>
      <c r="BF1015" s="147">
        <f>IF(O1015="snížená",K1015,0)</f>
        <v>0</v>
      </c>
      <c r="BG1015" s="147">
        <f>IF(O1015="zákl. přenesená",K1015,0)</f>
        <v>0</v>
      </c>
      <c r="BH1015" s="147">
        <f>IF(O1015="sníž. přenesená",K1015,0)</f>
        <v>0</v>
      </c>
      <c r="BI1015" s="147">
        <f>IF(O1015="nulová",K1015,0)</f>
        <v>0</v>
      </c>
      <c r="BJ1015" s="16" t="s">
        <v>86</v>
      </c>
      <c r="BK1015" s="147">
        <f>ROUND(P1015*H1015,2)</f>
        <v>0</v>
      </c>
      <c r="BL1015" s="16" t="s">
        <v>264</v>
      </c>
      <c r="BM1015" s="262" t="s">
        <v>2896</v>
      </c>
    </row>
    <row r="1016" s="2" customFormat="1" ht="24.15" customHeight="1">
      <c r="A1016" s="41"/>
      <c r="B1016" s="42"/>
      <c r="C1016" s="249" t="s">
        <v>2897</v>
      </c>
      <c r="D1016" s="249" t="s">
        <v>186</v>
      </c>
      <c r="E1016" s="250" t="s">
        <v>2898</v>
      </c>
      <c r="F1016" s="251" t="s">
        <v>2899</v>
      </c>
      <c r="G1016" s="252" t="s">
        <v>333</v>
      </c>
      <c r="H1016" s="253">
        <v>6</v>
      </c>
      <c r="I1016" s="254"/>
      <c r="J1016" s="254"/>
      <c r="K1016" s="255">
        <f>ROUND(P1016*H1016,2)</f>
        <v>0</v>
      </c>
      <c r="L1016" s="256"/>
      <c r="M1016" s="44"/>
      <c r="N1016" s="257" t="s">
        <v>1</v>
      </c>
      <c r="O1016" s="258" t="s">
        <v>42</v>
      </c>
      <c r="P1016" s="259">
        <f>I1016+J1016</f>
        <v>0</v>
      </c>
      <c r="Q1016" s="259">
        <f>ROUND(I1016*H1016,2)</f>
        <v>0</v>
      </c>
      <c r="R1016" s="259">
        <f>ROUND(J1016*H1016,2)</f>
        <v>0</v>
      </c>
      <c r="S1016" s="94"/>
      <c r="T1016" s="260">
        <f>S1016*H1016</f>
        <v>0</v>
      </c>
      <c r="U1016" s="260">
        <v>0</v>
      </c>
      <c r="V1016" s="260">
        <f>U1016*H1016</f>
        <v>0</v>
      </c>
      <c r="W1016" s="260">
        <v>0</v>
      </c>
      <c r="X1016" s="261">
        <f>W1016*H1016</f>
        <v>0</v>
      </c>
      <c r="Y1016" s="41"/>
      <c r="Z1016" s="41"/>
      <c r="AA1016" s="41"/>
      <c r="AB1016" s="41"/>
      <c r="AC1016" s="41"/>
      <c r="AD1016" s="41"/>
      <c r="AE1016" s="41"/>
      <c r="AR1016" s="262" t="s">
        <v>264</v>
      </c>
      <c r="AT1016" s="262" t="s">
        <v>186</v>
      </c>
      <c r="AU1016" s="262" t="s">
        <v>88</v>
      </c>
      <c r="AY1016" s="16" t="s">
        <v>184</v>
      </c>
      <c r="BE1016" s="147">
        <f>IF(O1016="základní",K1016,0)</f>
        <v>0</v>
      </c>
      <c r="BF1016" s="147">
        <f>IF(O1016="snížená",K1016,0)</f>
        <v>0</v>
      </c>
      <c r="BG1016" s="147">
        <f>IF(O1016="zákl. přenesená",K1016,0)</f>
        <v>0</v>
      </c>
      <c r="BH1016" s="147">
        <f>IF(O1016="sníž. přenesená",K1016,0)</f>
        <v>0</v>
      </c>
      <c r="BI1016" s="147">
        <f>IF(O1016="nulová",K1016,0)</f>
        <v>0</v>
      </c>
      <c r="BJ1016" s="16" t="s">
        <v>86</v>
      </c>
      <c r="BK1016" s="147">
        <f>ROUND(P1016*H1016,2)</f>
        <v>0</v>
      </c>
      <c r="BL1016" s="16" t="s">
        <v>264</v>
      </c>
      <c r="BM1016" s="262" t="s">
        <v>2900</v>
      </c>
    </row>
    <row r="1017" s="2" customFormat="1" ht="16.5" customHeight="1">
      <c r="A1017" s="41"/>
      <c r="B1017" s="42"/>
      <c r="C1017" s="286" t="s">
        <v>2901</v>
      </c>
      <c r="D1017" s="286" t="s">
        <v>254</v>
      </c>
      <c r="E1017" s="287" t="s">
        <v>2902</v>
      </c>
      <c r="F1017" s="288" t="s">
        <v>2903</v>
      </c>
      <c r="G1017" s="289" t="s">
        <v>333</v>
      </c>
      <c r="H1017" s="290">
        <v>6</v>
      </c>
      <c r="I1017" s="291"/>
      <c r="J1017" s="292"/>
      <c r="K1017" s="293">
        <f>ROUND(P1017*H1017,2)</f>
        <v>0</v>
      </c>
      <c r="L1017" s="292"/>
      <c r="M1017" s="294"/>
      <c r="N1017" s="295" t="s">
        <v>1</v>
      </c>
      <c r="O1017" s="258" t="s">
        <v>42</v>
      </c>
      <c r="P1017" s="259">
        <f>I1017+J1017</f>
        <v>0</v>
      </c>
      <c r="Q1017" s="259">
        <f>ROUND(I1017*H1017,2)</f>
        <v>0</v>
      </c>
      <c r="R1017" s="259">
        <f>ROUND(J1017*H1017,2)</f>
        <v>0</v>
      </c>
      <c r="S1017" s="94"/>
      <c r="T1017" s="260">
        <f>S1017*H1017</f>
        <v>0</v>
      </c>
      <c r="U1017" s="260">
        <v>0.0022000000000000001</v>
      </c>
      <c r="V1017" s="260">
        <f>U1017*H1017</f>
        <v>0.0132</v>
      </c>
      <c r="W1017" s="260">
        <v>0</v>
      </c>
      <c r="X1017" s="261">
        <f>W1017*H1017</f>
        <v>0</v>
      </c>
      <c r="Y1017" s="41"/>
      <c r="Z1017" s="41"/>
      <c r="AA1017" s="41"/>
      <c r="AB1017" s="41"/>
      <c r="AC1017" s="41"/>
      <c r="AD1017" s="41"/>
      <c r="AE1017" s="41"/>
      <c r="AR1017" s="262" t="s">
        <v>342</v>
      </c>
      <c r="AT1017" s="262" t="s">
        <v>254</v>
      </c>
      <c r="AU1017" s="262" t="s">
        <v>88</v>
      </c>
      <c r="AY1017" s="16" t="s">
        <v>184</v>
      </c>
      <c r="BE1017" s="147">
        <f>IF(O1017="základní",K1017,0)</f>
        <v>0</v>
      </c>
      <c r="BF1017" s="147">
        <f>IF(O1017="snížená",K1017,0)</f>
        <v>0</v>
      </c>
      <c r="BG1017" s="147">
        <f>IF(O1017="zákl. přenesená",K1017,0)</f>
        <v>0</v>
      </c>
      <c r="BH1017" s="147">
        <f>IF(O1017="sníž. přenesená",K1017,0)</f>
        <v>0</v>
      </c>
      <c r="BI1017" s="147">
        <f>IF(O1017="nulová",K1017,0)</f>
        <v>0</v>
      </c>
      <c r="BJ1017" s="16" t="s">
        <v>86</v>
      </c>
      <c r="BK1017" s="147">
        <f>ROUND(P1017*H1017,2)</f>
        <v>0</v>
      </c>
      <c r="BL1017" s="16" t="s">
        <v>264</v>
      </c>
      <c r="BM1017" s="262" t="s">
        <v>2904</v>
      </c>
    </row>
    <row r="1018" s="2" customFormat="1" ht="24.15" customHeight="1">
      <c r="A1018" s="41"/>
      <c r="B1018" s="42"/>
      <c r="C1018" s="249" t="s">
        <v>2905</v>
      </c>
      <c r="D1018" s="249" t="s">
        <v>186</v>
      </c>
      <c r="E1018" s="250" t="s">
        <v>2906</v>
      </c>
      <c r="F1018" s="251" t="s">
        <v>2907</v>
      </c>
      <c r="G1018" s="252" t="s">
        <v>333</v>
      </c>
      <c r="H1018" s="253">
        <v>3</v>
      </c>
      <c r="I1018" s="254"/>
      <c r="J1018" s="254"/>
      <c r="K1018" s="255">
        <f>ROUND(P1018*H1018,2)</f>
        <v>0</v>
      </c>
      <c r="L1018" s="256"/>
      <c r="M1018" s="44"/>
      <c r="N1018" s="257" t="s">
        <v>1</v>
      </c>
      <c r="O1018" s="258" t="s">
        <v>42</v>
      </c>
      <c r="P1018" s="259">
        <f>I1018+J1018</f>
        <v>0</v>
      </c>
      <c r="Q1018" s="259">
        <f>ROUND(I1018*H1018,2)</f>
        <v>0</v>
      </c>
      <c r="R1018" s="259">
        <f>ROUND(J1018*H1018,2)</f>
        <v>0</v>
      </c>
      <c r="S1018" s="94"/>
      <c r="T1018" s="260">
        <f>S1018*H1018</f>
        <v>0</v>
      </c>
      <c r="U1018" s="260">
        <v>0</v>
      </c>
      <c r="V1018" s="260">
        <f>U1018*H1018</f>
        <v>0</v>
      </c>
      <c r="W1018" s="260">
        <v>0</v>
      </c>
      <c r="X1018" s="261">
        <f>W1018*H1018</f>
        <v>0</v>
      </c>
      <c r="Y1018" s="41"/>
      <c r="Z1018" s="41"/>
      <c r="AA1018" s="41"/>
      <c r="AB1018" s="41"/>
      <c r="AC1018" s="41"/>
      <c r="AD1018" s="41"/>
      <c r="AE1018" s="41"/>
      <c r="AR1018" s="262" t="s">
        <v>264</v>
      </c>
      <c r="AT1018" s="262" t="s">
        <v>186</v>
      </c>
      <c r="AU1018" s="262" t="s">
        <v>88</v>
      </c>
      <c r="AY1018" s="16" t="s">
        <v>184</v>
      </c>
      <c r="BE1018" s="147">
        <f>IF(O1018="základní",K1018,0)</f>
        <v>0</v>
      </c>
      <c r="BF1018" s="147">
        <f>IF(O1018="snížená",K1018,0)</f>
        <v>0</v>
      </c>
      <c r="BG1018" s="147">
        <f>IF(O1018="zákl. přenesená",K1018,0)</f>
        <v>0</v>
      </c>
      <c r="BH1018" s="147">
        <f>IF(O1018="sníž. přenesená",K1018,0)</f>
        <v>0</v>
      </c>
      <c r="BI1018" s="147">
        <f>IF(O1018="nulová",K1018,0)</f>
        <v>0</v>
      </c>
      <c r="BJ1018" s="16" t="s">
        <v>86</v>
      </c>
      <c r="BK1018" s="147">
        <f>ROUND(P1018*H1018,2)</f>
        <v>0</v>
      </c>
      <c r="BL1018" s="16" t="s">
        <v>264</v>
      </c>
      <c r="BM1018" s="262" t="s">
        <v>2908</v>
      </c>
    </row>
    <row r="1019" s="2" customFormat="1" ht="16.5" customHeight="1">
      <c r="A1019" s="41"/>
      <c r="B1019" s="42"/>
      <c r="C1019" s="286" t="s">
        <v>2909</v>
      </c>
      <c r="D1019" s="286" t="s">
        <v>254</v>
      </c>
      <c r="E1019" s="287" t="s">
        <v>2910</v>
      </c>
      <c r="F1019" s="288" t="s">
        <v>2911</v>
      </c>
      <c r="G1019" s="289" t="s">
        <v>333</v>
      </c>
      <c r="H1019" s="290">
        <v>3</v>
      </c>
      <c r="I1019" s="291"/>
      <c r="J1019" s="292"/>
      <c r="K1019" s="293">
        <f>ROUND(P1019*H1019,2)</f>
        <v>0</v>
      </c>
      <c r="L1019" s="292"/>
      <c r="M1019" s="294"/>
      <c r="N1019" s="295" t="s">
        <v>1</v>
      </c>
      <c r="O1019" s="258" t="s">
        <v>42</v>
      </c>
      <c r="P1019" s="259">
        <f>I1019+J1019</f>
        <v>0</v>
      </c>
      <c r="Q1019" s="259">
        <f>ROUND(I1019*H1019,2)</f>
        <v>0</v>
      </c>
      <c r="R1019" s="259">
        <f>ROUND(J1019*H1019,2)</f>
        <v>0</v>
      </c>
      <c r="S1019" s="94"/>
      <c r="T1019" s="260">
        <f>S1019*H1019</f>
        <v>0</v>
      </c>
      <c r="U1019" s="260">
        <v>0.010500000000000001</v>
      </c>
      <c r="V1019" s="260">
        <f>U1019*H1019</f>
        <v>0.0315</v>
      </c>
      <c r="W1019" s="260">
        <v>0</v>
      </c>
      <c r="X1019" s="261">
        <f>W1019*H1019</f>
        <v>0</v>
      </c>
      <c r="Y1019" s="41"/>
      <c r="Z1019" s="41"/>
      <c r="AA1019" s="41"/>
      <c r="AB1019" s="41"/>
      <c r="AC1019" s="41"/>
      <c r="AD1019" s="41"/>
      <c r="AE1019" s="41"/>
      <c r="AR1019" s="262" t="s">
        <v>342</v>
      </c>
      <c r="AT1019" s="262" t="s">
        <v>254</v>
      </c>
      <c r="AU1019" s="262" t="s">
        <v>88</v>
      </c>
      <c r="AY1019" s="16" t="s">
        <v>184</v>
      </c>
      <c r="BE1019" s="147">
        <f>IF(O1019="základní",K1019,0)</f>
        <v>0</v>
      </c>
      <c r="BF1019" s="147">
        <f>IF(O1019="snížená",K1019,0)</f>
        <v>0</v>
      </c>
      <c r="BG1019" s="147">
        <f>IF(O1019="zákl. přenesená",K1019,0)</f>
        <v>0</v>
      </c>
      <c r="BH1019" s="147">
        <f>IF(O1019="sníž. přenesená",K1019,0)</f>
        <v>0</v>
      </c>
      <c r="BI1019" s="147">
        <f>IF(O1019="nulová",K1019,0)</f>
        <v>0</v>
      </c>
      <c r="BJ1019" s="16" t="s">
        <v>86</v>
      </c>
      <c r="BK1019" s="147">
        <f>ROUND(P1019*H1019,2)</f>
        <v>0</v>
      </c>
      <c r="BL1019" s="16" t="s">
        <v>264</v>
      </c>
      <c r="BM1019" s="262" t="s">
        <v>2912</v>
      </c>
    </row>
    <row r="1020" s="2" customFormat="1" ht="24.15" customHeight="1">
      <c r="A1020" s="41"/>
      <c r="B1020" s="42"/>
      <c r="C1020" s="249" t="s">
        <v>2913</v>
      </c>
      <c r="D1020" s="249" t="s">
        <v>186</v>
      </c>
      <c r="E1020" s="250" t="s">
        <v>2914</v>
      </c>
      <c r="F1020" s="251" t="s">
        <v>2915</v>
      </c>
      <c r="G1020" s="252" t="s">
        <v>333</v>
      </c>
      <c r="H1020" s="253">
        <v>9</v>
      </c>
      <c r="I1020" s="254"/>
      <c r="J1020" s="254"/>
      <c r="K1020" s="255">
        <f>ROUND(P1020*H1020,2)</f>
        <v>0</v>
      </c>
      <c r="L1020" s="256"/>
      <c r="M1020" s="44"/>
      <c r="N1020" s="257" t="s">
        <v>1</v>
      </c>
      <c r="O1020" s="258" t="s">
        <v>42</v>
      </c>
      <c r="P1020" s="259">
        <f>I1020+J1020</f>
        <v>0</v>
      </c>
      <c r="Q1020" s="259">
        <f>ROUND(I1020*H1020,2)</f>
        <v>0</v>
      </c>
      <c r="R1020" s="259">
        <f>ROUND(J1020*H1020,2)</f>
        <v>0</v>
      </c>
      <c r="S1020" s="94"/>
      <c r="T1020" s="260">
        <f>S1020*H1020</f>
        <v>0</v>
      </c>
      <c r="U1020" s="260">
        <v>0</v>
      </c>
      <c r="V1020" s="260">
        <f>U1020*H1020</f>
        <v>0</v>
      </c>
      <c r="W1020" s="260">
        <v>0</v>
      </c>
      <c r="X1020" s="261">
        <f>W1020*H1020</f>
        <v>0</v>
      </c>
      <c r="Y1020" s="41"/>
      <c r="Z1020" s="41"/>
      <c r="AA1020" s="41"/>
      <c r="AB1020" s="41"/>
      <c r="AC1020" s="41"/>
      <c r="AD1020" s="41"/>
      <c r="AE1020" s="41"/>
      <c r="AR1020" s="262" t="s">
        <v>264</v>
      </c>
      <c r="AT1020" s="262" t="s">
        <v>186</v>
      </c>
      <c r="AU1020" s="262" t="s">
        <v>88</v>
      </c>
      <c r="AY1020" s="16" t="s">
        <v>184</v>
      </c>
      <c r="BE1020" s="147">
        <f>IF(O1020="základní",K1020,0)</f>
        <v>0</v>
      </c>
      <c r="BF1020" s="147">
        <f>IF(O1020="snížená",K1020,0)</f>
        <v>0</v>
      </c>
      <c r="BG1020" s="147">
        <f>IF(O1020="zákl. přenesená",K1020,0)</f>
        <v>0</v>
      </c>
      <c r="BH1020" s="147">
        <f>IF(O1020="sníž. přenesená",K1020,0)</f>
        <v>0</v>
      </c>
      <c r="BI1020" s="147">
        <f>IF(O1020="nulová",K1020,0)</f>
        <v>0</v>
      </c>
      <c r="BJ1020" s="16" t="s">
        <v>86</v>
      </c>
      <c r="BK1020" s="147">
        <f>ROUND(P1020*H1020,2)</f>
        <v>0</v>
      </c>
      <c r="BL1020" s="16" t="s">
        <v>264</v>
      </c>
      <c r="BM1020" s="262" t="s">
        <v>2916</v>
      </c>
    </row>
    <row r="1021" s="2" customFormat="1" ht="24.15" customHeight="1">
      <c r="A1021" s="41"/>
      <c r="B1021" s="42"/>
      <c r="C1021" s="286" t="s">
        <v>2917</v>
      </c>
      <c r="D1021" s="286" t="s">
        <v>254</v>
      </c>
      <c r="E1021" s="287" t="s">
        <v>2918</v>
      </c>
      <c r="F1021" s="288" t="s">
        <v>2919</v>
      </c>
      <c r="G1021" s="289" t="s">
        <v>2254</v>
      </c>
      <c r="H1021" s="290">
        <v>9</v>
      </c>
      <c r="I1021" s="291"/>
      <c r="J1021" s="292"/>
      <c r="K1021" s="293">
        <f>ROUND(P1021*H1021,2)</f>
        <v>0</v>
      </c>
      <c r="L1021" s="292"/>
      <c r="M1021" s="294"/>
      <c r="N1021" s="295" t="s">
        <v>1</v>
      </c>
      <c r="O1021" s="258" t="s">
        <v>42</v>
      </c>
      <c r="P1021" s="259">
        <f>I1021+J1021</f>
        <v>0</v>
      </c>
      <c r="Q1021" s="259">
        <f>ROUND(I1021*H1021,2)</f>
        <v>0</v>
      </c>
      <c r="R1021" s="259">
        <f>ROUND(J1021*H1021,2)</f>
        <v>0</v>
      </c>
      <c r="S1021" s="94"/>
      <c r="T1021" s="260">
        <f>S1021*H1021</f>
        <v>0</v>
      </c>
      <c r="U1021" s="260">
        <v>0.0076</v>
      </c>
      <c r="V1021" s="260">
        <f>U1021*H1021</f>
        <v>0.068400000000000002</v>
      </c>
      <c r="W1021" s="260">
        <v>0</v>
      </c>
      <c r="X1021" s="261">
        <f>W1021*H1021</f>
        <v>0</v>
      </c>
      <c r="Y1021" s="41"/>
      <c r="Z1021" s="41"/>
      <c r="AA1021" s="41"/>
      <c r="AB1021" s="41"/>
      <c r="AC1021" s="41"/>
      <c r="AD1021" s="41"/>
      <c r="AE1021" s="41"/>
      <c r="AR1021" s="262" t="s">
        <v>342</v>
      </c>
      <c r="AT1021" s="262" t="s">
        <v>254</v>
      </c>
      <c r="AU1021" s="262" t="s">
        <v>88</v>
      </c>
      <c r="AY1021" s="16" t="s">
        <v>184</v>
      </c>
      <c r="BE1021" s="147">
        <f>IF(O1021="základní",K1021,0)</f>
        <v>0</v>
      </c>
      <c r="BF1021" s="147">
        <f>IF(O1021="snížená",K1021,0)</f>
        <v>0</v>
      </c>
      <c r="BG1021" s="147">
        <f>IF(O1021="zákl. přenesená",K1021,0)</f>
        <v>0</v>
      </c>
      <c r="BH1021" s="147">
        <f>IF(O1021="sníž. přenesená",K1021,0)</f>
        <v>0</v>
      </c>
      <c r="BI1021" s="147">
        <f>IF(O1021="nulová",K1021,0)</f>
        <v>0</v>
      </c>
      <c r="BJ1021" s="16" t="s">
        <v>86</v>
      </c>
      <c r="BK1021" s="147">
        <f>ROUND(P1021*H1021,2)</f>
        <v>0</v>
      </c>
      <c r="BL1021" s="16" t="s">
        <v>264</v>
      </c>
      <c r="BM1021" s="262" t="s">
        <v>2920</v>
      </c>
    </row>
    <row r="1022" s="2" customFormat="1" ht="21.75" customHeight="1">
      <c r="A1022" s="41"/>
      <c r="B1022" s="42"/>
      <c r="C1022" s="249" t="s">
        <v>2921</v>
      </c>
      <c r="D1022" s="249" t="s">
        <v>186</v>
      </c>
      <c r="E1022" s="250" t="s">
        <v>2922</v>
      </c>
      <c r="F1022" s="251" t="s">
        <v>2923</v>
      </c>
      <c r="G1022" s="252" t="s">
        <v>333</v>
      </c>
      <c r="H1022" s="253">
        <v>200</v>
      </c>
      <c r="I1022" s="254"/>
      <c r="J1022" s="254"/>
      <c r="K1022" s="255">
        <f>ROUND(P1022*H1022,2)</f>
        <v>0</v>
      </c>
      <c r="L1022" s="256"/>
      <c r="M1022" s="44"/>
      <c r="N1022" s="257" t="s">
        <v>1</v>
      </c>
      <c r="O1022" s="258" t="s">
        <v>42</v>
      </c>
      <c r="P1022" s="259">
        <f>I1022+J1022</f>
        <v>0</v>
      </c>
      <c r="Q1022" s="259">
        <f>ROUND(I1022*H1022,2)</f>
        <v>0</v>
      </c>
      <c r="R1022" s="259">
        <f>ROUND(J1022*H1022,2)</f>
        <v>0</v>
      </c>
      <c r="S1022" s="94"/>
      <c r="T1022" s="260">
        <f>S1022*H1022</f>
        <v>0</v>
      </c>
      <c r="U1022" s="260">
        <v>0</v>
      </c>
      <c r="V1022" s="260">
        <f>U1022*H1022</f>
        <v>0</v>
      </c>
      <c r="W1022" s="260">
        <v>0</v>
      </c>
      <c r="X1022" s="261">
        <f>W1022*H1022</f>
        <v>0</v>
      </c>
      <c r="Y1022" s="41"/>
      <c r="Z1022" s="41"/>
      <c r="AA1022" s="41"/>
      <c r="AB1022" s="41"/>
      <c r="AC1022" s="41"/>
      <c r="AD1022" s="41"/>
      <c r="AE1022" s="41"/>
      <c r="AR1022" s="262" t="s">
        <v>264</v>
      </c>
      <c r="AT1022" s="262" t="s">
        <v>186</v>
      </c>
      <c r="AU1022" s="262" t="s">
        <v>88</v>
      </c>
      <c r="AY1022" s="16" t="s">
        <v>184</v>
      </c>
      <c r="BE1022" s="147">
        <f>IF(O1022="základní",K1022,0)</f>
        <v>0</v>
      </c>
      <c r="BF1022" s="147">
        <f>IF(O1022="snížená",K1022,0)</f>
        <v>0</v>
      </c>
      <c r="BG1022" s="147">
        <f>IF(O1022="zákl. přenesená",K1022,0)</f>
        <v>0</v>
      </c>
      <c r="BH1022" s="147">
        <f>IF(O1022="sníž. přenesená",K1022,0)</f>
        <v>0</v>
      </c>
      <c r="BI1022" s="147">
        <f>IF(O1022="nulová",K1022,0)</f>
        <v>0</v>
      </c>
      <c r="BJ1022" s="16" t="s">
        <v>86</v>
      </c>
      <c r="BK1022" s="147">
        <f>ROUND(P1022*H1022,2)</f>
        <v>0</v>
      </c>
      <c r="BL1022" s="16" t="s">
        <v>264</v>
      </c>
      <c r="BM1022" s="262" t="s">
        <v>2924</v>
      </c>
    </row>
    <row r="1023" s="2" customFormat="1" ht="16.5" customHeight="1">
      <c r="A1023" s="41"/>
      <c r="B1023" s="42"/>
      <c r="C1023" s="286" t="s">
        <v>2925</v>
      </c>
      <c r="D1023" s="286" t="s">
        <v>254</v>
      </c>
      <c r="E1023" s="287" t="s">
        <v>2926</v>
      </c>
      <c r="F1023" s="288" t="s">
        <v>2927</v>
      </c>
      <c r="G1023" s="289" t="s">
        <v>333</v>
      </c>
      <c r="H1023" s="290">
        <v>200</v>
      </c>
      <c r="I1023" s="291"/>
      <c r="J1023" s="292"/>
      <c r="K1023" s="293">
        <f>ROUND(P1023*H1023,2)</f>
        <v>0</v>
      </c>
      <c r="L1023" s="292"/>
      <c r="M1023" s="294"/>
      <c r="N1023" s="295" t="s">
        <v>1</v>
      </c>
      <c r="O1023" s="258" t="s">
        <v>42</v>
      </c>
      <c r="P1023" s="259">
        <f>I1023+J1023</f>
        <v>0</v>
      </c>
      <c r="Q1023" s="259">
        <f>ROUND(I1023*H1023,2)</f>
        <v>0</v>
      </c>
      <c r="R1023" s="259">
        <f>ROUND(J1023*H1023,2)</f>
        <v>0</v>
      </c>
      <c r="S1023" s="94"/>
      <c r="T1023" s="260">
        <f>S1023*H1023</f>
        <v>0</v>
      </c>
      <c r="U1023" s="260">
        <v>0.00022000000000000001</v>
      </c>
      <c r="V1023" s="260">
        <f>U1023*H1023</f>
        <v>0.044000000000000004</v>
      </c>
      <c r="W1023" s="260">
        <v>0</v>
      </c>
      <c r="X1023" s="261">
        <f>W1023*H1023</f>
        <v>0</v>
      </c>
      <c r="Y1023" s="41"/>
      <c r="Z1023" s="41"/>
      <c r="AA1023" s="41"/>
      <c r="AB1023" s="41"/>
      <c r="AC1023" s="41"/>
      <c r="AD1023" s="41"/>
      <c r="AE1023" s="41"/>
      <c r="AR1023" s="262" t="s">
        <v>342</v>
      </c>
      <c r="AT1023" s="262" t="s">
        <v>254</v>
      </c>
      <c r="AU1023" s="262" t="s">
        <v>88</v>
      </c>
      <c r="AY1023" s="16" t="s">
        <v>184</v>
      </c>
      <c r="BE1023" s="147">
        <f>IF(O1023="základní",K1023,0)</f>
        <v>0</v>
      </c>
      <c r="BF1023" s="147">
        <f>IF(O1023="snížená",K1023,0)</f>
        <v>0</v>
      </c>
      <c r="BG1023" s="147">
        <f>IF(O1023="zákl. přenesená",K1023,0)</f>
        <v>0</v>
      </c>
      <c r="BH1023" s="147">
        <f>IF(O1023="sníž. přenesená",K1023,0)</f>
        <v>0</v>
      </c>
      <c r="BI1023" s="147">
        <f>IF(O1023="nulová",K1023,0)</f>
        <v>0</v>
      </c>
      <c r="BJ1023" s="16" t="s">
        <v>86</v>
      </c>
      <c r="BK1023" s="147">
        <f>ROUND(P1023*H1023,2)</f>
        <v>0</v>
      </c>
      <c r="BL1023" s="16" t="s">
        <v>264</v>
      </c>
      <c r="BM1023" s="262" t="s">
        <v>2928</v>
      </c>
    </row>
    <row r="1024" s="2" customFormat="1" ht="21.75" customHeight="1">
      <c r="A1024" s="41"/>
      <c r="B1024" s="42"/>
      <c r="C1024" s="249" t="s">
        <v>2929</v>
      </c>
      <c r="D1024" s="249" t="s">
        <v>186</v>
      </c>
      <c r="E1024" s="250" t="s">
        <v>2930</v>
      </c>
      <c r="F1024" s="251" t="s">
        <v>2931</v>
      </c>
      <c r="G1024" s="252" t="s">
        <v>333</v>
      </c>
      <c r="H1024" s="253">
        <v>2</v>
      </c>
      <c r="I1024" s="254"/>
      <c r="J1024" s="254"/>
      <c r="K1024" s="255">
        <f>ROUND(P1024*H1024,2)</f>
        <v>0</v>
      </c>
      <c r="L1024" s="256"/>
      <c r="M1024" s="44"/>
      <c r="N1024" s="257" t="s">
        <v>1</v>
      </c>
      <c r="O1024" s="258" t="s">
        <v>42</v>
      </c>
      <c r="P1024" s="259">
        <f>I1024+J1024</f>
        <v>0</v>
      </c>
      <c r="Q1024" s="259">
        <f>ROUND(I1024*H1024,2)</f>
        <v>0</v>
      </c>
      <c r="R1024" s="259">
        <f>ROUND(J1024*H1024,2)</f>
        <v>0</v>
      </c>
      <c r="S1024" s="94"/>
      <c r="T1024" s="260">
        <f>S1024*H1024</f>
        <v>0</v>
      </c>
      <c r="U1024" s="260">
        <v>0</v>
      </c>
      <c r="V1024" s="260">
        <f>U1024*H1024</f>
        <v>0</v>
      </c>
      <c r="W1024" s="260">
        <v>0</v>
      </c>
      <c r="X1024" s="261">
        <f>W1024*H1024</f>
        <v>0</v>
      </c>
      <c r="Y1024" s="41"/>
      <c r="Z1024" s="41"/>
      <c r="AA1024" s="41"/>
      <c r="AB1024" s="41"/>
      <c r="AC1024" s="41"/>
      <c r="AD1024" s="41"/>
      <c r="AE1024" s="41"/>
      <c r="AR1024" s="262" t="s">
        <v>264</v>
      </c>
      <c r="AT1024" s="262" t="s">
        <v>186</v>
      </c>
      <c r="AU1024" s="262" t="s">
        <v>88</v>
      </c>
      <c r="AY1024" s="16" t="s">
        <v>184</v>
      </c>
      <c r="BE1024" s="147">
        <f>IF(O1024="základní",K1024,0)</f>
        <v>0</v>
      </c>
      <c r="BF1024" s="147">
        <f>IF(O1024="snížená",K1024,0)</f>
        <v>0</v>
      </c>
      <c r="BG1024" s="147">
        <f>IF(O1024="zákl. přenesená",K1024,0)</f>
        <v>0</v>
      </c>
      <c r="BH1024" s="147">
        <f>IF(O1024="sníž. přenesená",K1024,0)</f>
        <v>0</v>
      </c>
      <c r="BI1024" s="147">
        <f>IF(O1024="nulová",K1024,0)</f>
        <v>0</v>
      </c>
      <c r="BJ1024" s="16" t="s">
        <v>86</v>
      </c>
      <c r="BK1024" s="147">
        <f>ROUND(P1024*H1024,2)</f>
        <v>0</v>
      </c>
      <c r="BL1024" s="16" t="s">
        <v>264</v>
      </c>
      <c r="BM1024" s="262" t="s">
        <v>2932</v>
      </c>
    </row>
    <row r="1025" s="2" customFormat="1" ht="24.15" customHeight="1">
      <c r="A1025" s="41"/>
      <c r="B1025" s="42"/>
      <c r="C1025" s="286" t="s">
        <v>2933</v>
      </c>
      <c r="D1025" s="286" t="s">
        <v>254</v>
      </c>
      <c r="E1025" s="287" t="s">
        <v>2934</v>
      </c>
      <c r="F1025" s="288" t="s">
        <v>2935</v>
      </c>
      <c r="G1025" s="289" t="s">
        <v>2254</v>
      </c>
      <c r="H1025" s="290">
        <v>2</v>
      </c>
      <c r="I1025" s="291"/>
      <c r="J1025" s="292"/>
      <c r="K1025" s="293">
        <f>ROUND(P1025*H1025,2)</f>
        <v>0</v>
      </c>
      <c r="L1025" s="292"/>
      <c r="M1025" s="294"/>
      <c r="N1025" s="295" t="s">
        <v>1</v>
      </c>
      <c r="O1025" s="258" t="s">
        <v>42</v>
      </c>
      <c r="P1025" s="259">
        <f>I1025+J1025</f>
        <v>0</v>
      </c>
      <c r="Q1025" s="259">
        <f>ROUND(I1025*H1025,2)</f>
        <v>0</v>
      </c>
      <c r="R1025" s="259">
        <f>ROUND(J1025*H1025,2)</f>
        <v>0</v>
      </c>
      <c r="S1025" s="94"/>
      <c r="T1025" s="260">
        <f>S1025*H1025</f>
        <v>0</v>
      </c>
      <c r="U1025" s="260">
        <v>0.0080000000000000002</v>
      </c>
      <c r="V1025" s="260">
        <f>U1025*H1025</f>
        <v>0.016</v>
      </c>
      <c r="W1025" s="260">
        <v>0</v>
      </c>
      <c r="X1025" s="261">
        <f>W1025*H1025</f>
        <v>0</v>
      </c>
      <c r="Y1025" s="41"/>
      <c r="Z1025" s="41"/>
      <c r="AA1025" s="41"/>
      <c r="AB1025" s="41"/>
      <c r="AC1025" s="41"/>
      <c r="AD1025" s="41"/>
      <c r="AE1025" s="41"/>
      <c r="AR1025" s="262" t="s">
        <v>342</v>
      </c>
      <c r="AT1025" s="262" t="s">
        <v>254</v>
      </c>
      <c r="AU1025" s="262" t="s">
        <v>88</v>
      </c>
      <c r="AY1025" s="16" t="s">
        <v>184</v>
      </c>
      <c r="BE1025" s="147">
        <f>IF(O1025="základní",K1025,0)</f>
        <v>0</v>
      </c>
      <c r="BF1025" s="147">
        <f>IF(O1025="snížená",K1025,0)</f>
        <v>0</v>
      </c>
      <c r="BG1025" s="147">
        <f>IF(O1025="zákl. přenesená",K1025,0)</f>
        <v>0</v>
      </c>
      <c r="BH1025" s="147">
        <f>IF(O1025="sníž. přenesená",K1025,0)</f>
        <v>0</v>
      </c>
      <c r="BI1025" s="147">
        <f>IF(O1025="nulová",K1025,0)</f>
        <v>0</v>
      </c>
      <c r="BJ1025" s="16" t="s">
        <v>86</v>
      </c>
      <c r="BK1025" s="147">
        <f>ROUND(P1025*H1025,2)</f>
        <v>0</v>
      </c>
      <c r="BL1025" s="16" t="s">
        <v>264</v>
      </c>
      <c r="BM1025" s="262" t="s">
        <v>2936</v>
      </c>
    </row>
    <row r="1026" s="2" customFormat="1" ht="37.8" customHeight="1">
      <c r="A1026" s="41"/>
      <c r="B1026" s="42"/>
      <c r="C1026" s="249" t="s">
        <v>2937</v>
      </c>
      <c r="D1026" s="249" t="s">
        <v>186</v>
      </c>
      <c r="E1026" s="250" t="s">
        <v>2938</v>
      </c>
      <c r="F1026" s="251" t="s">
        <v>2939</v>
      </c>
      <c r="G1026" s="252" t="s">
        <v>189</v>
      </c>
      <c r="H1026" s="253">
        <v>461</v>
      </c>
      <c r="I1026" s="254"/>
      <c r="J1026" s="254"/>
      <c r="K1026" s="255">
        <f>ROUND(P1026*H1026,2)</f>
        <v>0</v>
      </c>
      <c r="L1026" s="256"/>
      <c r="M1026" s="44"/>
      <c r="N1026" s="257" t="s">
        <v>1</v>
      </c>
      <c r="O1026" s="258" t="s">
        <v>42</v>
      </c>
      <c r="P1026" s="259">
        <f>I1026+J1026</f>
        <v>0</v>
      </c>
      <c r="Q1026" s="259">
        <f>ROUND(I1026*H1026,2)</f>
        <v>0</v>
      </c>
      <c r="R1026" s="259">
        <f>ROUND(J1026*H1026,2)</f>
        <v>0</v>
      </c>
      <c r="S1026" s="94"/>
      <c r="T1026" s="260">
        <f>S1026*H1026</f>
        <v>0</v>
      </c>
      <c r="U1026" s="260">
        <v>0</v>
      </c>
      <c r="V1026" s="260">
        <f>U1026*H1026</f>
        <v>0</v>
      </c>
      <c r="W1026" s="260">
        <v>0</v>
      </c>
      <c r="X1026" s="261">
        <f>W1026*H1026</f>
        <v>0</v>
      </c>
      <c r="Y1026" s="41"/>
      <c r="Z1026" s="41"/>
      <c r="AA1026" s="41"/>
      <c r="AB1026" s="41"/>
      <c r="AC1026" s="41"/>
      <c r="AD1026" s="41"/>
      <c r="AE1026" s="41"/>
      <c r="AR1026" s="262" t="s">
        <v>264</v>
      </c>
      <c r="AT1026" s="262" t="s">
        <v>186</v>
      </c>
      <c r="AU1026" s="262" t="s">
        <v>88</v>
      </c>
      <c r="AY1026" s="16" t="s">
        <v>184</v>
      </c>
      <c r="BE1026" s="147">
        <f>IF(O1026="základní",K1026,0)</f>
        <v>0</v>
      </c>
      <c r="BF1026" s="147">
        <f>IF(O1026="snížená",K1026,0)</f>
        <v>0</v>
      </c>
      <c r="BG1026" s="147">
        <f>IF(O1026="zákl. přenesená",K1026,0)</f>
        <v>0</v>
      </c>
      <c r="BH1026" s="147">
        <f>IF(O1026="sníž. přenesená",K1026,0)</f>
        <v>0</v>
      </c>
      <c r="BI1026" s="147">
        <f>IF(O1026="nulová",K1026,0)</f>
        <v>0</v>
      </c>
      <c r="BJ1026" s="16" t="s">
        <v>86</v>
      </c>
      <c r="BK1026" s="147">
        <f>ROUND(P1026*H1026,2)</f>
        <v>0</v>
      </c>
      <c r="BL1026" s="16" t="s">
        <v>264</v>
      </c>
      <c r="BM1026" s="262" t="s">
        <v>2940</v>
      </c>
    </row>
    <row r="1027" s="13" customFormat="1">
      <c r="A1027" s="13"/>
      <c r="B1027" s="263"/>
      <c r="C1027" s="264"/>
      <c r="D1027" s="265" t="s">
        <v>201</v>
      </c>
      <c r="E1027" s="266" t="s">
        <v>1</v>
      </c>
      <c r="F1027" s="267" t="s">
        <v>2941</v>
      </c>
      <c r="G1027" s="264"/>
      <c r="H1027" s="268">
        <v>461</v>
      </c>
      <c r="I1027" s="269"/>
      <c r="J1027" s="269"/>
      <c r="K1027" s="264"/>
      <c r="L1027" s="264"/>
      <c r="M1027" s="270"/>
      <c r="N1027" s="271"/>
      <c r="O1027" s="272"/>
      <c r="P1027" s="272"/>
      <c r="Q1027" s="272"/>
      <c r="R1027" s="272"/>
      <c r="S1027" s="272"/>
      <c r="T1027" s="272"/>
      <c r="U1027" s="272"/>
      <c r="V1027" s="272"/>
      <c r="W1027" s="272"/>
      <c r="X1027" s="273"/>
      <c r="Y1027" s="13"/>
      <c r="Z1027" s="13"/>
      <c r="AA1027" s="13"/>
      <c r="AB1027" s="13"/>
      <c r="AC1027" s="13"/>
      <c r="AD1027" s="13"/>
      <c r="AE1027" s="13"/>
      <c r="AT1027" s="274" t="s">
        <v>201</v>
      </c>
      <c r="AU1027" s="274" t="s">
        <v>88</v>
      </c>
      <c r="AV1027" s="13" t="s">
        <v>88</v>
      </c>
      <c r="AW1027" s="13" t="s">
        <v>5</v>
      </c>
      <c r="AX1027" s="13" t="s">
        <v>86</v>
      </c>
      <c r="AY1027" s="274" t="s">
        <v>184</v>
      </c>
    </row>
    <row r="1028" s="2" customFormat="1" ht="37.8" customHeight="1">
      <c r="A1028" s="41"/>
      <c r="B1028" s="42"/>
      <c r="C1028" s="286" t="s">
        <v>2942</v>
      </c>
      <c r="D1028" s="286" t="s">
        <v>254</v>
      </c>
      <c r="E1028" s="287" t="s">
        <v>2943</v>
      </c>
      <c r="F1028" s="288" t="s">
        <v>2944</v>
      </c>
      <c r="G1028" s="289" t="s">
        <v>189</v>
      </c>
      <c r="H1028" s="290">
        <v>530.14999999999998</v>
      </c>
      <c r="I1028" s="291"/>
      <c r="J1028" s="292"/>
      <c r="K1028" s="293">
        <f>ROUND(P1028*H1028,2)</f>
        <v>0</v>
      </c>
      <c r="L1028" s="292"/>
      <c r="M1028" s="294"/>
      <c r="N1028" s="295" t="s">
        <v>1</v>
      </c>
      <c r="O1028" s="258" t="s">
        <v>42</v>
      </c>
      <c r="P1028" s="259">
        <f>I1028+J1028</f>
        <v>0</v>
      </c>
      <c r="Q1028" s="259">
        <f>ROUND(I1028*H1028,2)</f>
        <v>0</v>
      </c>
      <c r="R1028" s="259">
        <f>ROUND(J1028*H1028,2)</f>
        <v>0</v>
      </c>
      <c r="S1028" s="94"/>
      <c r="T1028" s="260">
        <f>S1028*H1028</f>
        <v>0</v>
      </c>
      <c r="U1028" s="260">
        <v>0.00025000000000000001</v>
      </c>
      <c r="V1028" s="260">
        <f>U1028*H1028</f>
        <v>0.1325375</v>
      </c>
      <c r="W1028" s="260">
        <v>0</v>
      </c>
      <c r="X1028" s="261">
        <f>W1028*H1028</f>
        <v>0</v>
      </c>
      <c r="Y1028" s="41"/>
      <c r="Z1028" s="41"/>
      <c r="AA1028" s="41"/>
      <c r="AB1028" s="41"/>
      <c r="AC1028" s="41"/>
      <c r="AD1028" s="41"/>
      <c r="AE1028" s="41"/>
      <c r="AR1028" s="262" t="s">
        <v>342</v>
      </c>
      <c r="AT1028" s="262" t="s">
        <v>254</v>
      </c>
      <c r="AU1028" s="262" t="s">
        <v>88</v>
      </c>
      <c r="AY1028" s="16" t="s">
        <v>184</v>
      </c>
      <c r="BE1028" s="147">
        <f>IF(O1028="základní",K1028,0)</f>
        <v>0</v>
      </c>
      <c r="BF1028" s="147">
        <f>IF(O1028="snížená",K1028,0)</f>
        <v>0</v>
      </c>
      <c r="BG1028" s="147">
        <f>IF(O1028="zákl. přenesená",K1028,0)</f>
        <v>0</v>
      </c>
      <c r="BH1028" s="147">
        <f>IF(O1028="sníž. přenesená",K1028,0)</f>
        <v>0</v>
      </c>
      <c r="BI1028" s="147">
        <f>IF(O1028="nulová",K1028,0)</f>
        <v>0</v>
      </c>
      <c r="BJ1028" s="16" t="s">
        <v>86</v>
      </c>
      <c r="BK1028" s="147">
        <f>ROUND(P1028*H1028,2)</f>
        <v>0</v>
      </c>
      <c r="BL1028" s="16" t="s">
        <v>264</v>
      </c>
      <c r="BM1028" s="262" t="s">
        <v>2945</v>
      </c>
    </row>
    <row r="1029" s="13" customFormat="1">
      <c r="A1029" s="13"/>
      <c r="B1029" s="263"/>
      <c r="C1029" s="264"/>
      <c r="D1029" s="265" t="s">
        <v>201</v>
      </c>
      <c r="E1029" s="264"/>
      <c r="F1029" s="267" t="s">
        <v>2946</v>
      </c>
      <c r="G1029" s="264"/>
      <c r="H1029" s="268">
        <v>530.14999999999998</v>
      </c>
      <c r="I1029" s="269"/>
      <c r="J1029" s="269"/>
      <c r="K1029" s="264"/>
      <c r="L1029" s="264"/>
      <c r="M1029" s="270"/>
      <c r="N1029" s="271"/>
      <c r="O1029" s="272"/>
      <c r="P1029" s="272"/>
      <c r="Q1029" s="272"/>
      <c r="R1029" s="272"/>
      <c r="S1029" s="272"/>
      <c r="T1029" s="272"/>
      <c r="U1029" s="272"/>
      <c r="V1029" s="272"/>
      <c r="W1029" s="272"/>
      <c r="X1029" s="273"/>
      <c r="Y1029" s="13"/>
      <c r="Z1029" s="13"/>
      <c r="AA1029" s="13"/>
      <c r="AB1029" s="13"/>
      <c r="AC1029" s="13"/>
      <c r="AD1029" s="13"/>
      <c r="AE1029" s="13"/>
      <c r="AT1029" s="274" t="s">
        <v>201</v>
      </c>
      <c r="AU1029" s="274" t="s">
        <v>88</v>
      </c>
      <c r="AV1029" s="13" t="s">
        <v>88</v>
      </c>
      <c r="AW1029" s="13" t="s">
        <v>4</v>
      </c>
      <c r="AX1029" s="13" t="s">
        <v>86</v>
      </c>
      <c r="AY1029" s="274" t="s">
        <v>184</v>
      </c>
    </row>
    <row r="1030" s="2" customFormat="1" ht="16.5" customHeight="1">
      <c r="A1030" s="41"/>
      <c r="B1030" s="42"/>
      <c r="C1030" s="249" t="s">
        <v>2947</v>
      </c>
      <c r="D1030" s="249" t="s">
        <v>186</v>
      </c>
      <c r="E1030" s="250" t="s">
        <v>2948</v>
      </c>
      <c r="F1030" s="251" t="s">
        <v>2949</v>
      </c>
      <c r="G1030" s="252" t="s">
        <v>194</v>
      </c>
      <c r="H1030" s="253">
        <v>637</v>
      </c>
      <c r="I1030" s="254"/>
      <c r="J1030" s="254"/>
      <c r="K1030" s="255">
        <f>ROUND(P1030*H1030,2)</f>
        <v>0</v>
      </c>
      <c r="L1030" s="256"/>
      <c r="M1030" s="44"/>
      <c r="N1030" s="257" t="s">
        <v>1</v>
      </c>
      <c r="O1030" s="258" t="s">
        <v>42</v>
      </c>
      <c r="P1030" s="259">
        <f>I1030+J1030</f>
        <v>0</v>
      </c>
      <c r="Q1030" s="259">
        <f>ROUND(I1030*H1030,2)</f>
        <v>0</v>
      </c>
      <c r="R1030" s="259">
        <f>ROUND(J1030*H1030,2)</f>
        <v>0</v>
      </c>
      <c r="S1030" s="94"/>
      <c r="T1030" s="260">
        <f>S1030*H1030</f>
        <v>0</v>
      </c>
      <c r="U1030" s="260">
        <v>0</v>
      </c>
      <c r="V1030" s="260">
        <f>U1030*H1030</f>
        <v>0</v>
      </c>
      <c r="W1030" s="260">
        <v>0</v>
      </c>
      <c r="X1030" s="261">
        <f>W1030*H1030</f>
        <v>0</v>
      </c>
      <c r="Y1030" s="41"/>
      <c r="Z1030" s="41"/>
      <c r="AA1030" s="41"/>
      <c r="AB1030" s="41"/>
      <c r="AC1030" s="41"/>
      <c r="AD1030" s="41"/>
      <c r="AE1030" s="41"/>
      <c r="AR1030" s="262" t="s">
        <v>264</v>
      </c>
      <c r="AT1030" s="262" t="s">
        <v>186</v>
      </c>
      <c r="AU1030" s="262" t="s">
        <v>88</v>
      </c>
      <c r="AY1030" s="16" t="s">
        <v>184</v>
      </c>
      <c r="BE1030" s="147">
        <f>IF(O1030="základní",K1030,0)</f>
        <v>0</v>
      </c>
      <c r="BF1030" s="147">
        <f>IF(O1030="snížená",K1030,0)</f>
        <v>0</v>
      </c>
      <c r="BG1030" s="147">
        <f>IF(O1030="zákl. přenesená",K1030,0)</f>
        <v>0</v>
      </c>
      <c r="BH1030" s="147">
        <f>IF(O1030="sníž. přenesená",K1030,0)</f>
        <v>0</v>
      </c>
      <c r="BI1030" s="147">
        <f>IF(O1030="nulová",K1030,0)</f>
        <v>0</v>
      </c>
      <c r="BJ1030" s="16" t="s">
        <v>86</v>
      </c>
      <c r="BK1030" s="147">
        <f>ROUND(P1030*H1030,2)</f>
        <v>0</v>
      </c>
      <c r="BL1030" s="16" t="s">
        <v>264</v>
      </c>
      <c r="BM1030" s="262" t="s">
        <v>2950</v>
      </c>
    </row>
    <row r="1031" s="2" customFormat="1" ht="24.15" customHeight="1">
      <c r="A1031" s="41"/>
      <c r="B1031" s="42"/>
      <c r="C1031" s="286" t="s">
        <v>2951</v>
      </c>
      <c r="D1031" s="286" t="s">
        <v>254</v>
      </c>
      <c r="E1031" s="287" t="s">
        <v>2952</v>
      </c>
      <c r="F1031" s="288" t="s">
        <v>2953</v>
      </c>
      <c r="G1031" s="289" t="s">
        <v>194</v>
      </c>
      <c r="H1031" s="290">
        <v>637</v>
      </c>
      <c r="I1031" s="291"/>
      <c r="J1031" s="292"/>
      <c r="K1031" s="293">
        <f>ROUND(P1031*H1031,2)</f>
        <v>0</v>
      </c>
      <c r="L1031" s="292"/>
      <c r="M1031" s="294"/>
      <c r="N1031" s="295" t="s">
        <v>1</v>
      </c>
      <c r="O1031" s="258" t="s">
        <v>42</v>
      </c>
      <c r="P1031" s="259">
        <f>I1031+J1031</f>
        <v>0</v>
      </c>
      <c r="Q1031" s="259">
        <f>ROUND(I1031*H1031,2)</f>
        <v>0</v>
      </c>
      <c r="R1031" s="259">
        <f>ROUND(J1031*H1031,2)</f>
        <v>0</v>
      </c>
      <c r="S1031" s="94"/>
      <c r="T1031" s="260">
        <f>S1031*H1031</f>
        <v>0</v>
      </c>
      <c r="U1031" s="260">
        <v>1.0000000000000001E-05</v>
      </c>
      <c r="V1031" s="260">
        <f>U1031*H1031</f>
        <v>0.0063700000000000007</v>
      </c>
      <c r="W1031" s="260">
        <v>0</v>
      </c>
      <c r="X1031" s="261">
        <f>W1031*H1031</f>
        <v>0</v>
      </c>
      <c r="Y1031" s="41"/>
      <c r="Z1031" s="41"/>
      <c r="AA1031" s="41"/>
      <c r="AB1031" s="41"/>
      <c r="AC1031" s="41"/>
      <c r="AD1031" s="41"/>
      <c r="AE1031" s="41"/>
      <c r="AR1031" s="262" t="s">
        <v>342</v>
      </c>
      <c r="AT1031" s="262" t="s">
        <v>254</v>
      </c>
      <c r="AU1031" s="262" t="s">
        <v>88</v>
      </c>
      <c r="AY1031" s="16" t="s">
        <v>184</v>
      </c>
      <c r="BE1031" s="147">
        <f>IF(O1031="základní",K1031,0)</f>
        <v>0</v>
      </c>
      <c r="BF1031" s="147">
        <f>IF(O1031="snížená",K1031,0)</f>
        <v>0</v>
      </c>
      <c r="BG1031" s="147">
        <f>IF(O1031="zákl. přenesená",K1031,0)</f>
        <v>0</v>
      </c>
      <c r="BH1031" s="147">
        <f>IF(O1031="sníž. přenesená",K1031,0)</f>
        <v>0</v>
      </c>
      <c r="BI1031" s="147">
        <f>IF(O1031="nulová",K1031,0)</f>
        <v>0</v>
      </c>
      <c r="BJ1031" s="16" t="s">
        <v>86</v>
      </c>
      <c r="BK1031" s="147">
        <f>ROUND(P1031*H1031,2)</f>
        <v>0</v>
      </c>
      <c r="BL1031" s="16" t="s">
        <v>264</v>
      </c>
      <c r="BM1031" s="262" t="s">
        <v>2954</v>
      </c>
    </row>
    <row r="1032" s="2" customFormat="1" ht="24.15" customHeight="1">
      <c r="A1032" s="41"/>
      <c r="B1032" s="42"/>
      <c r="C1032" s="249" t="s">
        <v>2955</v>
      </c>
      <c r="D1032" s="249" t="s">
        <v>186</v>
      </c>
      <c r="E1032" s="250" t="s">
        <v>2956</v>
      </c>
      <c r="F1032" s="251" t="s">
        <v>2957</v>
      </c>
      <c r="G1032" s="252" t="s">
        <v>333</v>
      </c>
      <c r="H1032" s="253">
        <v>10</v>
      </c>
      <c r="I1032" s="254"/>
      <c r="J1032" s="254"/>
      <c r="K1032" s="255">
        <f>ROUND(P1032*H1032,2)</f>
        <v>0</v>
      </c>
      <c r="L1032" s="256"/>
      <c r="M1032" s="44"/>
      <c r="N1032" s="257" t="s">
        <v>1</v>
      </c>
      <c r="O1032" s="258" t="s">
        <v>42</v>
      </c>
      <c r="P1032" s="259">
        <f>I1032+J1032</f>
        <v>0</v>
      </c>
      <c r="Q1032" s="259">
        <f>ROUND(I1032*H1032,2)</f>
        <v>0</v>
      </c>
      <c r="R1032" s="259">
        <f>ROUND(J1032*H1032,2)</f>
        <v>0</v>
      </c>
      <c r="S1032" s="94"/>
      <c r="T1032" s="260">
        <f>S1032*H1032</f>
        <v>0</v>
      </c>
      <c r="U1032" s="260">
        <v>1.0000000000000001E-05</v>
      </c>
      <c r="V1032" s="260">
        <f>U1032*H1032</f>
        <v>0.00010000000000000001</v>
      </c>
      <c r="W1032" s="260">
        <v>0</v>
      </c>
      <c r="X1032" s="261">
        <f>W1032*H1032</f>
        <v>0</v>
      </c>
      <c r="Y1032" s="41"/>
      <c r="Z1032" s="41"/>
      <c r="AA1032" s="41"/>
      <c r="AB1032" s="41"/>
      <c r="AC1032" s="41"/>
      <c r="AD1032" s="41"/>
      <c r="AE1032" s="41"/>
      <c r="AR1032" s="262" t="s">
        <v>264</v>
      </c>
      <c r="AT1032" s="262" t="s">
        <v>186</v>
      </c>
      <c r="AU1032" s="262" t="s">
        <v>88</v>
      </c>
      <c r="AY1032" s="16" t="s">
        <v>184</v>
      </c>
      <c r="BE1032" s="147">
        <f>IF(O1032="základní",K1032,0)</f>
        <v>0</v>
      </c>
      <c r="BF1032" s="147">
        <f>IF(O1032="snížená",K1032,0)</f>
        <v>0</v>
      </c>
      <c r="BG1032" s="147">
        <f>IF(O1032="zákl. přenesená",K1032,0)</f>
        <v>0</v>
      </c>
      <c r="BH1032" s="147">
        <f>IF(O1032="sníž. přenesená",K1032,0)</f>
        <v>0</v>
      </c>
      <c r="BI1032" s="147">
        <f>IF(O1032="nulová",K1032,0)</f>
        <v>0</v>
      </c>
      <c r="BJ1032" s="16" t="s">
        <v>86</v>
      </c>
      <c r="BK1032" s="147">
        <f>ROUND(P1032*H1032,2)</f>
        <v>0</v>
      </c>
      <c r="BL1032" s="16" t="s">
        <v>264</v>
      </c>
      <c r="BM1032" s="262" t="s">
        <v>2958</v>
      </c>
    </row>
    <row r="1033" s="2" customFormat="1" ht="37.8" customHeight="1">
      <c r="A1033" s="41"/>
      <c r="B1033" s="42"/>
      <c r="C1033" s="286" t="s">
        <v>2959</v>
      </c>
      <c r="D1033" s="286" t="s">
        <v>254</v>
      </c>
      <c r="E1033" s="287" t="s">
        <v>2960</v>
      </c>
      <c r="F1033" s="288" t="s">
        <v>2961</v>
      </c>
      <c r="G1033" s="289" t="s">
        <v>189</v>
      </c>
      <c r="H1033" s="290">
        <v>4</v>
      </c>
      <c r="I1033" s="291"/>
      <c r="J1033" s="292"/>
      <c r="K1033" s="293">
        <f>ROUND(P1033*H1033,2)</f>
        <v>0</v>
      </c>
      <c r="L1033" s="292"/>
      <c r="M1033" s="294"/>
      <c r="N1033" s="295" t="s">
        <v>1</v>
      </c>
      <c r="O1033" s="258" t="s">
        <v>42</v>
      </c>
      <c r="P1033" s="259">
        <f>I1033+J1033</f>
        <v>0</v>
      </c>
      <c r="Q1033" s="259">
        <f>ROUND(I1033*H1033,2)</f>
        <v>0</v>
      </c>
      <c r="R1033" s="259">
        <f>ROUND(J1033*H1033,2)</f>
        <v>0</v>
      </c>
      <c r="S1033" s="94"/>
      <c r="T1033" s="260">
        <f>S1033*H1033</f>
        <v>0</v>
      </c>
      <c r="U1033" s="260">
        <v>0.00016000000000000001</v>
      </c>
      <c r="V1033" s="260">
        <f>U1033*H1033</f>
        <v>0.00064000000000000005</v>
      </c>
      <c r="W1033" s="260">
        <v>0</v>
      </c>
      <c r="X1033" s="261">
        <f>W1033*H1033</f>
        <v>0</v>
      </c>
      <c r="Y1033" s="41"/>
      <c r="Z1033" s="41"/>
      <c r="AA1033" s="41"/>
      <c r="AB1033" s="41"/>
      <c r="AC1033" s="41"/>
      <c r="AD1033" s="41"/>
      <c r="AE1033" s="41"/>
      <c r="AR1033" s="262" t="s">
        <v>342</v>
      </c>
      <c r="AT1033" s="262" t="s">
        <v>254</v>
      </c>
      <c r="AU1033" s="262" t="s">
        <v>88</v>
      </c>
      <c r="AY1033" s="16" t="s">
        <v>184</v>
      </c>
      <c r="BE1033" s="147">
        <f>IF(O1033="základní",K1033,0)</f>
        <v>0</v>
      </c>
      <c r="BF1033" s="147">
        <f>IF(O1033="snížená",K1033,0)</f>
        <v>0</v>
      </c>
      <c r="BG1033" s="147">
        <f>IF(O1033="zákl. přenesená",K1033,0)</f>
        <v>0</v>
      </c>
      <c r="BH1033" s="147">
        <f>IF(O1033="sníž. přenesená",K1033,0)</f>
        <v>0</v>
      </c>
      <c r="BI1033" s="147">
        <f>IF(O1033="nulová",K1033,0)</f>
        <v>0</v>
      </c>
      <c r="BJ1033" s="16" t="s">
        <v>86</v>
      </c>
      <c r="BK1033" s="147">
        <f>ROUND(P1033*H1033,2)</f>
        <v>0</v>
      </c>
      <c r="BL1033" s="16" t="s">
        <v>264</v>
      </c>
      <c r="BM1033" s="262" t="s">
        <v>2962</v>
      </c>
    </row>
    <row r="1034" s="2" customFormat="1" ht="24.15" customHeight="1">
      <c r="A1034" s="41"/>
      <c r="B1034" s="42"/>
      <c r="C1034" s="249" t="s">
        <v>2963</v>
      </c>
      <c r="D1034" s="249" t="s">
        <v>186</v>
      </c>
      <c r="E1034" s="250" t="s">
        <v>2964</v>
      </c>
      <c r="F1034" s="251" t="s">
        <v>2965</v>
      </c>
      <c r="G1034" s="252" t="s">
        <v>241</v>
      </c>
      <c r="H1034" s="253">
        <v>16.138999999999999</v>
      </c>
      <c r="I1034" s="254"/>
      <c r="J1034" s="254"/>
      <c r="K1034" s="255">
        <f>ROUND(P1034*H1034,2)</f>
        <v>0</v>
      </c>
      <c r="L1034" s="256"/>
      <c r="M1034" s="44"/>
      <c r="N1034" s="257" t="s">
        <v>1</v>
      </c>
      <c r="O1034" s="258" t="s">
        <v>42</v>
      </c>
      <c r="P1034" s="259">
        <f>I1034+J1034</f>
        <v>0</v>
      </c>
      <c r="Q1034" s="259">
        <f>ROUND(I1034*H1034,2)</f>
        <v>0</v>
      </c>
      <c r="R1034" s="259">
        <f>ROUND(J1034*H1034,2)</f>
        <v>0</v>
      </c>
      <c r="S1034" s="94"/>
      <c r="T1034" s="260">
        <f>S1034*H1034</f>
        <v>0</v>
      </c>
      <c r="U1034" s="260">
        <v>0</v>
      </c>
      <c r="V1034" s="260">
        <f>U1034*H1034</f>
        <v>0</v>
      </c>
      <c r="W1034" s="260">
        <v>0</v>
      </c>
      <c r="X1034" s="261">
        <f>W1034*H1034</f>
        <v>0</v>
      </c>
      <c r="Y1034" s="41"/>
      <c r="Z1034" s="41"/>
      <c r="AA1034" s="41"/>
      <c r="AB1034" s="41"/>
      <c r="AC1034" s="41"/>
      <c r="AD1034" s="41"/>
      <c r="AE1034" s="41"/>
      <c r="AR1034" s="262" t="s">
        <v>264</v>
      </c>
      <c r="AT1034" s="262" t="s">
        <v>186</v>
      </c>
      <c r="AU1034" s="262" t="s">
        <v>88</v>
      </c>
      <c r="AY1034" s="16" t="s">
        <v>184</v>
      </c>
      <c r="BE1034" s="147">
        <f>IF(O1034="základní",K1034,0)</f>
        <v>0</v>
      </c>
      <c r="BF1034" s="147">
        <f>IF(O1034="snížená",K1034,0)</f>
        <v>0</v>
      </c>
      <c r="BG1034" s="147">
        <f>IF(O1034="zákl. přenesená",K1034,0)</f>
        <v>0</v>
      </c>
      <c r="BH1034" s="147">
        <f>IF(O1034="sníž. přenesená",K1034,0)</f>
        <v>0</v>
      </c>
      <c r="BI1034" s="147">
        <f>IF(O1034="nulová",K1034,0)</f>
        <v>0</v>
      </c>
      <c r="BJ1034" s="16" t="s">
        <v>86</v>
      </c>
      <c r="BK1034" s="147">
        <f>ROUND(P1034*H1034,2)</f>
        <v>0</v>
      </c>
      <c r="BL1034" s="16" t="s">
        <v>264</v>
      </c>
      <c r="BM1034" s="262" t="s">
        <v>2966</v>
      </c>
    </row>
    <row r="1035" s="2" customFormat="1" ht="24.15" customHeight="1">
      <c r="A1035" s="41"/>
      <c r="B1035" s="42"/>
      <c r="C1035" s="249" t="s">
        <v>2967</v>
      </c>
      <c r="D1035" s="249" t="s">
        <v>186</v>
      </c>
      <c r="E1035" s="250" t="s">
        <v>2968</v>
      </c>
      <c r="F1035" s="251" t="s">
        <v>2969</v>
      </c>
      <c r="G1035" s="252" t="s">
        <v>241</v>
      </c>
      <c r="H1035" s="253">
        <v>16.138999999999999</v>
      </c>
      <c r="I1035" s="254"/>
      <c r="J1035" s="254"/>
      <c r="K1035" s="255">
        <f>ROUND(P1035*H1035,2)</f>
        <v>0</v>
      </c>
      <c r="L1035" s="256"/>
      <c r="M1035" s="44"/>
      <c r="N1035" s="257" t="s">
        <v>1</v>
      </c>
      <c r="O1035" s="258" t="s">
        <v>42</v>
      </c>
      <c r="P1035" s="259">
        <f>I1035+J1035</f>
        <v>0</v>
      </c>
      <c r="Q1035" s="259">
        <f>ROUND(I1035*H1035,2)</f>
        <v>0</v>
      </c>
      <c r="R1035" s="259">
        <f>ROUND(J1035*H1035,2)</f>
        <v>0</v>
      </c>
      <c r="S1035" s="94"/>
      <c r="T1035" s="260">
        <f>S1035*H1035</f>
        <v>0</v>
      </c>
      <c r="U1035" s="260">
        <v>0</v>
      </c>
      <c r="V1035" s="260">
        <f>U1035*H1035</f>
        <v>0</v>
      </c>
      <c r="W1035" s="260">
        <v>0</v>
      </c>
      <c r="X1035" s="261">
        <f>W1035*H1035</f>
        <v>0</v>
      </c>
      <c r="Y1035" s="41"/>
      <c r="Z1035" s="41"/>
      <c r="AA1035" s="41"/>
      <c r="AB1035" s="41"/>
      <c r="AC1035" s="41"/>
      <c r="AD1035" s="41"/>
      <c r="AE1035" s="41"/>
      <c r="AR1035" s="262" t="s">
        <v>264</v>
      </c>
      <c r="AT1035" s="262" t="s">
        <v>186</v>
      </c>
      <c r="AU1035" s="262" t="s">
        <v>88</v>
      </c>
      <c r="AY1035" s="16" t="s">
        <v>184</v>
      </c>
      <c r="BE1035" s="147">
        <f>IF(O1035="základní",K1035,0)</f>
        <v>0</v>
      </c>
      <c r="BF1035" s="147">
        <f>IF(O1035="snížená",K1035,0)</f>
        <v>0</v>
      </c>
      <c r="BG1035" s="147">
        <f>IF(O1035="zákl. přenesená",K1035,0)</f>
        <v>0</v>
      </c>
      <c r="BH1035" s="147">
        <f>IF(O1035="sníž. přenesená",K1035,0)</f>
        <v>0</v>
      </c>
      <c r="BI1035" s="147">
        <f>IF(O1035="nulová",K1035,0)</f>
        <v>0</v>
      </c>
      <c r="BJ1035" s="16" t="s">
        <v>86</v>
      </c>
      <c r="BK1035" s="147">
        <f>ROUND(P1035*H1035,2)</f>
        <v>0</v>
      </c>
      <c r="BL1035" s="16" t="s">
        <v>264</v>
      </c>
      <c r="BM1035" s="262" t="s">
        <v>2970</v>
      </c>
    </row>
    <row r="1036" s="12" customFormat="1" ht="22.8" customHeight="1">
      <c r="A1036" s="12"/>
      <c r="B1036" s="232"/>
      <c r="C1036" s="233"/>
      <c r="D1036" s="234" t="s">
        <v>78</v>
      </c>
      <c r="E1036" s="247" t="s">
        <v>2971</v>
      </c>
      <c r="F1036" s="247" t="s">
        <v>2972</v>
      </c>
      <c r="G1036" s="233"/>
      <c r="H1036" s="233"/>
      <c r="I1036" s="236"/>
      <c r="J1036" s="236"/>
      <c r="K1036" s="248">
        <f>BK1036</f>
        <v>0</v>
      </c>
      <c r="L1036" s="233"/>
      <c r="M1036" s="238"/>
      <c r="N1036" s="239"/>
      <c r="O1036" s="240"/>
      <c r="P1036" s="240"/>
      <c r="Q1036" s="241">
        <f>SUM(Q1037:Q1084)</f>
        <v>0</v>
      </c>
      <c r="R1036" s="241">
        <f>SUM(R1037:R1084)</f>
        <v>0</v>
      </c>
      <c r="S1036" s="240"/>
      <c r="T1036" s="242">
        <f>SUM(T1037:T1084)</f>
        <v>0</v>
      </c>
      <c r="U1036" s="240"/>
      <c r="V1036" s="242">
        <f>SUM(V1037:V1084)</f>
        <v>2.7892328000000002</v>
      </c>
      <c r="W1036" s="240"/>
      <c r="X1036" s="243">
        <f>SUM(X1037:X1084)</f>
        <v>0</v>
      </c>
      <c r="Y1036" s="12"/>
      <c r="Z1036" s="12"/>
      <c r="AA1036" s="12"/>
      <c r="AB1036" s="12"/>
      <c r="AC1036" s="12"/>
      <c r="AD1036" s="12"/>
      <c r="AE1036" s="12"/>
      <c r="AR1036" s="244" t="s">
        <v>88</v>
      </c>
      <c r="AT1036" s="245" t="s">
        <v>78</v>
      </c>
      <c r="AU1036" s="245" t="s">
        <v>86</v>
      </c>
      <c r="AY1036" s="244" t="s">
        <v>184</v>
      </c>
      <c r="BK1036" s="246">
        <f>SUM(BK1037:BK1084)</f>
        <v>0</v>
      </c>
    </row>
    <row r="1037" s="2" customFormat="1" ht="16.5" customHeight="1">
      <c r="A1037" s="41"/>
      <c r="B1037" s="42"/>
      <c r="C1037" s="249" t="s">
        <v>2973</v>
      </c>
      <c r="D1037" s="249" t="s">
        <v>186</v>
      </c>
      <c r="E1037" s="250" t="s">
        <v>2974</v>
      </c>
      <c r="F1037" s="251" t="s">
        <v>2975</v>
      </c>
      <c r="G1037" s="252" t="s">
        <v>333</v>
      </c>
      <c r="H1037" s="253">
        <v>1</v>
      </c>
      <c r="I1037" s="254"/>
      <c r="J1037" s="254"/>
      <c r="K1037" s="255">
        <f>ROUND(P1037*H1037,2)</f>
        <v>0</v>
      </c>
      <c r="L1037" s="256"/>
      <c r="M1037" s="44"/>
      <c r="N1037" s="257" t="s">
        <v>1</v>
      </c>
      <c r="O1037" s="258" t="s">
        <v>42</v>
      </c>
      <c r="P1037" s="259">
        <f>I1037+J1037</f>
        <v>0</v>
      </c>
      <c r="Q1037" s="259">
        <f>ROUND(I1037*H1037,2)</f>
        <v>0</v>
      </c>
      <c r="R1037" s="259">
        <f>ROUND(J1037*H1037,2)</f>
        <v>0</v>
      </c>
      <c r="S1037" s="94"/>
      <c r="T1037" s="260">
        <f>S1037*H1037</f>
        <v>0</v>
      </c>
      <c r="U1037" s="260">
        <v>0.00044000000000000002</v>
      </c>
      <c r="V1037" s="260">
        <f>U1037*H1037</f>
        <v>0.00044000000000000002</v>
      </c>
      <c r="W1037" s="260">
        <v>0</v>
      </c>
      <c r="X1037" s="261">
        <f>W1037*H1037</f>
        <v>0</v>
      </c>
      <c r="Y1037" s="41"/>
      <c r="Z1037" s="41"/>
      <c r="AA1037" s="41"/>
      <c r="AB1037" s="41"/>
      <c r="AC1037" s="41"/>
      <c r="AD1037" s="41"/>
      <c r="AE1037" s="41"/>
      <c r="AR1037" s="262" t="s">
        <v>264</v>
      </c>
      <c r="AT1037" s="262" t="s">
        <v>186</v>
      </c>
      <c r="AU1037" s="262" t="s">
        <v>88</v>
      </c>
      <c r="AY1037" s="16" t="s">
        <v>184</v>
      </c>
      <c r="BE1037" s="147">
        <f>IF(O1037="základní",K1037,0)</f>
        <v>0</v>
      </c>
      <c r="BF1037" s="147">
        <f>IF(O1037="snížená",K1037,0)</f>
        <v>0</v>
      </c>
      <c r="BG1037" s="147">
        <f>IF(O1037="zákl. přenesená",K1037,0)</f>
        <v>0</v>
      </c>
      <c r="BH1037" s="147">
        <f>IF(O1037="sníž. přenesená",K1037,0)</f>
        <v>0</v>
      </c>
      <c r="BI1037" s="147">
        <f>IF(O1037="nulová",K1037,0)</f>
        <v>0</v>
      </c>
      <c r="BJ1037" s="16" t="s">
        <v>86</v>
      </c>
      <c r="BK1037" s="147">
        <f>ROUND(P1037*H1037,2)</f>
        <v>0</v>
      </c>
      <c r="BL1037" s="16" t="s">
        <v>264</v>
      </c>
      <c r="BM1037" s="262" t="s">
        <v>2976</v>
      </c>
    </row>
    <row r="1038" s="2" customFormat="1" ht="33" customHeight="1">
      <c r="A1038" s="41"/>
      <c r="B1038" s="42"/>
      <c r="C1038" s="286" t="s">
        <v>2977</v>
      </c>
      <c r="D1038" s="286" t="s">
        <v>254</v>
      </c>
      <c r="E1038" s="287" t="s">
        <v>2978</v>
      </c>
      <c r="F1038" s="288" t="s">
        <v>2979</v>
      </c>
      <c r="G1038" s="289" t="s">
        <v>333</v>
      </c>
      <c r="H1038" s="290">
        <v>1</v>
      </c>
      <c r="I1038" s="291"/>
      <c r="J1038" s="292"/>
      <c r="K1038" s="293">
        <f>ROUND(P1038*H1038,2)</f>
        <v>0</v>
      </c>
      <c r="L1038" s="292"/>
      <c r="M1038" s="294"/>
      <c r="N1038" s="295" t="s">
        <v>1</v>
      </c>
      <c r="O1038" s="258" t="s">
        <v>42</v>
      </c>
      <c r="P1038" s="259">
        <f>I1038+J1038</f>
        <v>0</v>
      </c>
      <c r="Q1038" s="259">
        <f>ROUND(I1038*H1038,2)</f>
        <v>0</v>
      </c>
      <c r="R1038" s="259">
        <f>ROUND(J1038*H1038,2)</f>
        <v>0</v>
      </c>
      <c r="S1038" s="94"/>
      <c r="T1038" s="260">
        <f>S1038*H1038</f>
        <v>0</v>
      </c>
      <c r="U1038" s="260">
        <v>0.051999999999999998</v>
      </c>
      <c r="V1038" s="260">
        <f>U1038*H1038</f>
        <v>0.051999999999999998</v>
      </c>
      <c r="W1038" s="260">
        <v>0</v>
      </c>
      <c r="X1038" s="261">
        <f>W1038*H1038</f>
        <v>0</v>
      </c>
      <c r="Y1038" s="41"/>
      <c r="Z1038" s="41"/>
      <c r="AA1038" s="41"/>
      <c r="AB1038" s="41"/>
      <c r="AC1038" s="41"/>
      <c r="AD1038" s="41"/>
      <c r="AE1038" s="41"/>
      <c r="AR1038" s="262" t="s">
        <v>342</v>
      </c>
      <c r="AT1038" s="262" t="s">
        <v>254</v>
      </c>
      <c r="AU1038" s="262" t="s">
        <v>88</v>
      </c>
      <c r="AY1038" s="16" t="s">
        <v>184</v>
      </c>
      <c r="BE1038" s="147">
        <f>IF(O1038="základní",K1038,0)</f>
        <v>0</v>
      </c>
      <c r="BF1038" s="147">
        <f>IF(O1038="snížená",K1038,0)</f>
        <v>0</v>
      </c>
      <c r="BG1038" s="147">
        <f>IF(O1038="zákl. přenesená",K1038,0)</f>
        <v>0</v>
      </c>
      <c r="BH1038" s="147">
        <f>IF(O1038="sníž. přenesená",K1038,0)</f>
        <v>0</v>
      </c>
      <c r="BI1038" s="147">
        <f>IF(O1038="nulová",K1038,0)</f>
        <v>0</v>
      </c>
      <c r="BJ1038" s="16" t="s">
        <v>86</v>
      </c>
      <c r="BK1038" s="147">
        <f>ROUND(P1038*H1038,2)</f>
        <v>0</v>
      </c>
      <c r="BL1038" s="16" t="s">
        <v>264</v>
      </c>
      <c r="BM1038" s="262" t="s">
        <v>2980</v>
      </c>
    </row>
    <row r="1039" s="2" customFormat="1" ht="24.15" customHeight="1">
      <c r="A1039" s="41"/>
      <c r="B1039" s="42"/>
      <c r="C1039" s="249" t="s">
        <v>2981</v>
      </c>
      <c r="D1039" s="249" t="s">
        <v>186</v>
      </c>
      <c r="E1039" s="250" t="s">
        <v>2982</v>
      </c>
      <c r="F1039" s="251" t="s">
        <v>2983</v>
      </c>
      <c r="G1039" s="252" t="s">
        <v>189</v>
      </c>
      <c r="H1039" s="253">
        <v>35.780000000000001</v>
      </c>
      <c r="I1039" s="254"/>
      <c r="J1039" s="254"/>
      <c r="K1039" s="255">
        <f>ROUND(P1039*H1039,2)</f>
        <v>0</v>
      </c>
      <c r="L1039" s="256"/>
      <c r="M1039" s="44"/>
      <c r="N1039" s="257" t="s">
        <v>1</v>
      </c>
      <c r="O1039" s="258" t="s">
        <v>42</v>
      </c>
      <c r="P1039" s="259">
        <f>I1039+J1039</f>
        <v>0</v>
      </c>
      <c r="Q1039" s="259">
        <f>ROUND(I1039*H1039,2)</f>
        <v>0</v>
      </c>
      <c r="R1039" s="259">
        <f>ROUND(J1039*H1039,2)</f>
        <v>0</v>
      </c>
      <c r="S1039" s="94"/>
      <c r="T1039" s="260">
        <f>S1039*H1039</f>
        <v>0</v>
      </c>
      <c r="U1039" s="260">
        <v>0.00025999999999999998</v>
      </c>
      <c r="V1039" s="260">
        <f>U1039*H1039</f>
        <v>0.0093028</v>
      </c>
      <c r="W1039" s="260">
        <v>0</v>
      </c>
      <c r="X1039" s="261">
        <f>W1039*H1039</f>
        <v>0</v>
      </c>
      <c r="Y1039" s="41"/>
      <c r="Z1039" s="41"/>
      <c r="AA1039" s="41"/>
      <c r="AB1039" s="41"/>
      <c r="AC1039" s="41"/>
      <c r="AD1039" s="41"/>
      <c r="AE1039" s="41"/>
      <c r="AR1039" s="262" t="s">
        <v>264</v>
      </c>
      <c r="AT1039" s="262" t="s">
        <v>186</v>
      </c>
      <c r="AU1039" s="262" t="s">
        <v>88</v>
      </c>
      <c r="AY1039" s="16" t="s">
        <v>184</v>
      </c>
      <c r="BE1039" s="147">
        <f>IF(O1039="základní",K1039,0)</f>
        <v>0</v>
      </c>
      <c r="BF1039" s="147">
        <f>IF(O1039="snížená",K1039,0)</f>
        <v>0</v>
      </c>
      <c r="BG1039" s="147">
        <f>IF(O1039="zákl. přenesená",K1039,0)</f>
        <v>0</v>
      </c>
      <c r="BH1039" s="147">
        <f>IF(O1039="sníž. přenesená",K1039,0)</f>
        <v>0</v>
      </c>
      <c r="BI1039" s="147">
        <f>IF(O1039="nulová",K1039,0)</f>
        <v>0</v>
      </c>
      <c r="BJ1039" s="16" t="s">
        <v>86</v>
      </c>
      <c r="BK1039" s="147">
        <f>ROUND(P1039*H1039,2)</f>
        <v>0</v>
      </c>
      <c r="BL1039" s="16" t="s">
        <v>264</v>
      </c>
      <c r="BM1039" s="262" t="s">
        <v>2984</v>
      </c>
    </row>
    <row r="1040" s="13" customFormat="1">
      <c r="A1040" s="13"/>
      <c r="B1040" s="263"/>
      <c r="C1040" s="264"/>
      <c r="D1040" s="265" t="s">
        <v>201</v>
      </c>
      <c r="E1040" s="266" t="s">
        <v>1</v>
      </c>
      <c r="F1040" s="267" t="s">
        <v>2985</v>
      </c>
      <c r="G1040" s="264"/>
      <c r="H1040" s="268">
        <v>4.8600000000000003</v>
      </c>
      <c r="I1040" s="269"/>
      <c r="J1040" s="269"/>
      <c r="K1040" s="264"/>
      <c r="L1040" s="264"/>
      <c r="M1040" s="270"/>
      <c r="N1040" s="271"/>
      <c r="O1040" s="272"/>
      <c r="P1040" s="272"/>
      <c r="Q1040" s="272"/>
      <c r="R1040" s="272"/>
      <c r="S1040" s="272"/>
      <c r="T1040" s="272"/>
      <c r="U1040" s="272"/>
      <c r="V1040" s="272"/>
      <c r="W1040" s="272"/>
      <c r="X1040" s="273"/>
      <c r="Y1040" s="13"/>
      <c r="Z1040" s="13"/>
      <c r="AA1040" s="13"/>
      <c r="AB1040" s="13"/>
      <c r="AC1040" s="13"/>
      <c r="AD1040" s="13"/>
      <c r="AE1040" s="13"/>
      <c r="AT1040" s="274" t="s">
        <v>201</v>
      </c>
      <c r="AU1040" s="274" t="s">
        <v>88</v>
      </c>
      <c r="AV1040" s="13" t="s">
        <v>88</v>
      </c>
      <c r="AW1040" s="13" t="s">
        <v>5</v>
      </c>
      <c r="AX1040" s="13" t="s">
        <v>79</v>
      </c>
      <c r="AY1040" s="274" t="s">
        <v>184</v>
      </c>
    </row>
    <row r="1041" s="13" customFormat="1">
      <c r="A1041" s="13"/>
      <c r="B1041" s="263"/>
      <c r="C1041" s="264"/>
      <c r="D1041" s="265" t="s">
        <v>201</v>
      </c>
      <c r="E1041" s="266" t="s">
        <v>1</v>
      </c>
      <c r="F1041" s="267" t="s">
        <v>2986</v>
      </c>
      <c r="G1041" s="264"/>
      <c r="H1041" s="268">
        <v>7.0199999999999996</v>
      </c>
      <c r="I1041" s="269"/>
      <c r="J1041" s="269"/>
      <c r="K1041" s="264"/>
      <c r="L1041" s="264"/>
      <c r="M1041" s="270"/>
      <c r="N1041" s="271"/>
      <c r="O1041" s="272"/>
      <c r="P1041" s="272"/>
      <c r="Q1041" s="272"/>
      <c r="R1041" s="272"/>
      <c r="S1041" s="272"/>
      <c r="T1041" s="272"/>
      <c r="U1041" s="272"/>
      <c r="V1041" s="272"/>
      <c r="W1041" s="272"/>
      <c r="X1041" s="273"/>
      <c r="Y1041" s="13"/>
      <c r="Z1041" s="13"/>
      <c r="AA1041" s="13"/>
      <c r="AB1041" s="13"/>
      <c r="AC1041" s="13"/>
      <c r="AD1041" s="13"/>
      <c r="AE1041" s="13"/>
      <c r="AT1041" s="274" t="s">
        <v>201</v>
      </c>
      <c r="AU1041" s="274" t="s">
        <v>88</v>
      </c>
      <c r="AV1041" s="13" t="s">
        <v>88</v>
      </c>
      <c r="AW1041" s="13" t="s">
        <v>5</v>
      </c>
      <c r="AX1041" s="13" t="s">
        <v>79</v>
      </c>
      <c r="AY1041" s="274" t="s">
        <v>184</v>
      </c>
    </row>
    <row r="1042" s="13" customFormat="1">
      <c r="A1042" s="13"/>
      <c r="B1042" s="263"/>
      <c r="C1042" s="264"/>
      <c r="D1042" s="265" t="s">
        <v>201</v>
      </c>
      <c r="E1042" s="266" t="s">
        <v>1</v>
      </c>
      <c r="F1042" s="267" t="s">
        <v>2987</v>
      </c>
      <c r="G1042" s="264"/>
      <c r="H1042" s="268">
        <v>1.5</v>
      </c>
      <c r="I1042" s="269"/>
      <c r="J1042" s="269"/>
      <c r="K1042" s="264"/>
      <c r="L1042" s="264"/>
      <c r="M1042" s="270"/>
      <c r="N1042" s="271"/>
      <c r="O1042" s="272"/>
      <c r="P1042" s="272"/>
      <c r="Q1042" s="272"/>
      <c r="R1042" s="272"/>
      <c r="S1042" s="272"/>
      <c r="T1042" s="272"/>
      <c r="U1042" s="272"/>
      <c r="V1042" s="272"/>
      <c r="W1042" s="272"/>
      <c r="X1042" s="273"/>
      <c r="Y1042" s="13"/>
      <c r="Z1042" s="13"/>
      <c r="AA1042" s="13"/>
      <c r="AB1042" s="13"/>
      <c r="AC1042" s="13"/>
      <c r="AD1042" s="13"/>
      <c r="AE1042" s="13"/>
      <c r="AT1042" s="274" t="s">
        <v>201</v>
      </c>
      <c r="AU1042" s="274" t="s">
        <v>88</v>
      </c>
      <c r="AV1042" s="13" t="s">
        <v>88</v>
      </c>
      <c r="AW1042" s="13" t="s">
        <v>5</v>
      </c>
      <c r="AX1042" s="13" t="s">
        <v>79</v>
      </c>
      <c r="AY1042" s="274" t="s">
        <v>184</v>
      </c>
    </row>
    <row r="1043" s="13" customFormat="1">
      <c r="A1043" s="13"/>
      <c r="B1043" s="263"/>
      <c r="C1043" s="264"/>
      <c r="D1043" s="265" t="s">
        <v>201</v>
      </c>
      <c r="E1043" s="266" t="s">
        <v>1</v>
      </c>
      <c r="F1043" s="267" t="s">
        <v>2988</v>
      </c>
      <c r="G1043" s="264"/>
      <c r="H1043" s="268">
        <v>22.399999999999999</v>
      </c>
      <c r="I1043" s="269"/>
      <c r="J1043" s="269"/>
      <c r="K1043" s="264"/>
      <c r="L1043" s="264"/>
      <c r="M1043" s="270"/>
      <c r="N1043" s="271"/>
      <c r="O1043" s="272"/>
      <c r="P1043" s="272"/>
      <c r="Q1043" s="272"/>
      <c r="R1043" s="272"/>
      <c r="S1043" s="272"/>
      <c r="T1043" s="272"/>
      <c r="U1043" s="272"/>
      <c r="V1043" s="272"/>
      <c r="W1043" s="272"/>
      <c r="X1043" s="273"/>
      <c r="Y1043" s="13"/>
      <c r="Z1043" s="13"/>
      <c r="AA1043" s="13"/>
      <c r="AB1043" s="13"/>
      <c r="AC1043" s="13"/>
      <c r="AD1043" s="13"/>
      <c r="AE1043" s="13"/>
      <c r="AT1043" s="274" t="s">
        <v>201</v>
      </c>
      <c r="AU1043" s="274" t="s">
        <v>88</v>
      </c>
      <c r="AV1043" s="13" t="s">
        <v>88</v>
      </c>
      <c r="AW1043" s="13" t="s">
        <v>5</v>
      </c>
      <c r="AX1043" s="13" t="s">
        <v>79</v>
      </c>
      <c r="AY1043" s="274" t="s">
        <v>184</v>
      </c>
    </row>
    <row r="1044" s="14" customFormat="1">
      <c r="A1044" s="14"/>
      <c r="B1044" s="275"/>
      <c r="C1044" s="276"/>
      <c r="D1044" s="265" t="s">
        <v>201</v>
      </c>
      <c r="E1044" s="277" t="s">
        <v>1</v>
      </c>
      <c r="F1044" s="278" t="s">
        <v>227</v>
      </c>
      <c r="G1044" s="276"/>
      <c r="H1044" s="279">
        <v>35.780000000000001</v>
      </c>
      <c r="I1044" s="280"/>
      <c r="J1044" s="280"/>
      <c r="K1044" s="276"/>
      <c r="L1044" s="276"/>
      <c r="M1044" s="281"/>
      <c r="N1044" s="282"/>
      <c r="O1044" s="283"/>
      <c r="P1044" s="283"/>
      <c r="Q1044" s="283"/>
      <c r="R1044" s="283"/>
      <c r="S1044" s="283"/>
      <c r="T1044" s="283"/>
      <c r="U1044" s="283"/>
      <c r="V1044" s="283"/>
      <c r="W1044" s="283"/>
      <c r="X1044" s="284"/>
      <c r="Y1044" s="14"/>
      <c r="Z1044" s="14"/>
      <c r="AA1044" s="14"/>
      <c r="AB1044" s="14"/>
      <c r="AC1044" s="14"/>
      <c r="AD1044" s="14"/>
      <c r="AE1044" s="14"/>
      <c r="AT1044" s="285" t="s">
        <v>201</v>
      </c>
      <c r="AU1044" s="285" t="s">
        <v>88</v>
      </c>
      <c r="AV1044" s="14" t="s">
        <v>190</v>
      </c>
      <c r="AW1044" s="14" t="s">
        <v>5</v>
      </c>
      <c r="AX1044" s="14" t="s">
        <v>86</v>
      </c>
      <c r="AY1044" s="285" t="s">
        <v>184</v>
      </c>
    </row>
    <row r="1045" s="2" customFormat="1" ht="24.15" customHeight="1">
      <c r="A1045" s="41"/>
      <c r="B1045" s="42"/>
      <c r="C1045" s="286" t="s">
        <v>2989</v>
      </c>
      <c r="D1045" s="286" t="s">
        <v>254</v>
      </c>
      <c r="E1045" s="287" t="s">
        <v>2990</v>
      </c>
      <c r="F1045" s="288" t="s">
        <v>2991</v>
      </c>
      <c r="G1045" s="289" t="s">
        <v>189</v>
      </c>
      <c r="H1045" s="290">
        <v>35.780000000000001</v>
      </c>
      <c r="I1045" s="291"/>
      <c r="J1045" s="292"/>
      <c r="K1045" s="293">
        <f>ROUND(P1045*H1045,2)</f>
        <v>0</v>
      </c>
      <c r="L1045" s="292"/>
      <c r="M1045" s="294"/>
      <c r="N1045" s="295" t="s">
        <v>1</v>
      </c>
      <c r="O1045" s="258" t="s">
        <v>42</v>
      </c>
      <c r="P1045" s="259">
        <f>I1045+J1045</f>
        <v>0</v>
      </c>
      <c r="Q1045" s="259">
        <f>ROUND(I1045*H1045,2)</f>
        <v>0</v>
      </c>
      <c r="R1045" s="259">
        <f>ROUND(J1045*H1045,2)</f>
        <v>0</v>
      </c>
      <c r="S1045" s="94"/>
      <c r="T1045" s="260">
        <f>S1045*H1045</f>
        <v>0</v>
      </c>
      <c r="U1045" s="260">
        <v>0.0287</v>
      </c>
      <c r="V1045" s="260">
        <f>U1045*H1045</f>
        <v>1.026886</v>
      </c>
      <c r="W1045" s="260">
        <v>0</v>
      </c>
      <c r="X1045" s="261">
        <f>W1045*H1045</f>
        <v>0</v>
      </c>
      <c r="Y1045" s="41"/>
      <c r="Z1045" s="41"/>
      <c r="AA1045" s="41"/>
      <c r="AB1045" s="41"/>
      <c r="AC1045" s="41"/>
      <c r="AD1045" s="41"/>
      <c r="AE1045" s="41"/>
      <c r="AR1045" s="262" t="s">
        <v>342</v>
      </c>
      <c r="AT1045" s="262" t="s">
        <v>254</v>
      </c>
      <c r="AU1045" s="262" t="s">
        <v>88</v>
      </c>
      <c r="AY1045" s="16" t="s">
        <v>184</v>
      </c>
      <c r="BE1045" s="147">
        <f>IF(O1045="základní",K1045,0)</f>
        <v>0</v>
      </c>
      <c r="BF1045" s="147">
        <f>IF(O1045="snížená",K1045,0)</f>
        <v>0</v>
      </c>
      <c r="BG1045" s="147">
        <f>IF(O1045="zákl. přenesená",K1045,0)</f>
        <v>0</v>
      </c>
      <c r="BH1045" s="147">
        <f>IF(O1045="sníž. přenesená",K1045,0)</f>
        <v>0</v>
      </c>
      <c r="BI1045" s="147">
        <f>IF(O1045="nulová",K1045,0)</f>
        <v>0</v>
      </c>
      <c r="BJ1045" s="16" t="s">
        <v>86</v>
      </c>
      <c r="BK1045" s="147">
        <f>ROUND(P1045*H1045,2)</f>
        <v>0</v>
      </c>
      <c r="BL1045" s="16" t="s">
        <v>264</v>
      </c>
      <c r="BM1045" s="262" t="s">
        <v>2992</v>
      </c>
    </row>
    <row r="1046" s="2" customFormat="1" ht="24.15" customHeight="1">
      <c r="A1046" s="41"/>
      <c r="B1046" s="42"/>
      <c r="C1046" s="249" t="s">
        <v>2993</v>
      </c>
      <c r="D1046" s="249" t="s">
        <v>186</v>
      </c>
      <c r="E1046" s="250" t="s">
        <v>2994</v>
      </c>
      <c r="F1046" s="251" t="s">
        <v>2995</v>
      </c>
      <c r="G1046" s="252" t="s">
        <v>333</v>
      </c>
      <c r="H1046" s="253">
        <v>3</v>
      </c>
      <c r="I1046" s="254"/>
      <c r="J1046" s="254"/>
      <c r="K1046" s="255">
        <f>ROUND(P1046*H1046,2)</f>
        <v>0</v>
      </c>
      <c r="L1046" s="256"/>
      <c r="M1046" s="44"/>
      <c r="N1046" s="257" t="s">
        <v>1</v>
      </c>
      <c r="O1046" s="258" t="s">
        <v>42</v>
      </c>
      <c r="P1046" s="259">
        <f>I1046+J1046</f>
        <v>0</v>
      </c>
      <c r="Q1046" s="259">
        <f>ROUND(I1046*H1046,2)</f>
        <v>0</v>
      </c>
      <c r="R1046" s="259">
        <f>ROUND(J1046*H1046,2)</f>
        <v>0</v>
      </c>
      <c r="S1046" s="94"/>
      <c r="T1046" s="260">
        <f>S1046*H1046</f>
        <v>0</v>
      </c>
      <c r="U1046" s="260">
        <v>0.00027</v>
      </c>
      <c r="V1046" s="260">
        <f>U1046*H1046</f>
        <v>0.00080999999999999996</v>
      </c>
      <c r="W1046" s="260">
        <v>0</v>
      </c>
      <c r="X1046" s="261">
        <f>W1046*H1046</f>
        <v>0</v>
      </c>
      <c r="Y1046" s="41"/>
      <c r="Z1046" s="41"/>
      <c r="AA1046" s="41"/>
      <c r="AB1046" s="41"/>
      <c r="AC1046" s="41"/>
      <c r="AD1046" s="41"/>
      <c r="AE1046" s="41"/>
      <c r="AR1046" s="262" t="s">
        <v>264</v>
      </c>
      <c r="AT1046" s="262" t="s">
        <v>186</v>
      </c>
      <c r="AU1046" s="262" t="s">
        <v>88</v>
      </c>
      <c r="AY1046" s="16" t="s">
        <v>184</v>
      </c>
      <c r="BE1046" s="147">
        <f>IF(O1046="základní",K1046,0)</f>
        <v>0</v>
      </c>
      <c r="BF1046" s="147">
        <f>IF(O1046="snížená",K1046,0)</f>
        <v>0</v>
      </c>
      <c r="BG1046" s="147">
        <f>IF(O1046="zákl. přenesená",K1046,0)</f>
        <v>0</v>
      </c>
      <c r="BH1046" s="147">
        <f>IF(O1046="sníž. přenesená",K1046,0)</f>
        <v>0</v>
      </c>
      <c r="BI1046" s="147">
        <f>IF(O1046="nulová",K1046,0)</f>
        <v>0</v>
      </c>
      <c r="BJ1046" s="16" t="s">
        <v>86</v>
      </c>
      <c r="BK1046" s="147">
        <f>ROUND(P1046*H1046,2)</f>
        <v>0</v>
      </c>
      <c r="BL1046" s="16" t="s">
        <v>264</v>
      </c>
      <c r="BM1046" s="262" t="s">
        <v>2996</v>
      </c>
    </row>
    <row r="1047" s="2" customFormat="1" ht="24.15" customHeight="1">
      <c r="A1047" s="41"/>
      <c r="B1047" s="42"/>
      <c r="C1047" s="286" t="s">
        <v>2997</v>
      </c>
      <c r="D1047" s="286" t="s">
        <v>254</v>
      </c>
      <c r="E1047" s="287" t="s">
        <v>2998</v>
      </c>
      <c r="F1047" s="288" t="s">
        <v>2999</v>
      </c>
      <c r="G1047" s="289" t="s">
        <v>189</v>
      </c>
      <c r="H1047" s="290">
        <v>1.7</v>
      </c>
      <c r="I1047" s="291"/>
      <c r="J1047" s="292"/>
      <c r="K1047" s="293">
        <f>ROUND(P1047*H1047,2)</f>
        <v>0</v>
      </c>
      <c r="L1047" s="292"/>
      <c r="M1047" s="294"/>
      <c r="N1047" s="295" t="s">
        <v>1</v>
      </c>
      <c r="O1047" s="258" t="s">
        <v>42</v>
      </c>
      <c r="P1047" s="259">
        <f>I1047+J1047</f>
        <v>0</v>
      </c>
      <c r="Q1047" s="259">
        <f>ROUND(I1047*H1047,2)</f>
        <v>0</v>
      </c>
      <c r="R1047" s="259">
        <f>ROUND(J1047*H1047,2)</f>
        <v>0</v>
      </c>
      <c r="S1047" s="94"/>
      <c r="T1047" s="260">
        <f>S1047*H1047</f>
        <v>0</v>
      </c>
      <c r="U1047" s="260">
        <v>0.034720000000000001</v>
      </c>
      <c r="V1047" s="260">
        <f>U1047*H1047</f>
        <v>0.059024</v>
      </c>
      <c r="W1047" s="260">
        <v>0</v>
      </c>
      <c r="X1047" s="261">
        <f>W1047*H1047</f>
        <v>0</v>
      </c>
      <c r="Y1047" s="41"/>
      <c r="Z1047" s="41"/>
      <c r="AA1047" s="41"/>
      <c r="AB1047" s="41"/>
      <c r="AC1047" s="41"/>
      <c r="AD1047" s="41"/>
      <c r="AE1047" s="41"/>
      <c r="AR1047" s="262" t="s">
        <v>342</v>
      </c>
      <c r="AT1047" s="262" t="s">
        <v>254</v>
      </c>
      <c r="AU1047" s="262" t="s">
        <v>88</v>
      </c>
      <c r="AY1047" s="16" t="s">
        <v>184</v>
      </c>
      <c r="BE1047" s="147">
        <f>IF(O1047="základní",K1047,0)</f>
        <v>0</v>
      </c>
      <c r="BF1047" s="147">
        <f>IF(O1047="snížená",K1047,0)</f>
        <v>0</v>
      </c>
      <c r="BG1047" s="147">
        <f>IF(O1047="zákl. přenesená",K1047,0)</f>
        <v>0</v>
      </c>
      <c r="BH1047" s="147">
        <f>IF(O1047="sníž. přenesená",K1047,0)</f>
        <v>0</v>
      </c>
      <c r="BI1047" s="147">
        <f>IF(O1047="nulová",K1047,0)</f>
        <v>0</v>
      </c>
      <c r="BJ1047" s="16" t="s">
        <v>86</v>
      </c>
      <c r="BK1047" s="147">
        <f>ROUND(P1047*H1047,2)</f>
        <v>0</v>
      </c>
      <c r="BL1047" s="16" t="s">
        <v>264</v>
      </c>
      <c r="BM1047" s="262" t="s">
        <v>3000</v>
      </c>
    </row>
    <row r="1048" s="2" customFormat="1" ht="24.15" customHeight="1">
      <c r="A1048" s="41"/>
      <c r="B1048" s="42"/>
      <c r="C1048" s="249" t="s">
        <v>3001</v>
      </c>
      <c r="D1048" s="249" t="s">
        <v>186</v>
      </c>
      <c r="E1048" s="250" t="s">
        <v>3002</v>
      </c>
      <c r="F1048" s="251" t="s">
        <v>3003</v>
      </c>
      <c r="G1048" s="252" t="s">
        <v>189</v>
      </c>
      <c r="H1048" s="253">
        <v>25</v>
      </c>
      <c r="I1048" s="254"/>
      <c r="J1048" s="254"/>
      <c r="K1048" s="255">
        <f>ROUND(P1048*H1048,2)</f>
        <v>0</v>
      </c>
      <c r="L1048" s="256"/>
      <c r="M1048" s="44"/>
      <c r="N1048" s="257" t="s">
        <v>1</v>
      </c>
      <c r="O1048" s="258" t="s">
        <v>42</v>
      </c>
      <c r="P1048" s="259">
        <f>I1048+J1048</f>
        <v>0</v>
      </c>
      <c r="Q1048" s="259">
        <f>ROUND(I1048*H1048,2)</f>
        <v>0</v>
      </c>
      <c r="R1048" s="259">
        <f>ROUND(J1048*H1048,2)</f>
        <v>0</v>
      </c>
      <c r="S1048" s="94"/>
      <c r="T1048" s="260">
        <f>S1048*H1048</f>
        <v>0</v>
      </c>
      <c r="U1048" s="260">
        <v>0</v>
      </c>
      <c r="V1048" s="260">
        <f>U1048*H1048</f>
        <v>0</v>
      </c>
      <c r="W1048" s="260">
        <v>0</v>
      </c>
      <c r="X1048" s="261">
        <f>W1048*H1048</f>
        <v>0</v>
      </c>
      <c r="Y1048" s="41"/>
      <c r="Z1048" s="41"/>
      <c r="AA1048" s="41"/>
      <c r="AB1048" s="41"/>
      <c r="AC1048" s="41"/>
      <c r="AD1048" s="41"/>
      <c r="AE1048" s="41"/>
      <c r="AR1048" s="262" t="s">
        <v>264</v>
      </c>
      <c r="AT1048" s="262" t="s">
        <v>186</v>
      </c>
      <c r="AU1048" s="262" t="s">
        <v>88</v>
      </c>
      <c r="AY1048" s="16" t="s">
        <v>184</v>
      </c>
      <c r="BE1048" s="147">
        <f>IF(O1048="základní",K1048,0)</f>
        <v>0</v>
      </c>
      <c r="BF1048" s="147">
        <f>IF(O1048="snížená",K1048,0)</f>
        <v>0</v>
      </c>
      <c r="BG1048" s="147">
        <f>IF(O1048="zákl. přenesená",K1048,0)</f>
        <v>0</v>
      </c>
      <c r="BH1048" s="147">
        <f>IF(O1048="sníž. přenesená",K1048,0)</f>
        <v>0</v>
      </c>
      <c r="BI1048" s="147">
        <f>IF(O1048="nulová",K1048,0)</f>
        <v>0</v>
      </c>
      <c r="BJ1048" s="16" t="s">
        <v>86</v>
      </c>
      <c r="BK1048" s="147">
        <f>ROUND(P1048*H1048,2)</f>
        <v>0</v>
      </c>
      <c r="BL1048" s="16" t="s">
        <v>264</v>
      </c>
      <c r="BM1048" s="262" t="s">
        <v>3004</v>
      </c>
    </row>
    <row r="1049" s="2" customFormat="1" ht="24.15" customHeight="1">
      <c r="A1049" s="41"/>
      <c r="B1049" s="42"/>
      <c r="C1049" s="249" t="s">
        <v>3005</v>
      </c>
      <c r="D1049" s="249" t="s">
        <v>186</v>
      </c>
      <c r="E1049" s="250" t="s">
        <v>3006</v>
      </c>
      <c r="F1049" s="251" t="s">
        <v>3007</v>
      </c>
      <c r="G1049" s="252" t="s">
        <v>333</v>
      </c>
      <c r="H1049" s="253">
        <v>6</v>
      </c>
      <c r="I1049" s="254"/>
      <c r="J1049" s="254"/>
      <c r="K1049" s="255">
        <f>ROUND(P1049*H1049,2)</f>
        <v>0</v>
      </c>
      <c r="L1049" s="256"/>
      <c r="M1049" s="44"/>
      <c r="N1049" s="257" t="s">
        <v>1</v>
      </c>
      <c r="O1049" s="258" t="s">
        <v>42</v>
      </c>
      <c r="P1049" s="259">
        <f>I1049+J1049</f>
        <v>0</v>
      </c>
      <c r="Q1049" s="259">
        <f>ROUND(I1049*H1049,2)</f>
        <v>0</v>
      </c>
      <c r="R1049" s="259">
        <f>ROUND(J1049*H1049,2)</f>
        <v>0</v>
      </c>
      <c r="S1049" s="94"/>
      <c r="T1049" s="260">
        <f>S1049*H1049</f>
        <v>0</v>
      </c>
      <c r="U1049" s="260">
        <v>0</v>
      </c>
      <c r="V1049" s="260">
        <f>U1049*H1049</f>
        <v>0</v>
      </c>
      <c r="W1049" s="260">
        <v>0</v>
      </c>
      <c r="X1049" s="261">
        <f>W1049*H1049</f>
        <v>0</v>
      </c>
      <c r="Y1049" s="41"/>
      <c r="Z1049" s="41"/>
      <c r="AA1049" s="41"/>
      <c r="AB1049" s="41"/>
      <c r="AC1049" s="41"/>
      <c r="AD1049" s="41"/>
      <c r="AE1049" s="41"/>
      <c r="AR1049" s="262" t="s">
        <v>264</v>
      </c>
      <c r="AT1049" s="262" t="s">
        <v>186</v>
      </c>
      <c r="AU1049" s="262" t="s">
        <v>88</v>
      </c>
      <c r="AY1049" s="16" t="s">
        <v>184</v>
      </c>
      <c r="BE1049" s="147">
        <f>IF(O1049="základní",K1049,0)</f>
        <v>0</v>
      </c>
      <c r="BF1049" s="147">
        <f>IF(O1049="snížená",K1049,0)</f>
        <v>0</v>
      </c>
      <c r="BG1049" s="147">
        <f>IF(O1049="zákl. přenesená",K1049,0)</f>
        <v>0</v>
      </c>
      <c r="BH1049" s="147">
        <f>IF(O1049="sníž. přenesená",K1049,0)</f>
        <v>0</v>
      </c>
      <c r="BI1049" s="147">
        <f>IF(O1049="nulová",K1049,0)</f>
        <v>0</v>
      </c>
      <c r="BJ1049" s="16" t="s">
        <v>86</v>
      </c>
      <c r="BK1049" s="147">
        <f>ROUND(P1049*H1049,2)</f>
        <v>0</v>
      </c>
      <c r="BL1049" s="16" t="s">
        <v>264</v>
      </c>
      <c r="BM1049" s="262" t="s">
        <v>3008</v>
      </c>
    </row>
    <row r="1050" s="2" customFormat="1" ht="24.15" customHeight="1">
      <c r="A1050" s="41"/>
      <c r="B1050" s="42"/>
      <c r="C1050" s="249" t="s">
        <v>3009</v>
      </c>
      <c r="D1050" s="249" t="s">
        <v>186</v>
      </c>
      <c r="E1050" s="250" t="s">
        <v>3010</v>
      </c>
      <c r="F1050" s="251" t="s">
        <v>3011</v>
      </c>
      <c r="G1050" s="252" t="s">
        <v>333</v>
      </c>
      <c r="H1050" s="253">
        <v>20</v>
      </c>
      <c r="I1050" s="254"/>
      <c r="J1050" s="254"/>
      <c r="K1050" s="255">
        <f>ROUND(P1050*H1050,2)</f>
        <v>0</v>
      </c>
      <c r="L1050" s="256"/>
      <c r="M1050" s="44"/>
      <c r="N1050" s="257" t="s">
        <v>1</v>
      </c>
      <c r="O1050" s="258" t="s">
        <v>42</v>
      </c>
      <c r="P1050" s="259">
        <f>I1050+J1050</f>
        <v>0</v>
      </c>
      <c r="Q1050" s="259">
        <f>ROUND(I1050*H1050,2)</f>
        <v>0</v>
      </c>
      <c r="R1050" s="259">
        <f>ROUND(J1050*H1050,2)</f>
        <v>0</v>
      </c>
      <c r="S1050" s="94"/>
      <c r="T1050" s="260">
        <f>S1050*H1050</f>
        <v>0</v>
      </c>
      <c r="U1050" s="260">
        <v>0</v>
      </c>
      <c r="V1050" s="260">
        <f>U1050*H1050</f>
        <v>0</v>
      </c>
      <c r="W1050" s="260">
        <v>0</v>
      </c>
      <c r="X1050" s="261">
        <f>W1050*H1050</f>
        <v>0</v>
      </c>
      <c r="Y1050" s="41"/>
      <c r="Z1050" s="41"/>
      <c r="AA1050" s="41"/>
      <c r="AB1050" s="41"/>
      <c r="AC1050" s="41"/>
      <c r="AD1050" s="41"/>
      <c r="AE1050" s="41"/>
      <c r="AR1050" s="262" t="s">
        <v>264</v>
      </c>
      <c r="AT1050" s="262" t="s">
        <v>186</v>
      </c>
      <c r="AU1050" s="262" t="s">
        <v>88</v>
      </c>
      <c r="AY1050" s="16" t="s">
        <v>184</v>
      </c>
      <c r="BE1050" s="147">
        <f>IF(O1050="základní",K1050,0)</f>
        <v>0</v>
      </c>
      <c r="BF1050" s="147">
        <f>IF(O1050="snížená",K1050,0)</f>
        <v>0</v>
      </c>
      <c r="BG1050" s="147">
        <f>IF(O1050="zákl. přenesená",K1050,0)</f>
        <v>0</v>
      </c>
      <c r="BH1050" s="147">
        <f>IF(O1050="sníž. přenesená",K1050,0)</f>
        <v>0</v>
      </c>
      <c r="BI1050" s="147">
        <f>IF(O1050="nulová",K1050,0)</f>
        <v>0</v>
      </c>
      <c r="BJ1050" s="16" t="s">
        <v>86</v>
      </c>
      <c r="BK1050" s="147">
        <f>ROUND(P1050*H1050,2)</f>
        <v>0</v>
      </c>
      <c r="BL1050" s="16" t="s">
        <v>264</v>
      </c>
      <c r="BM1050" s="262" t="s">
        <v>3012</v>
      </c>
    </row>
    <row r="1051" s="2" customFormat="1" ht="24.15" customHeight="1">
      <c r="A1051" s="41"/>
      <c r="B1051" s="42"/>
      <c r="C1051" s="249" t="s">
        <v>3013</v>
      </c>
      <c r="D1051" s="249" t="s">
        <v>186</v>
      </c>
      <c r="E1051" s="250" t="s">
        <v>3014</v>
      </c>
      <c r="F1051" s="251" t="s">
        <v>3015</v>
      </c>
      <c r="G1051" s="252" t="s">
        <v>333</v>
      </c>
      <c r="H1051" s="253">
        <v>4</v>
      </c>
      <c r="I1051" s="254"/>
      <c r="J1051" s="254"/>
      <c r="K1051" s="255">
        <f>ROUND(P1051*H1051,2)</f>
        <v>0</v>
      </c>
      <c r="L1051" s="256"/>
      <c r="M1051" s="44"/>
      <c r="N1051" s="257" t="s">
        <v>1</v>
      </c>
      <c r="O1051" s="258" t="s">
        <v>42</v>
      </c>
      <c r="P1051" s="259">
        <f>I1051+J1051</f>
        <v>0</v>
      </c>
      <c r="Q1051" s="259">
        <f>ROUND(I1051*H1051,2)</f>
        <v>0</v>
      </c>
      <c r="R1051" s="259">
        <f>ROUND(J1051*H1051,2)</f>
        <v>0</v>
      </c>
      <c r="S1051" s="94"/>
      <c r="T1051" s="260">
        <f>S1051*H1051</f>
        <v>0</v>
      </c>
      <c r="U1051" s="260">
        <v>0</v>
      </c>
      <c r="V1051" s="260">
        <f>U1051*H1051</f>
        <v>0</v>
      </c>
      <c r="W1051" s="260">
        <v>0</v>
      </c>
      <c r="X1051" s="261">
        <f>W1051*H1051</f>
        <v>0</v>
      </c>
      <c r="Y1051" s="41"/>
      <c r="Z1051" s="41"/>
      <c r="AA1051" s="41"/>
      <c r="AB1051" s="41"/>
      <c r="AC1051" s="41"/>
      <c r="AD1051" s="41"/>
      <c r="AE1051" s="41"/>
      <c r="AR1051" s="262" t="s">
        <v>264</v>
      </c>
      <c r="AT1051" s="262" t="s">
        <v>186</v>
      </c>
      <c r="AU1051" s="262" t="s">
        <v>88</v>
      </c>
      <c r="AY1051" s="16" t="s">
        <v>184</v>
      </c>
      <c r="BE1051" s="147">
        <f>IF(O1051="základní",K1051,0)</f>
        <v>0</v>
      </c>
      <c r="BF1051" s="147">
        <f>IF(O1051="snížená",K1051,0)</f>
        <v>0</v>
      </c>
      <c r="BG1051" s="147">
        <f>IF(O1051="zákl. přenesená",K1051,0)</f>
        <v>0</v>
      </c>
      <c r="BH1051" s="147">
        <f>IF(O1051="sníž. přenesená",K1051,0)</f>
        <v>0</v>
      </c>
      <c r="BI1051" s="147">
        <f>IF(O1051="nulová",K1051,0)</f>
        <v>0</v>
      </c>
      <c r="BJ1051" s="16" t="s">
        <v>86</v>
      </c>
      <c r="BK1051" s="147">
        <f>ROUND(P1051*H1051,2)</f>
        <v>0</v>
      </c>
      <c r="BL1051" s="16" t="s">
        <v>264</v>
      </c>
      <c r="BM1051" s="262" t="s">
        <v>3016</v>
      </c>
    </row>
    <row r="1052" s="2" customFormat="1" ht="24.15" customHeight="1">
      <c r="A1052" s="41"/>
      <c r="B1052" s="42"/>
      <c r="C1052" s="286" t="s">
        <v>3017</v>
      </c>
      <c r="D1052" s="286" t="s">
        <v>254</v>
      </c>
      <c r="E1052" s="287" t="s">
        <v>3018</v>
      </c>
      <c r="F1052" s="288" t="s">
        <v>3019</v>
      </c>
      <c r="G1052" s="289" t="s">
        <v>333</v>
      </c>
      <c r="H1052" s="290">
        <v>20</v>
      </c>
      <c r="I1052" s="291"/>
      <c r="J1052" s="292"/>
      <c r="K1052" s="293">
        <f>ROUND(P1052*H1052,2)</f>
        <v>0</v>
      </c>
      <c r="L1052" s="292"/>
      <c r="M1052" s="294"/>
      <c r="N1052" s="295" t="s">
        <v>1</v>
      </c>
      <c r="O1052" s="258" t="s">
        <v>42</v>
      </c>
      <c r="P1052" s="259">
        <f>I1052+J1052</f>
        <v>0</v>
      </c>
      <c r="Q1052" s="259">
        <f>ROUND(I1052*H1052,2)</f>
        <v>0</v>
      </c>
      <c r="R1052" s="259">
        <f>ROUND(J1052*H1052,2)</f>
        <v>0</v>
      </c>
      <c r="S1052" s="94"/>
      <c r="T1052" s="260">
        <f>S1052*H1052</f>
        <v>0</v>
      </c>
      <c r="U1052" s="260">
        <v>0.017500000000000002</v>
      </c>
      <c r="V1052" s="260">
        <f>U1052*H1052</f>
        <v>0.35000000000000003</v>
      </c>
      <c r="W1052" s="260">
        <v>0</v>
      </c>
      <c r="X1052" s="261">
        <f>W1052*H1052</f>
        <v>0</v>
      </c>
      <c r="Y1052" s="41"/>
      <c r="Z1052" s="41"/>
      <c r="AA1052" s="41"/>
      <c r="AB1052" s="41"/>
      <c r="AC1052" s="41"/>
      <c r="AD1052" s="41"/>
      <c r="AE1052" s="41"/>
      <c r="AR1052" s="262" t="s">
        <v>342</v>
      </c>
      <c r="AT1052" s="262" t="s">
        <v>254</v>
      </c>
      <c r="AU1052" s="262" t="s">
        <v>88</v>
      </c>
      <c r="AY1052" s="16" t="s">
        <v>184</v>
      </c>
      <c r="BE1052" s="147">
        <f>IF(O1052="základní",K1052,0)</f>
        <v>0</v>
      </c>
      <c r="BF1052" s="147">
        <f>IF(O1052="snížená",K1052,0)</f>
        <v>0</v>
      </c>
      <c r="BG1052" s="147">
        <f>IF(O1052="zákl. přenesená",K1052,0)</f>
        <v>0</v>
      </c>
      <c r="BH1052" s="147">
        <f>IF(O1052="sníž. přenesená",K1052,0)</f>
        <v>0</v>
      </c>
      <c r="BI1052" s="147">
        <f>IF(O1052="nulová",K1052,0)</f>
        <v>0</v>
      </c>
      <c r="BJ1052" s="16" t="s">
        <v>86</v>
      </c>
      <c r="BK1052" s="147">
        <f>ROUND(P1052*H1052,2)</f>
        <v>0</v>
      </c>
      <c r="BL1052" s="16" t="s">
        <v>264</v>
      </c>
      <c r="BM1052" s="262" t="s">
        <v>3020</v>
      </c>
    </row>
    <row r="1053" s="2" customFormat="1" ht="24.15" customHeight="1">
      <c r="A1053" s="41"/>
      <c r="B1053" s="42"/>
      <c r="C1053" s="286" t="s">
        <v>3021</v>
      </c>
      <c r="D1053" s="286" t="s">
        <v>254</v>
      </c>
      <c r="E1053" s="287" t="s">
        <v>3022</v>
      </c>
      <c r="F1053" s="288" t="s">
        <v>3023</v>
      </c>
      <c r="G1053" s="289" t="s">
        <v>333</v>
      </c>
      <c r="H1053" s="290">
        <v>4</v>
      </c>
      <c r="I1053" s="291"/>
      <c r="J1053" s="292"/>
      <c r="K1053" s="293">
        <f>ROUND(P1053*H1053,2)</f>
        <v>0</v>
      </c>
      <c r="L1053" s="292"/>
      <c r="M1053" s="294"/>
      <c r="N1053" s="295" t="s">
        <v>1</v>
      </c>
      <c r="O1053" s="258" t="s">
        <v>42</v>
      </c>
      <c r="P1053" s="259">
        <f>I1053+J1053</f>
        <v>0</v>
      </c>
      <c r="Q1053" s="259">
        <f>ROUND(I1053*H1053,2)</f>
        <v>0</v>
      </c>
      <c r="R1053" s="259">
        <f>ROUND(J1053*H1053,2)</f>
        <v>0</v>
      </c>
      <c r="S1053" s="94"/>
      <c r="T1053" s="260">
        <f>S1053*H1053</f>
        <v>0</v>
      </c>
      <c r="U1053" s="260">
        <v>0.020500000000000001</v>
      </c>
      <c r="V1053" s="260">
        <f>U1053*H1053</f>
        <v>0.082000000000000003</v>
      </c>
      <c r="W1053" s="260">
        <v>0</v>
      </c>
      <c r="X1053" s="261">
        <f>W1053*H1053</f>
        <v>0</v>
      </c>
      <c r="Y1053" s="41"/>
      <c r="Z1053" s="41"/>
      <c r="AA1053" s="41"/>
      <c r="AB1053" s="41"/>
      <c r="AC1053" s="41"/>
      <c r="AD1053" s="41"/>
      <c r="AE1053" s="41"/>
      <c r="AR1053" s="262" t="s">
        <v>342</v>
      </c>
      <c r="AT1053" s="262" t="s">
        <v>254</v>
      </c>
      <c r="AU1053" s="262" t="s">
        <v>88</v>
      </c>
      <c r="AY1053" s="16" t="s">
        <v>184</v>
      </c>
      <c r="BE1053" s="147">
        <f>IF(O1053="základní",K1053,0)</f>
        <v>0</v>
      </c>
      <c r="BF1053" s="147">
        <f>IF(O1053="snížená",K1053,0)</f>
        <v>0</v>
      </c>
      <c r="BG1053" s="147">
        <f>IF(O1053="zákl. přenesená",K1053,0)</f>
        <v>0</v>
      </c>
      <c r="BH1053" s="147">
        <f>IF(O1053="sníž. přenesená",K1053,0)</f>
        <v>0</v>
      </c>
      <c r="BI1053" s="147">
        <f>IF(O1053="nulová",K1053,0)</f>
        <v>0</v>
      </c>
      <c r="BJ1053" s="16" t="s">
        <v>86</v>
      </c>
      <c r="BK1053" s="147">
        <f>ROUND(P1053*H1053,2)</f>
        <v>0</v>
      </c>
      <c r="BL1053" s="16" t="s">
        <v>264</v>
      </c>
      <c r="BM1053" s="262" t="s">
        <v>3024</v>
      </c>
    </row>
    <row r="1054" s="2" customFormat="1" ht="24.15" customHeight="1">
      <c r="A1054" s="41"/>
      <c r="B1054" s="42"/>
      <c r="C1054" s="249" t="s">
        <v>3025</v>
      </c>
      <c r="D1054" s="249" t="s">
        <v>186</v>
      </c>
      <c r="E1054" s="250" t="s">
        <v>3026</v>
      </c>
      <c r="F1054" s="251" t="s">
        <v>3027</v>
      </c>
      <c r="G1054" s="252" t="s">
        <v>333</v>
      </c>
      <c r="H1054" s="253">
        <v>1</v>
      </c>
      <c r="I1054" s="254"/>
      <c r="J1054" s="254"/>
      <c r="K1054" s="255">
        <f>ROUND(P1054*H1054,2)</f>
        <v>0</v>
      </c>
      <c r="L1054" s="256"/>
      <c r="M1054" s="44"/>
      <c r="N1054" s="257" t="s">
        <v>1</v>
      </c>
      <c r="O1054" s="258" t="s">
        <v>42</v>
      </c>
      <c r="P1054" s="259">
        <f>I1054+J1054</f>
        <v>0</v>
      </c>
      <c r="Q1054" s="259">
        <f>ROUND(I1054*H1054,2)</f>
        <v>0</v>
      </c>
      <c r="R1054" s="259">
        <f>ROUND(J1054*H1054,2)</f>
        <v>0</v>
      </c>
      <c r="S1054" s="94"/>
      <c r="T1054" s="260">
        <f>S1054*H1054</f>
        <v>0</v>
      </c>
      <c r="U1054" s="260">
        <v>0</v>
      </c>
      <c r="V1054" s="260">
        <f>U1054*H1054</f>
        <v>0</v>
      </c>
      <c r="W1054" s="260">
        <v>0</v>
      </c>
      <c r="X1054" s="261">
        <f>W1054*H1054</f>
        <v>0</v>
      </c>
      <c r="Y1054" s="41"/>
      <c r="Z1054" s="41"/>
      <c r="AA1054" s="41"/>
      <c r="AB1054" s="41"/>
      <c r="AC1054" s="41"/>
      <c r="AD1054" s="41"/>
      <c r="AE1054" s="41"/>
      <c r="AR1054" s="262" t="s">
        <v>264</v>
      </c>
      <c r="AT1054" s="262" t="s">
        <v>186</v>
      </c>
      <c r="AU1054" s="262" t="s">
        <v>88</v>
      </c>
      <c r="AY1054" s="16" t="s">
        <v>184</v>
      </c>
      <c r="BE1054" s="147">
        <f>IF(O1054="základní",K1054,0)</f>
        <v>0</v>
      </c>
      <c r="BF1054" s="147">
        <f>IF(O1054="snížená",K1054,0)</f>
        <v>0</v>
      </c>
      <c r="BG1054" s="147">
        <f>IF(O1054="zákl. přenesená",K1054,0)</f>
        <v>0</v>
      </c>
      <c r="BH1054" s="147">
        <f>IF(O1054="sníž. přenesená",K1054,0)</f>
        <v>0</v>
      </c>
      <c r="BI1054" s="147">
        <f>IF(O1054="nulová",K1054,0)</f>
        <v>0</v>
      </c>
      <c r="BJ1054" s="16" t="s">
        <v>86</v>
      </c>
      <c r="BK1054" s="147">
        <f>ROUND(P1054*H1054,2)</f>
        <v>0</v>
      </c>
      <c r="BL1054" s="16" t="s">
        <v>264</v>
      </c>
      <c r="BM1054" s="262" t="s">
        <v>3028</v>
      </c>
    </row>
    <row r="1055" s="2" customFormat="1" ht="24.15" customHeight="1">
      <c r="A1055" s="41"/>
      <c r="B1055" s="42"/>
      <c r="C1055" s="286" t="s">
        <v>3029</v>
      </c>
      <c r="D1055" s="286" t="s">
        <v>254</v>
      </c>
      <c r="E1055" s="287" t="s">
        <v>3030</v>
      </c>
      <c r="F1055" s="288" t="s">
        <v>3031</v>
      </c>
      <c r="G1055" s="289" t="s">
        <v>333</v>
      </c>
      <c r="H1055" s="290">
        <v>1</v>
      </c>
      <c r="I1055" s="291"/>
      <c r="J1055" s="292"/>
      <c r="K1055" s="293">
        <f>ROUND(P1055*H1055,2)</f>
        <v>0</v>
      </c>
      <c r="L1055" s="292"/>
      <c r="M1055" s="294"/>
      <c r="N1055" s="295" t="s">
        <v>1</v>
      </c>
      <c r="O1055" s="258" t="s">
        <v>42</v>
      </c>
      <c r="P1055" s="259">
        <f>I1055+J1055</f>
        <v>0</v>
      </c>
      <c r="Q1055" s="259">
        <f>ROUND(I1055*H1055,2)</f>
        <v>0</v>
      </c>
      <c r="R1055" s="259">
        <f>ROUND(J1055*H1055,2)</f>
        <v>0</v>
      </c>
      <c r="S1055" s="94"/>
      <c r="T1055" s="260">
        <f>S1055*H1055</f>
        <v>0</v>
      </c>
      <c r="U1055" s="260">
        <v>0.045999999999999999</v>
      </c>
      <c r="V1055" s="260">
        <f>U1055*H1055</f>
        <v>0.045999999999999999</v>
      </c>
      <c r="W1055" s="260">
        <v>0</v>
      </c>
      <c r="X1055" s="261">
        <f>W1055*H1055</f>
        <v>0</v>
      </c>
      <c r="Y1055" s="41"/>
      <c r="Z1055" s="41"/>
      <c r="AA1055" s="41"/>
      <c r="AB1055" s="41"/>
      <c r="AC1055" s="41"/>
      <c r="AD1055" s="41"/>
      <c r="AE1055" s="41"/>
      <c r="AR1055" s="262" t="s">
        <v>342</v>
      </c>
      <c r="AT1055" s="262" t="s">
        <v>254</v>
      </c>
      <c r="AU1055" s="262" t="s">
        <v>88</v>
      </c>
      <c r="AY1055" s="16" t="s">
        <v>184</v>
      </c>
      <c r="BE1055" s="147">
        <f>IF(O1055="základní",K1055,0)</f>
        <v>0</v>
      </c>
      <c r="BF1055" s="147">
        <f>IF(O1055="snížená",K1055,0)</f>
        <v>0</v>
      </c>
      <c r="BG1055" s="147">
        <f>IF(O1055="zákl. přenesená",K1055,0)</f>
        <v>0</v>
      </c>
      <c r="BH1055" s="147">
        <f>IF(O1055="sníž. přenesená",K1055,0)</f>
        <v>0</v>
      </c>
      <c r="BI1055" s="147">
        <f>IF(O1055="nulová",K1055,0)</f>
        <v>0</v>
      </c>
      <c r="BJ1055" s="16" t="s">
        <v>86</v>
      </c>
      <c r="BK1055" s="147">
        <f>ROUND(P1055*H1055,2)</f>
        <v>0</v>
      </c>
      <c r="BL1055" s="16" t="s">
        <v>264</v>
      </c>
      <c r="BM1055" s="262" t="s">
        <v>3032</v>
      </c>
    </row>
    <row r="1056" s="2" customFormat="1" ht="24.15" customHeight="1">
      <c r="A1056" s="41"/>
      <c r="B1056" s="42"/>
      <c r="C1056" s="249" t="s">
        <v>3033</v>
      </c>
      <c r="D1056" s="249" t="s">
        <v>186</v>
      </c>
      <c r="E1056" s="250" t="s">
        <v>3034</v>
      </c>
      <c r="F1056" s="251" t="s">
        <v>3035</v>
      </c>
      <c r="G1056" s="252" t="s">
        <v>333</v>
      </c>
      <c r="H1056" s="253">
        <v>9</v>
      </c>
      <c r="I1056" s="254"/>
      <c r="J1056" s="254"/>
      <c r="K1056" s="255">
        <f>ROUND(P1056*H1056,2)</f>
        <v>0</v>
      </c>
      <c r="L1056" s="256"/>
      <c r="M1056" s="44"/>
      <c r="N1056" s="257" t="s">
        <v>1</v>
      </c>
      <c r="O1056" s="258" t="s">
        <v>42</v>
      </c>
      <c r="P1056" s="259">
        <f>I1056+J1056</f>
        <v>0</v>
      </c>
      <c r="Q1056" s="259">
        <f>ROUND(I1056*H1056,2)</f>
        <v>0</v>
      </c>
      <c r="R1056" s="259">
        <f>ROUND(J1056*H1056,2)</f>
        <v>0</v>
      </c>
      <c r="S1056" s="94"/>
      <c r="T1056" s="260">
        <f>S1056*H1056</f>
        <v>0</v>
      </c>
      <c r="U1056" s="260">
        <v>0</v>
      </c>
      <c r="V1056" s="260">
        <f>U1056*H1056</f>
        <v>0</v>
      </c>
      <c r="W1056" s="260">
        <v>0</v>
      </c>
      <c r="X1056" s="261">
        <f>W1056*H1056</f>
        <v>0</v>
      </c>
      <c r="Y1056" s="41"/>
      <c r="Z1056" s="41"/>
      <c r="AA1056" s="41"/>
      <c r="AB1056" s="41"/>
      <c r="AC1056" s="41"/>
      <c r="AD1056" s="41"/>
      <c r="AE1056" s="41"/>
      <c r="AR1056" s="262" t="s">
        <v>264</v>
      </c>
      <c r="AT1056" s="262" t="s">
        <v>186</v>
      </c>
      <c r="AU1056" s="262" t="s">
        <v>88</v>
      </c>
      <c r="AY1056" s="16" t="s">
        <v>184</v>
      </c>
      <c r="BE1056" s="147">
        <f>IF(O1056="základní",K1056,0)</f>
        <v>0</v>
      </c>
      <c r="BF1056" s="147">
        <f>IF(O1056="snížená",K1056,0)</f>
        <v>0</v>
      </c>
      <c r="BG1056" s="147">
        <f>IF(O1056="zákl. přenesená",K1056,0)</f>
        <v>0</v>
      </c>
      <c r="BH1056" s="147">
        <f>IF(O1056="sníž. přenesená",K1056,0)</f>
        <v>0</v>
      </c>
      <c r="BI1056" s="147">
        <f>IF(O1056="nulová",K1056,0)</f>
        <v>0</v>
      </c>
      <c r="BJ1056" s="16" t="s">
        <v>86</v>
      </c>
      <c r="BK1056" s="147">
        <f>ROUND(P1056*H1056,2)</f>
        <v>0</v>
      </c>
      <c r="BL1056" s="16" t="s">
        <v>264</v>
      </c>
      <c r="BM1056" s="262" t="s">
        <v>3036</v>
      </c>
    </row>
    <row r="1057" s="2" customFormat="1" ht="33" customHeight="1">
      <c r="A1057" s="41"/>
      <c r="B1057" s="42"/>
      <c r="C1057" s="286" t="s">
        <v>3037</v>
      </c>
      <c r="D1057" s="286" t="s">
        <v>254</v>
      </c>
      <c r="E1057" s="287" t="s">
        <v>3038</v>
      </c>
      <c r="F1057" s="288" t="s">
        <v>3039</v>
      </c>
      <c r="G1057" s="289" t="s">
        <v>333</v>
      </c>
      <c r="H1057" s="290">
        <v>9</v>
      </c>
      <c r="I1057" s="291"/>
      <c r="J1057" s="292"/>
      <c r="K1057" s="293">
        <f>ROUND(P1057*H1057,2)</f>
        <v>0</v>
      </c>
      <c r="L1057" s="292"/>
      <c r="M1057" s="294"/>
      <c r="N1057" s="295" t="s">
        <v>1</v>
      </c>
      <c r="O1057" s="258" t="s">
        <v>42</v>
      </c>
      <c r="P1057" s="259">
        <f>I1057+J1057</f>
        <v>0</v>
      </c>
      <c r="Q1057" s="259">
        <f>ROUND(I1057*H1057,2)</f>
        <v>0</v>
      </c>
      <c r="R1057" s="259">
        <f>ROUND(J1057*H1057,2)</f>
        <v>0</v>
      </c>
      <c r="S1057" s="94"/>
      <c r="T1057" s="260">
        <f>S1057*H1057</f>
        <v>0</v>
      </c>
      <c r="U1057" s="260">
        <v>0.0195</v>
      </c>
      <c r="V1057" s="260">
        <f>U1057*H1057</f>
        <v>0.17549999999999999</v>
      </c>
      <c r="W1057" s="260">
        <v>0</v>
      </c>
      <c r="X1057" s="261">
        <f>W1057*H1057</f>
        <v>0</v>
      </c>
      <c r="Y1057" s="41"/>
      <c r="Z1057" s="41"/>
      <c r="AA1057" s="41"/>
      <c r="AB1057" s="41"/>
      <c r="AC1057" s="41"/>
      <c r="AD1057" s="41"/>
      <c r="AE1057" s="41"/>
      <c r="AR1057" s="262" t="s">
        <v>342</v>
      </c>
      <c r="AT1057" s="262" t="s">
        <v>254</v>
      </c>
      <c r="AU1057" s="262" t="s">
        <v>88</v>
      </c>
      <c r="AY1057" s="16" t="s">
        <v>184</v>
      </c>
      <c r="BE1057" s="147">
        <f>IF(O1057="základní",K1057,0)</f>
        <v>0</v>
      </c>
      <c r="BF1057" s="147">
        <f>IF(O1057="snížená",K1057,0)</f>
        <v>0</v>
      </c>
      <c r="BG1057" s="147">
        <f>IF(O1057="zákl. přenesená",K1057,0)</f>
        <v>0</v>
      </c>
      <c r="BH1057" s="147">
        <f>IF(O1057="sníž. přenesená",K1057,0)</f>
        <v>0</v>
      </c>
      <c r="BI1057" s="147">
        <f>IF(O1057="nulová",K1057,0)</f>
        <v>0</v>
      </c>
      <c r="BJ1057" s="16" t="s">
        <v>86</v>
      </c>
      <c r="BK1057" s="147">
        <f>ROUND(P1057*H1057,2)</f>
        <v>0</v>
      </c>
      <c r="BL1057" s="16" t="s">
        <v>264</v>
      </c>
      <c r="BM1057" s="262" t="s">
        <v>3040</v>
      </c>
    </row>
    <row r="1058" s="2" customFormat="1" ht="24.15" customHeight="1">
      <c r="A1058" s="41"/>
      <c r="B1058" s="42"/>
      <c r="C1058" s="249" t="s">
        <v>3041</v>
      </c>
      <c r="D1058" s="249" t="s">
        <v>186</v>
      </c>
      <c r="E1058" s="250" t="s">
        <v>3042</v>
      </c>
      <c r="F1058" s="251" t="s">
        <v>3043</v>
      </c>
      <c r="G1058" s="252" t="s">
        <v>333</v>
      </c>
      <c r="H1058" s="253">
        <v>8</v>
      </c>
      <c r="I1058" s="254"/>
      <c r="J1058" s="254"/>
      <c r="K1058" s="255">
        <f>ROUND(P1058*H1058,2)</f>
        <v>0</v>
      </c>
      <c r="L1058" s="256"/>
      <c r="M1058" s="44"/>
      <c r="N1058" s="257" t="s">
        <v>1</v>
      </c>
      <c r="O1058" s="258" t="s">
        <v>42</v>
      </c>
      <c r="P1058" s="259">
        <f>I1058+J1058</f>
        <v>0</v>
      </c>
      <c r="Q1058" s="259">
        <f>ROUND(I1058*H1058,2)</f>
        <v>0</v>
      </c>
      <c r="R1058" s="259">
        <f>ROUND(J1058*H1058,2)</f>
        <v>0</v>
      </c>
      <c r="S1058" s="94"/>
      <c r="T1058" s="260">
        <f>S1058*H1058</f>
        <v>0</v>
      </c>
      <c r="U1058" s="260">
        <v>0</v>
      </c>
      <c r="V1058" s="260">
        <f>U1058*H1058</f>
        <v>0</v>
      </c>
      <c r="W1058" s="260">
        <v>0</v>
      </c>
      <c r="X1058" s="261">
        <f>W1058*H1058</f>
        <v>0</v>
      </c>
      <c r="Y1058" s="41"/>
      <c r="Z1058" s="41"/>
      <c r="AA1058" s="41"/>
      <c r="AB1058" s="41"/>
      <c r="AC1058" s="41"/>
      <c r="AD1058" s="41"/>
      <c r="AE1058" s="41"/>
      <c r="AR1058" s="262" t="s">
        <v>264</v>
      </c>
      <c r="AT1058" s="262" t="s">
        <v>186</v>
      </c>
      <c r="AU1058" s="262" t="s">
        <v>88</v>
      </c>
      <c r="AY1058" s="16" t="s">
        <v>184</v>
      </c>
      <c r="BE1058" s="147">
        <f>IF(O1058="základní",K1058,0)</f>
        <v>0</v>
      </c>
      <c r="BF1058" s="147">
        <f>IF(O1058="snížená",K1058,0)</f>
        <v>0</v>
      </c>
      <c r="BG1058" s="147">
        <f>IF(O1058="zákl. přenesená",K1058,0)</f>
        <v>0</v>
      </c>
      <c r="BH1058" s="147">
        <f>IF(O1058="sníž. přenesená",K1058,0)</f>
        <v>0</v>
      </c>
      <c r="BI1058" s="147">
        <f>IF(O1058="nulová",K1058,0)</f>
        <v>0</v>
      </c>
      <c r="BJ1058" s="16" t="s">
        <v>86</v>
      </c>
      <c r="BK1058" s="147">
        <f>ROUND(P1058*H1058,2)</f>
        <v>0</v>
      </c>
      <c r="BL1058" s="16" t="s">
        <v>264</v>
      </c>
      <c r="BM1058" s="262" t="s">
        <v>3044</v>
      </c>
    </row>
    <row r="1059" s="2" customFormat="1" ht="24.15" customHeight="1">
      <c r="A1059" s="41"/>
      <c r="B1059" s="42"/>
      <c r="C1059" s="286" t="s">
        <v>3045</v>
      </c>
      <c r="D1059" s="286" t="s">
        <v>254</v>
      </c>
      <c r="E1059" s="287" t="s">
        <v>3046</v>
      </c>
      <c r="F1059" s="288" t="s">
        <v>3047</v>
      </c>
      <c r="G1059" s="289" t="s">
        <v>333</v>
      </c>
      <c r="H1059" s="290">
        <v>7</v>
      </c>
      <c r="I1059" s="291"/>
      <c r="J1059" s="292"/>
      <c r="K1059" s="293">
        <f>ROUND(P1059*H1059,2)</f>
        <v>0</v>
      </c>
      <c r="L1059" s="292"/>
      <c r="M1059" s="294"/>
      <c r="N1059" s="295" t="s">
        <v>1</v>
      </c>
      <c r="O1059" s="258" t="s">
        <v>42</v>
      </c>
      <c r="P1059" s="259">
        <f>I1059+J1059</f>
        <v>0</v>
      </c>
      <c r="Q1059" s="259">
        <f>ROUND(I1059*H1059,2)</f>
        <v>0</v>
      </c>
      <c r="R1059" s="259">
        <f>ROUND(J1059*H1059,2)</f>
        <v>0</v>
      </c>
      <c r="S1059" s="94"/>
      <c r="T1059" s="260">
        <f>S1059*H1059</f>
        <v>0</v>
      </c>
      <c r="U1059" s="260">
        <v>0.020500000000000001</v>
      </c>
      <c r="V1059" s="260">
        <f>U1059*H1059</f>
        <v>0.14350000000000002</v>
      </c>
      <c r="W1059" s="260">
        <v>0</v>
      </c>
      <c r="X1059" s="261">
        <f>W1059*H1059</f>
        <v>0</v>
      </c>
      <c r="Y1059" s="41"/>
      <c r="Z1059" s="41"/>
      <c r="AA1059" s="41"/>
      <c r="AB1059" s="41"/>
      <c r="AC1059" s="41"/>
      <c r="AD1059" s="41"/>
      <c r="AE1059" s="41"/>
      <c r="AR1059" s="262" t="s">
        <v>342</v>
      </c>
      <c r="AT1059" s="262" t="s">
        <v>254</v>
      </c>
      <c r="AU1059" s="262" t="s">
        <v>88</v>
      </c>
      <c r="AY1059" s="16" t="s">
        <v>184</v>
      </c>
      <c r="BE1059" s="147">
        <f>IF(O1059="základní",K1059,0)</f>
        <v>0</v>
      </c>
      <c r="BF1059" s="147">
        <f>IF(O1059="snížená",K1059,0)</f>
        <v>0</v>
      </c>
      <c r="BG1059" s="147">
        <f>IF(O1059="zákl. přenesená",K1059,0)</f>
        <v>0</v>
      </c>
      <c r="BH1059" s="147">
        <f>IF(O1059="sníž. přenesená",K1059,0)</f>
        <v>0</v>
      </c>
      <c r="BI1059" s="147">
        <f>IF(O1059="nulová",K1059,0)</f>
        <v>0</v>
      </c>
      <c r="BJ1059" s="16" t="s">
        <v>86</v>
      </c>
      <c r="BK1059" s="147">
        <f>ROUND(P1059*H1059,2)</f>
        <v>0</v>
      </c>
      <c r="BL1059" s="16" t="s">
        <v>264</v>
      </c>
      <c r="BM1059" s="262" t="s">
        <v>3048</v>
      </c>
    </row>
    <row r="1060" s="2" customFormat="1" ht="33" customHeight="1">
      <c r="A1060" s="41"/>
      <c r="B1060" s="42"/>
      <c r="C1060" s="286" t="s">
        <v>3049</v>
      </c>
      <c r="D1060" s="286" t="s">
        <v>254</v>
      </c>
      <c r="E1060" s="287" t="s">
        <v>3050</v>
      </c>
      <c r="F1060" s="288" t="s">
        <v>3051</v>
      </c>
      <c r="G1060" s="289" t="s">
        <v>333</v>
      </c>
      <c r="H1060" s="290">
        <v>1</v>
      </c>
      <c r="I1060" s="291"/>
      <c r="J1060" s="292"/>
      <c r="K1060" s="293">
        <f>ROUND(P1060*H1060,2)</f>
        <v>0</v>
      </c>
      <c r="L1060" s="292"/>
      <c r="M1060" s="294"/>
      <c r="N1060" s="295" t="s">
        <v>1</v>
      </c>
      <c r="O1060" s="258" t="s">
        <v>42</v>
      </c>
      <c r="P1060" s="259">
        <f>I1060+J1060</f>
        <v>0</v>
      </c>
      <c r="Q1060" s="259">
        <f>ROUND(I1060*H1060,2)</f>
        <v>0</v>
      </c>
      <c r="R1060" s="259">
        <f>ROUND(J1060*H1060,2)</f>
        <v>0</v>
      </c>
      <c r="S1060" s="94"/>
      <c r="T1060" s="260">
        <f>S1060*H1060</f>
        <v>0</v>
      </c>
      <c r="U1060" s="260">
        <v>0.021499999999999998</v>
      </c>
      <c r="V1060" s="260">
        <f>U1060*H1060</f>
        <v>0.021499999999999998</v>
      </c>
      <c r="W1060" s="260">
        <v>0</v>
      </c>
      <c r="X1060" s="261">
        <f>W1060*H1060</f>
        <v>0</v>
      </c>
      <c r="Y1060" s="41"/>
      <c r="Z1060" s="41"/>
      <c r="AA1060" s="41"/>
      <c r="AB1060" s="41"/>
      <c r="AC1060" s="41"/>
      <c r="AD1060" s="41"/>
      <c r="AE1060" s="41"/>
      <c r="AR1060" s="262" t="s">
        <v>342</v>
      </c>
      <c r="AT1060" s="262" t="s">
        <v>254</v>
      </c>
      <c r="AU1060" s="262" t="s">
        <v>88</v>
      </c>
      <c r="AY1060" s="16" t="s">
        <v>184</v>
      </c>
      <c r="BE1060" s="147">
        <f>IF(O1060="základní",K1060,0)</f>
        <v>0</v>
      </c>
      <c r="BF1060" s="147">
        <f>IF(O1060="snížená",K1060,0)</f>
        <v>0</v>
      </c>
      <c r="BG1060" s="147">
        <f>IF(O1060="zákl. přenesená",K1060,0)</f>
        <v>0</v>
      </c>
      <c r="BH1060" s="147">
        <f>IF(O1060="sníž. přenesená",K1060,0)</f>
        <v>0</v>
      </c>
      <c r="BI1060" s="147">
        <f>IF(O1060="nulová",K1060,0)</f>
        <v>0</v>
      </c>
      <c r="BJ1060" s="16" t="s">
        <v>86</v>
      </c>
      <c r="BK1060" s="147">
        <f>ROUND(P1060*H1060,2)</f>
        <v>0</v>
      </c>
      <c r="BL1060" s="16" t="s">
        <v>264</v>
      </c>
      <c r="BM1060" s="262" t="s">
        <v>3052</v>
      </c>
    </row>
    <row r="1061" s="2" customFormat="1" ht="24.15" customHeight="1">
      <c r="A1061" s="41"/>
      <c r="B1061" s="42"/>
      <c r="C1061" s="249" t="s">
        <v>3053</v>
      </c>
      <c r="D1061" s="249" t="s">
        <v>186</v>
      </c>
      <c r="E1061" s="250" t="s">
        <v>3054</v>
      </c>
      <c r="F1061" s="251" t="s">
        <v>3055</v>
      </c>
      <c r="G1061" s="252" t="s">
        <v>333</v>
      </c>
      <c r="H1061" s="253">
        <v>1</v>
      </c>
      <c r="I1061" s="254"/>
      <c r="J1061" s="254"/>
      <c r="K1061" s="255">
        <f>ROUND(P1061*H1061,2)</f>
        <v>0</v>
      </c>
      <c r="L1061" s="256"/>
      <c r="M1061" s="44"/>
      <c r="N1061" s="257" t="s">
        <v>1</v>
      </c>
      <c r="O1061" s="258" t="s">
        <v>42</v>
      </c>
      <c r="P1061" s="259">
        <f>I1061+J1061</f>
        <v>0</v>
      </c>
      <c r="Q1061" s="259">
        <f>ROUND(I1061*H1061,2)</f>
        <v>0</v>
      </c>
      <c r="R1061" s="259">
        <f>ROUND(J1061*H1061,2)</f>
        <v>0</v>
      </c>
      <c r="S1061" s="94"/>
      <c r="T1061" s="260">
        <f>S1061*H1061</f>
        <v>0</v>
      </c>
      <c r="U1061" s="260">
        <v>0</v>
      </c>
      <c r="V1061" s="260">
        <f>U1061*H1061</f>
        <v>0</v>
      </c>
      <c r="W1061" s="260">
        <v>0</v>
      </c>
      <c r="X1061" s="261">
        <f>W1061*H1061</f>
        <v>0</v>
      </c>
      <c r="Y1061" s="41"/>
      <c r="Z1061" s="41"/>
      <c r="AA1061" s="41"/>
      <c r="AB1061" s="41"/>
      <c r="AC1061" s="41"/>
      <c r="AD1061" s="41"/>
      <c r="AE1061" s="41"/>
      <c r="AR1061" s="262" t="s">
        <v>264</v>
      </c>
      <c r="AT1061" s="262" t="s">
        <v>186</v>
      </c>
      <c r="AU1061" s="262" t="s">
        <v>88</v>
      </c>
      <c r="AY1061" s="16" t="s">
        <v>184</v>
      </c>
      <c r="BE1061" s="147">
        <f>IF(O1061="základní",K1061,0)</f>
        <v>0</v>
      </c>
      <c r="BF1061" s="147">
        <f>IF(O1061="snížená",K1061,0)</f>
        <v>0</v>
      </c>
      <c r="BG1061" s="147">
        <f>IF(O1061="zákl. přenesená",K1061,0)</f>
        <v>0</v>
      </c>
      <c r="BH1061" s="147">
        <f>IF(O1061="sníž. přenesená",K1061,0)</f>
        <v>0</v>
      </c>
      <c r="BI1061" s="147">
        <f>IF(O1061="nulová",K1061,0)</f>
        <v>0</v>
      </c>
      <c r="BJ1061" s="16" t="s">
        <v>86</v>
      </c>
      <c r="BK1061" s="147">
        <f>ROUND(P1061*H1061,2)</f>
        <v>0</v>
      </c>
      <c r="BL1061" s="16" t="s">
        <v>264</v>
      </c>
      <c r="BM1061" s="262" t="s">
        <v>3056</v>
      </c>
    </row>
    <row r="1062" s="2" customFormat="1" ht="24.15" customHeight="1">
      <c r="A1062" s="41"/>
      <c r="B1062" s="42"/>
      <c r="C1062" s="286" t="s">
        <v>3057</v>
      </c>
      <c r="D1062" s="286" t="s">
        <v>254</v>
      </c>
      <c r="E1062" s="287" t="s">
        <v>3058</v>
      </c>
      <c r="F1062" s="288" t="s">
        <v>3059</v>
      </c>
      <c r="G1062" s="289" t="s">
        <v>333</v>
      </c>
      <c r="H1062" s="290">
        <v>1</v>
      </c>
      <c r="I1062" s="291"/>
      <c r="J1062" s="292"/>
      <c r="K1062" s="293">
        <f>ROUND(P1062*H1062,2)</f>
        <v>0</v>
      </c>
      <c r="L1062" s="292"/>
      <c r="M1062" s="294"/>
      <c r="N1062" s="295" t="s">
        <v>1</v>
      </c>
      <c r="O1062" s="258" t="s">
        <v>42</v>
      </c>
      <c r="P1062" s="259">
        <f>I1062+J1062</f>
        <v>0</v>
      </c>
      <c r="Q1062" s="259">
        <f>ROUND(I1062*H1062,2)</f>
        <v>0</v>
      </c>
      <c r="R1062" s="259">
        <f>ROUND(J1062*H1062,2)</f>
        <v>0</v>
      </c>
      <c r="S1062" s="94"/>
      <c r="T1062" s="260">
        <f>S1062*H1062</f>
        <v>0</v>
      </c>
      <c r="U1062" s="260">
        <v>0.0195</v>
      </c>
      <c r="V1062" s="260">
        <f>U1062*H1062</f>
        <v>0.0195</v>
      </c>
      <c r="W1062" s="260">
        <v>0</v>
      </c>
      <c r="X1062" s="261">
        <f>W1062*H1062</f>
        <v>0</v>
      </c>
      <c r="Y1062" s="41"/>
      <c r="Z1062" s="41"/>
      <c r="AA1062" s="41"/>
      <c r="AB1062" s="41"/>
      <c r="AC1062" s="41"/>
      <c r="AD1062" s="41"/>
      <c r="AE1062" s="41"/>
      <c r="AR1062" s="262" t="s">
        <v>342</v>
      </c>
      <c r="AT1062" s="262" t="s">
        <v>254</v>
      </c>
      <c r="AU1062" s="262" t="s">
        <v>88</v>
      </c>
      <c r="AY1062" s="16" t="s">
        <v>184</v>
      </c>
      <c r="BE1062" s="147">
        <f>IF(O1062="základní",K1062,0)</f>
        <v>0</v>
      </c>
      <c r="BF1062" s="147">
        <f>IF(O1062="snížená",K1062,0)</f>
        <v>0</v>
      </c>
      <c r="BG1062" s="147">
        <f>IF(O1062="zákl. přenesená",K1062,0)</f>
        <v>0</v>
      </c>
      <c r="BH1062" s="147">
        <f>IF(O1062="sníž. přenesená",K1062,0)</f>
        <v>0</v>
      </c>
      <c r="BI1062" s="147">
        <f>IF(O1062="nulová",K1062,0)</f>
        <v>0</v>
      </c>
      <c r="BJ1062" s="16" t="s">
        <v>86</v>
      </c>
      <c r="BK1062" s="147">
        <f>ROUND(P1062*H1062,2)</f>
        <v>0</v>
      </c>
      <c r="BL1062" s="16" t="s">
        <v>264</v>
      </c>
      <c r="BM1062" s="262" t="s">
        <v>3060</v>
      </c>
    </row>
    <row r="1063" s="2" customFormat="1" ht="24.15" customHeight="1">
      <c r="A1063" s="41"/>
      <c r="B1063" s="42"/>
      <c r="C1063" s="249" t="s">
        <v>3061</v>
      </c>
      <c r="D1063" s="249" t="s">
        <v>186</v>
      </c>
      <c r="E1063" s="250" t="s">
        <v>3062</v>
      </c>
      <c r="F1063" s="251" t="s">
        <v>3063</v>
      </c>
      <c r="G1063" s="252" t="s">
        <v>333</v>
      </c>
      <c r="H1063" s="253">
        <v>2</v>
      </c>
      <c r="I1063" s="254"/>
      <c r="J1063" s="254"/>
      <c r="K1063" s="255">
        <f>ROUND(P1063*H1063,2)</f>
        <v>0</v>
      </c>
      <c r="L1063" s="256"/>
      <c r="M1063" s="44"/>
      <c r="N1063" s="257" t="s">
        <v>1</v>
      </c>
      <c r="O1063" s="258" t="s">
        <v>42</v>
      </c>
      <c r="P1063" s="259">
        <f>I1063+J1063</f>
        <v>0</v>
      </c>
      <c r="Q1063" s="259">
        <f>ROUND(I1063*H1063,2)</f>
        <v>0</v>
      </c>
      <c r="R1063" s="259">
        <f>ROUND(J1063*H1063,2)</f>
        <v>0</v>
      </c>
      <c r="S1063" s="94"/>
      <c r="T1063" s="260">
        <f>S1063*H1063</f>
        <v>0</v>
      </c>
      <c r="U1063" s="260">
        <v>0.00093000000000000005</v>
      </c>
      <c r="V1063" s="260">
        <f>U1063*H1063</f>
        <v>0.0018600000000000001</v>
      </c>
      <c r="W1063" s="260">
        <v>0</v>
      </c>
      <c r="X1063" s="261">
        <f>W1063*H1063</f>
        <v>0</v>
      </c>
      <c r="Y1063" s="41"/>
      <c r="Z1063" s="41"/>
      <c r="AA1063" s="41"/>
      <c r="AB1063" s="41"/>
      <c r="AC1063" s="41"/>
      <c r="AD1063" s="41"/>
      <c r="AE1063" s="41"/>
      <c r="AR1063" s="262" t="s">
        <v>264</v>
      </c>
      <c r="AT1063" s="262" t="s">
        <v>186</v>
      </c>
      <c r="AU1063" s="262" t="s">
        <v>88</v>
      </c>
      <c r="AY1063" s="16" t="s">
        <v>184</v>
      </c>
      <c r="BE1063" s="147">
        <f>IF(O1063="základní",K1063,0)</f>
        <v>0</v>
      </c>
      <c r="BF1063" s="147">
        <f>IF(O1063="snížená",K1063,0)</f>
        <v>0</v>
      </c>
      <c r="BG1063" s="147">
        <f>IF(O1063="zákl. přenesená",K1063,0)</f>
        <v>0</v>
      </c>
      <c r="BH1063" s="147">
        <f>IF(O1063="sníž. přenesená",K1063,0)</f>
        <v>0</v>
      </c>
      <c r="BI1063" s="147">
        <f>IF(O1063="nulová",K1063,0)</f>
        <v>0</v>
      </c>
      <c r="BJ1063" s="16" t="s">
        <v>86</v>
      </c>
      <c r="BK1063" s="147">
        <f>ROUND(P1063*H1063,2)</f>
        <v>0</v>
      </c>
      <c r="BL1063" s="16" t="s">
        <v>264</v>
      </c>
      <c r="BM1063" s="262" t="s">
        <v>3064</v>
      </c>
    </row>
    <row r="1064" s="2" customFormat="1" ht="24.15" customHeight="1">
      <c r="A1064" s="41"/>
      <c r="B1064" s="42"/>
      <c r="C1064" s="249" t="s">
        <v>3065</v>
      </c>
      <c r="D1064" s="249" t="s">
        <v>186</v>
      </c>
      <c r="E1064" s="250" t="s">
        <v>3066</v>
      </c>
      <c r="F1064" s="251" t="s">
        <v>3067</v>
      </c>
      <c r="G1064" s="252" t="s">
        <v>333</v>
      </c>
      <c r="H1064" s="253">
        <v>1</v>
      </c>
      <c r="I1064" s="254"/>
      <c r="J1064" s="254"/>
      <c r="K1064" s="255">
        <f>ROUND(P1064*H1064,2)</f>
        <v>0</v>
      </c>
      <c r="L1064" s="256"/>
      <c r="M1064" s="44"/>
      <c r="N1064" s="257" t="s">
        <v>1</v>
      </c>
      <c r="O1064" s="258" t="s">
        <v>42</v>
      </c>
      <c r="P1064" s="259">
        <f>I1064+J1064</f>
        <v>0</v>
      </c>
      <c r="Q1064" s="259">
        <f>ROUND(I1064*H1064,2)</f>
        <v>0</v>
      </c>
      <c r="R1064" s="259">
        <f>ROUND(J1064*H1064,2)</f>
        <v>0</v>
      </c>
      <c r="S1064" s="94"/>
      <c r="T1064" s="260">
        <f>S1064*H1064</f>
        <v>0</v>
      </c>
      <c r="U1064" s="260">
        <v>0.00092000000000000003</v>
      </c>
      <c r="V1064" s="260">
        <f>U1064*H1064</f>
        <v>0.00092000000000000003</v>
      </c>
      <c r="W1064" s="260">
        <v>0</v>
      </c>
      <c r="X1064" s="261">
        <f>W1064*H1064</f>
        <v>0</v>
      </c>
      <c r="Y1064" s="41"/>
      <c r="Z1064" s="41"/>
      <c r="AA1064" s="41"/>
      <c r="AB1064" s="41"/>
      <c r="AC1064" s="41"/>
      <c r="AD1064" s="41"/>
      <c r="AE1064" s="41"/>
      <c r="AR1064" s="262" t="s">
        <v>264</v>
      </c>
      <c r="AT1064" s="262" t="s">
        <v>186</v>
      </c>
      <c r="AU1064" s="262" t="s">
        <v>88</v>
      </c>
      <c r="AY1064" s="16" t="s">
        <v>184</v>
      </c>
      <c r="BE1064" s="147">
        <f>IF(O1064="základní",K1064,0)</f>
        <v>0</v>
      </c>
      <c r="BF1064" s="147">
        <f>IF(O1064="snížená",K1064,0)</f>
        <v>0</v>
      </c>
      <c r="BG1064" s="147">
        <f>IF(O1064="zákl. přenesená",K1064,0)</f>
        <v>0</v>
      </c>
      <c r="BH1064" s="147">
        <f>IF(O1064="sníž. přenesená",K1064,0)</f>
        <v>0</v>
      </c>
      <c r="BI1064" s="147">
        <f>IF(O1064="nulová",K1064,0)</f>
        <v>0</v>
      </c>
      <c r="BJ1064" s="16" t="s">
        <v>86</v>
      </c>
      <c r="BK1064" s="147">
        <f>ROUND(P1064*H1064,2)</f>
        <v>0</v>
      </c>
      <c r="BL1064" s="16" t="s">
        <v>264</v>
      </c>
      <c r="BM1064" s="262" t="s">
        <v>3068</v>
      </c>
    </row>
    <row r="1065" s="2" customFormat="1" ht="24.15" customHeight="1">
      <c r="A1065" s="41"/>
      <c r="B1065" s="42"/>
      <c r="C1065" s="286" t="s">
        <v>3069</v>
      </c>
      <c r="D1065" s="286" t="s">
        <v>254</v>
      </c>
      <c r="E1065" s="287" t="s">
        <v>3070</v>
      </c>
      <c r="F1065" s="288" t="s">
        <v>3071</v>
      </c>
      <c r="G1065" s="289" t="s">
        <v>333</v>
      </c>
      <c r="H1065" s="290">
        <v>2</v>
      </c>
      <c r="I1065" s="291"/>
      <c r="J1065" s="292"/>
      <c r="K1065" s="293">
        <f>ROUND(P1065*H1065,2)</f>
        <v>0</v>
      </c>
      <c r="L1065" s="292"/>
      <c r="M1065" s="294"/>
      <c r="N1065" s="295" t="s">
        <v>1</v>
      </c>
      <c r="O1065" s="258" t="s">
        <v>42</v>
      </c>
      <c r="P1065" s="259">
        <f>I1065+J1065</f>
        <v>0</v>
      </c>
      <c r="Q1065" s="259">
        <f>ROUND(I1065*H1065,2)</f>
        <v>0</v>
      </c>
      <c r="R1065" s="259">
        <f>ROUND(J1065*H1065,2)</f>
        <v>0</v>
      </c>
      <c r="S1065" s="94"/>
      <c r="T1065" s="260">
        <f>S1065*H1065</f>
        <v>0</v>
      </c>
      <c r="U1065" s="260">
        <v>0.023</v>
      </c>
      <c r="V1065" s="260">
        <f>U1065*H1065</f>
        <v>0.045999999999999999</v>
      </c>
      <c r="W1065" s="260">
        <v>0</v>
      </c>
      <c r="X1065" s="261">
        <f>W1065*H1065</f>
        <v>0</v>
      </c>
      <c r="Y1065" s="41"/>
      <c r="Z1065" s="41"/>
      <c r="AA1065" s="41"/>
      <c r="AB1065" s="41"/>
      <c r="AC1065" s="41"/>
      <c r="AD1065" s="41"/>
      <c r="AE1065" s="41"/>
      <c r="AR1065" s="262" t="s">
        <v>342</v>
      </c>
      <c r="AT1065" s="262" t="s">
        <v>254</v>
      </c>
      <c r="AU1065" s="262" t="s">
        <v>88</v>
      </c>
      <c r="AY1065" s="16" t="s">
        <v>184</v>
      </c>
      <c r="BE1065" s="147">
        <f>IF(O1065="základní",K1065,0)</f>
        <v>0</v>
      </c>
      <c r="BF1065" s="147">
        <f>IF(O1065="snížená",K1065,0)</f>
        <v>0</v>
      </c>
      <c r="BG1065" s="147">
        <f>IF(O1065="zákl. přenesená",K1065,0)</f>
        <v>0</v>
      </c>
      <c r="BH1065" s="147">
        <f>IF(O1065="sníž. přenesená",K1065,0)</f>
        <v>0</v>
      </c>
      <c r="BI1065" s="147">
        <f>IF(O1065="nulová",K1065,0)</f>
        <v>0</v>
      </c>
      <c r="BJ1065" s="16" t="s">
        <v>86</v>
      </c>
      <c r="BK1065" s="147">
        <f>ROUND(P1065*H1065,2)</f>
        <v>0</v>
      </c>
      <c r="BL1065" s="16" t="s">
        <v>264</v>
      </c>
      <c r="BM1065" s="262" t="s">
        <v>3072</v>
      </c>
    </row>
    <row r="1066" s="2" customFormat="1" ht="24.15" customHeight="1">
      <c r="A1066" s="41"/>
      <c r="B1066" s="42"/>
      <c r="C1066" s="286" t="s">
        <v>3073</v>
      </c>
      <c r="D1066" s="286" t="s">
        <v>254</v>
      </c>
      <c r="E1066" s="287" t="s">
        <v>3074</v>
      </c>
      <c r="F1066" s="288" t="s">
        <v>3075</v>
      </c>
      <c r="G1066" s="289" t="s">
        <v>333</v>
      </c>
      <c r="H1066" s="290">
        <v>1</v>
      </c>
      <c r="I1066" s="291"/>
      <c r="J1066" s="292"/>
      <c r="K1066" s="293">
        <f>ROUND(P1066*H1066,2)</f>
        <v>0</v>
      </c>
      <c r="L1066" s="292"/>
      <c r="M1066" s="294"/>
      <c r="N1066" s="295" t="s">
        <v>1</v>
      </c>
      <c r="O1066" s="258" t="s">
        <v>42</v>
      </c>
      <c r="P1066" s="259">
        <f>I1066+J1066</f>
        <v>0</v>
      </c>
      <c r="Q1066" s="259">
        <f>ROUND(I1066*H1066,2)</f>
        <v>0</v>
      </c>
      <c r="R1066" s="259">
        <f>ROUND(J1066*H1066,2)</f>
        <v>0</v>
      </c>
      <c r="S1066" s="94"/>
      <c r="T1066" s="260">
        <f>S1066*H1066</f>
        <v>0</v>
      </c>
      <c r="U1066" s="260">
        <v>0.023</v>
      </c>
      <c r="V1066" s="260">
        <f>U1066*H1066</f>
        <v>0.023</v>
      </c>
      <c r="W1066" s="260">
        <v>0</v>
      </c>
      <c r="X1066" s="261">
        <f>W1066*H1066</f>
        <v>0</v>
      </c>
      <c r="Y1066" s="41"/>
      <c r="Z1066" s="41"/>
      <c r="AA1066" s="41"/>
      <c r="AB1066" s="41"/>
      <c r="AC1066" s="41"/>
      <c r="AD1066" s="41"/>
      <c r="AE1066" s="41"/>
      <c r="AR1066" s="262" t="s">
        <v>342</v>
      </c>
      <c r="AT1066" s="262" t="s">
        <v>254</v>
      </c>
      <c r="AU1066" s="262" t="s">
        <v>88</v>
      </c>
      <c r="AY1066" s="16" t="s">
        <v>184</v>
      </c>
      <c r="BE1066" s="147">
        <f>IF(O1066="základní",K1066,0)</f>
        <v>0</v>
      </c>
      <c r="BF1066" s="147">
        <f>IF(O1066="snížená",K1066,0)</f>
        <v>0</v>
      </c>
      <c r="BG1066" s="147">
        <f>IF(O1066="zákl. přenesená",K1066,0)</f>
        <v>0</v>
      </c>
      <c r="BH1066" s="147">
        <f>IF(O1066="sníž. přenesená",K1066,0)</f>
        <v>0</v>
      </c>
      <c r="BI1066" s="147">
        <f>IF(O1066="nulová",K1066,0)</f>
        <v>0</v>
      </c>
      <c r="BJ1066" s="16" t="s">
        <v>86</v>
      </c>
      <c r="BK1066" s="147">
        <f>ROUND(P1066*H1066,2)</f>
        <v>0</v>
      </c>
      <c r="BL1066" s="16" t="s">
        <v>264</v>
      </c>
      <c r="BM1066" s="262" t="s">
        <v>3076</v>
      </c>
    </row>
    <row r="1067" s="2" customFormat="1" ht="24.15" customHeight="1">
      <c r="A1067" s="41"/>
      <c r="B1067" s="42"/>
      <c r="C1067" s="249" t="s">
        <v>3077</v>
      </c>
      <c r="D1067" s="249" t="s">
        <v>186</v>
      </c>
      <c r="E1067" s="250" t="s">
        <v>3078</v>
      </c>
      <c r="F1067" s="251" t="s">
        <v>3079</v>
      </c>
      <c r="G1067" s="252" t="s">
        <v>333</v>
      </c>
      <c r="H1067" s="253">
        <v>17</v>
      </c>
      <c r="I1067" s="254"/>
      <c r="J1067" s="254"/>
      <c r="K1067" s="255">
        <f>ROUND(P1067*H1067,2)</f>
        <v>0</v>
      </c>
      <c r="L1067" s="256"/>
      <c r="M1067" s="44"/>
      <c r="N1067" s="257" t="s">
        <v>1</v>
      </c>
      <c r="O1067" s="258" t="s">
        <v>42</v>
      </c>
      <c r="P1067" s="259">
        <f>I1067+J1067</f>
        <v>0</v>
      </c>
      <c r="Q1067" s="259">
        <f>ROUND(I1067*H1067,2)</f>
        <v>0</v>
      </c>
      <c r="R1067" s="259">
        <f>ROUND(J1067*H1067,2)</f>
        <v>0</v>
      </c>
      <c r="S1067" s="94"/>
      <c r="T1067" s="260">
        <f>S1067*H1067</f>
        <v>0</v>
      </c>
      <c r="U1067" s="260">
        <v>0</v>
      </c>
      <c r="V1067" s="260">
        <f>U1067*H1067</f>
        <v>0</v>
      </c>
      <c r="W1067" s="260">
        <v>0</v>
      </c>
      <c r="X1067" s="261">
        <f>W1067*H1067</f>
        <v>0</v>
      </c>
      <c r="Y1067" s="41"/>
      <c r="Z1067" s="41"/>
      <c r="AA1067" s="41"/>
      <c r="AB1067" s="41"/>
      <c r="AC1067" s="41"/>
      <c r="AD1067" s="41"/>
      <c r="AE1067" s="41"/>
      <c r="AR1067" s="262" t="s">
        <v>264</v>
      </c>
      <c r="AT1067" s="262" t="s">
        <v>186</v>
      </c>
      <c r="AU1067" s="262" t="s">
        <v>88</v>
      </c>
      <c r="AY1067" s="16" t="s">
        <v>184</v>
      </c>
      <c r="BE1067" s="147">
        <f>IF(O1067="základní",K1067,0)</f>
        <v>0</v>
      </c>
      <c r="BF1067" s="147">
        <f>IF(O1067="snížená",K1067,0)</f>
        <v>0</v>
      </c>
      <c r="BG1067" s="147">
        <f>IF(O1067="zákl. přenesená",K1067,0)</f>
        <v>0</v>
      </c>
      <c r="BH1067" s="147">
        <f>IF(O1067="sníž. přenesená",K1067,0)</f>
        <v>0</v>
      </c>
      <c r="BI1067" s="147">
        <f>IF(O1067="nulová",K1067,0)</f>
        <v>0</v>
      </c>
      <c r="BJ1067" s="16" t="s">
        <v>86</v>
      </c>
      <c r="BK1067" s="147">
        <f>ROUND(P1067*H1067,2)</f>
        <v>0</v>
      </c>
      <c r="BL1067" s="16" t="s">
        <v>264</v>
      </c>
      <c r="BM1067" s="262" t="s">
        <v>3080</v>
      </c>
    </row>
    <row r="1068" s="2" customFormat="1" ht="21.75" customHeight="1">
      <c r="A1068" s="41"/>
      <c r="B1068" s="42"/>
      <c r="C1068" s="286" t="s">
        <v>3081</v>
      </c>
      <c r="D1068" s="286" t="s">
        <v>254</v>
      </c>
      <c r="E1068" s="287" t="s">
        <v>3082</v>
      </c>
      <c r="F1068" s="288" t="s">
        <v>3083</v>
      </c>
      <c r="G1068" s="289" t="s">
        <v>333</v>
      </c>
      <c r="H1068" s="290">
        <v>17</v>
      </c>
      <c r="I1068" s="291"/>
      <c r="J1068" s="292"/>
      <c r="K1068" s="293">
        <f>ROUND(P1068*H1068,2)</f>
        <v>0</v>
      </c>
      <c r="L1068" s="292"/>
      <c r="M1068" s="294"/>
      <c r="N1068" s="295" t="s">
        <v>1</v>
      </c>
      <c r="O1068" s="258" t="s">
        <v>42</v>
      </c>
      <c r="P1068" s="259">
        <f>I1068+J1068</f>
        <v>0</v>
      </c>
      <c r="Q1068" s="259">
        <f>ROUND(I1068*H1068,2)</f>
        <v>0</v>
      </c>
      <c r="R1068" s="259">
        <f>ROUND(J1068*H1068,2)</f>
        <v>0</v>
      </c>
      <c r="S1068" s="94"/>
      <c r="T1068" s="260">
        <f>S1068*H1068</f>
        <v>0</v>
      </c>
      <c r="U1068" s="260">
        <v>0.0047000000000000002</v>
      </c>
      <c r="V1068" s="260">
        <f>U1068*H1068</f>
        <v>0.079899999999999999</v>
      </c>
      <c r="W1068" s="260">
        <v>0</v>
      </c>
      <c r="X1068" s="261">
        <f>W1068*H1068</f>
        <v>0</v>
      </c>
      <c r="Y1068" s="41"/>
      <c r="Z1068" s="41"/>
      <c r="AA1068" s="41"/>
      <c r="AB1068" s="41"/>
      <c r="AC1068" s="41"/>
      <c r="AD1068" s="41"/>
      <c r="AE1068" s="41"/>
      <c r="AR1068" s="262" t="s">
        <v>342</v>
      </c>
      <c r="AT1068" s="262" t="s">
        <v>254</v>
      </c>
      <c r="AU1068" s="262" t="s">
        <v>88</v>
      </c>
      <c r="AY1068" s="16" t="s">
        <v>184</v>
      </c>
      <c r="BE1068" s="147">
        <f>IF(O1068="základní",K1068,0)</f>
        <v>0</v>
      </c>
      <c r="BF1068" s="147">
        <f>IF(O1068="snížená",K1068,0)</f>
        <v>0</v>
      </c>
      <c r="BG1068" s="147">
        <f>IF(O1068="zákl. přenesená",K1068,0)</f>
        <v>0</v>
      </c>
      <c r="BH1068" s="147">
        <f>IF(O1068="sníž. přenesená",K1068,0)</f>
        <v>0</v>
      </c>
      <c r="BI1068" s="147">
        <f>IF(O1068="nulová",K1068,0)</f>
        <v>0</v>
      </c>
      <c r="BJ1068" s="16" t="s">
        <v>86</v>
      </c>
      <c r="BK1068" s="147">
        <f>ROUND(P1068*H1068,2)</f>
        <v>0</v>
      </c>
      <c r="BL1068" s="16" t="s">
        <v>264</v>
      </c>
      <c r="BM1068" s="262" t="s">
        <v>3084</v>
      </c>
    </row>
    <row r="1069" s="2" customFormat="1" ht="16.5" customHeight="1">
      <c r="A1069" s="41"/>
      <c r="B1069" s="42"/>
      <c r="C1069" s="249" t="s">
        <v>3085</v>
      </c>
      <c r="D1069" s="249" t="s">
        <v>186</v>
      </c>
      <c r="E1069" s="250" t="s">
        <v>3086</v>
      </c>
      <c r="F1069" s="251" t="s">
        <v>3087</v>
      </c>
      <c r="G1069" s="252" t="s">
        <v>333</v>
      </c>
      <c r="H1069" s="253">
        <v>42</v>
      </c>
      <c r="I1069" s="254"/>
      <c r="J1069" s="254"/>
      <c r="K1069" s="255">
        <f>ROUND(P1069*H1069,2)</f>
        <v>0</v>
      </c>
      <c r="L1069" s="256"/>
      <c r="M1069" s="44"/>
      <c r="N1069" s="257" t="s">
        <v>1</v>
      </c>
      <c r="O1069" s="258" t="s">
        <v>42</v>
      </c>
      <c r="P1069" s="259">
        <f>I1069+J1069</f>
        <v>0</v>
      </c>
      <c r="Q1069" s="259">
        <f>ROUND(I1069*H1069,2)</f>
        <v>0</v>
      </c>
      <c r="R1069" s="259">
        <f>ROUND(J1069*H1069,2)</f>
        <v>0</v>
      </c>
      <c r="S1069" s="94"/>
      <c r="T1069" s="260">
        <f>S1069*H1069</f>
        <v>0</v>
      </c>
      <c r="U1069" s="260">
        <v>0</v>
      </c>
      <c r="V1069" s="260">
        <f>U1069*H1069</f>
        <v>0</v>
      </c>
      <c r="W1069" s="260">
        <v>0</v>
      </c>
      <c r="X1069" s="261">
        <f>W1069*H1069</f>
        <v>0</v>
      </c>
      <c r="Y1069" s="41"/>
      <c r="Z1069" s="41"/>
      <c r="AA1069" s="41"/>
      <c r="AB1069" s="41"/>
      <c r="AC1069" s="41"/>
      <c r="AD1069" s="41"/>
      <c r="AE1069" s="41"/>
      <c r="AR1069" s="262" t="s">
        <v>264</v>
      </c>
      <c r="AT1069" s="262" t="s">
        <v>186</v>
      </c>
      <c r="AU1069" s="262" t="s">
        <v>88</v>
      </c>
      <c r="AY1069" s="16" t="s">
        <v>184</v>
      </c>
      <c r="BE1069" s="147">
        <f>IF(O1069="základní",K1069,0)</f>
        <v>0</v>
      </c>
      <c r="BF1069" s="147">
        <f>IF(O1069="snížená",K1069,0)</f>
        <v>0</v>
      </c>
      <c r="BG1069" s="147">
        <f>IF(O1069="zákl. přenesená",K1069,0)</f>
        <v>0</v>
      </c>
      <c r="BH1069" s="147">
        <f>IF(O1069="sníž. přenesená",K1069,0)</f>
        <v>0</v>
      </c>
      <c r="BI1069" s="147">
        <f>IF(O1069="nulová",K1069,0)</f>
        <v>0</v>
      </c>
      <c r="BJ1069" s="16" t="s">
        <v>86</v>
      </c>
      <c r="BK1069" s="147">
        <f>ROUND(P1069*H1069,2)</f>
        <v>0</v>
      </c>
      <c r="BL1069" s="16" t="s">
        <v>264</v>
      </c>
      <c r="BM1069" s="262" t="s">
        <v>3088</v>
      </c>
    </row>
    <row r="1070" s="2" customFormat="1" ht="24.15" customHeight="1">
      <c r="A1070" s="41"/>
      <c r="B1070" s="42"/>
      <c r="C1070" s="286" t="s">
        <v>3089</v>
      </c>
      <c r="D1070" s="286" t="s">
        <v>254</v>
      </c>
      <c r="E1070" s="287" t="s">
        <v>3090</v>
      </c>
      <c r="F1070" s="288" t="s">
        <v>3091</v>
      </c>
      <c r="G1070" s="289" t="s">
        <v>333</v>
      </c>
      <c r="H1070" s="290">
        <v>42</v>
      </c>
      <c r="I1070" s="291"/>
      <c r="J1070" s="292"/>
      <c r="K1070" s="293">
        <f>ROUND(P1070*H1070,2)</f>
        <v>0</v>
      </c>
      <c r="L1070" s="292"/>
      <c r="M1070" s="294"/>
      <c r="N1070" s="295" t="s">
        <v>1</v>
      </c>
      <c r="O1070" s="258" t="s">
        <v>42</v>
      </c>
      <c r="P1070" s="259">
        <f>I1070+J1070</f>
        <v>0</v>
      </c>
      <c r="Q1070" s="259">
        <f>ROUND(I1070*H1070,2)</f>
        <v>0</v>
      </c>
      <c r="R1070" s="259">
        <f>ROUND(J1070*H1070,2)</f>
        <v>0</v>
      </c>
      <c r="S1070" s="94"/>
      <c r="T1070" s="260">
        <f>S1070*H1070</f>
        <v>0</v>
      </c>
      <c r="U1070" s="260">
        <v>0.0011999999999999999</v>
      </c>
      <c r="V1070" s="260">
        <f>U1070*H1070</f>
        <v>0.050399999999999993</v>
      </c>
      <c r="W1070" s="260">
        <v>0</v>
      </c>
      <c r="X1070" s="261">
        <f>W1070*H1070</f>
        <v>0</v>
      </c>
      <c r="Y1070" s="41"/>
      <c r="Z1070" s="41"/>
      <c r="AA1070" s="41"/>
      <c r="AB1070" s="41"/>
      <c r="AC1070" s="41"/>
      <c r="AD1070" s="41"/>
      <c r="AE1070" s="41"/>
      <c r="AR1070" s="262" t="s">
        <v>342</v>
      </c>
      <c r="AT1070" s="262" t="s">
        <v>254</v>
      </c>
      <c r="AU1070" s="262" t="s">
        <v>88</v>
      </c>
      <c r="AY1070" s="16" t="s">
        <v>184</v>
      </c>
      <c r="BE1070" s="147">
        <f>IF(O1070="základní",K1070,0)</f>
        <v>0</v>
      </c>
      <c r="BF1070" s="147">
        <f>IF(O1070="snížená",K1070,0)</f>
        <v>0</v>
      </c>
      <c r="BG1070" s="147">
        <f>IF(O1070="zákl. přenesená",K1070,0)</f>
        <v>0</v>
      </c>
      <c r="BH1070" s="147">
        <f>IF(O1070="sníž. přenesená",K1070,0)</f>
        <v>0</v>
      </c>
      <c r="BI1070" s="147">
        <f>IF(O1070="nulová",K1070,0)</f>
        <v>0</v>
      </c>
      <c r="BJ1070" s="16" t="s">
        <v>86</v>
      </c>
      <c r="BK1070" s="147">
        <f>ROUND(P1070*H1070,2)</f>
        <v>0</v>
      </c>
      <c r="BL1070" s="16" t="s">
        <v>264</v>
      </c>
      <c r="BM1070" s="262" t="s">
        <v>3092</v>
      </c>
    </row>
    <row r="1071" s="2" customFormat="1" ht="16.5" customHeight="1">
      <c r="A1071" s="41"/>
      <c r="B1071" s="42"/>
      <c r="C1071" s="286" t="s">
        <v>3093</v>
      </c>
      <c r="D1071" s="286" t="s">
        <v>254</v>
      </c>
      <c r="E1071" s="287" t="s">
        <v>3094</v>
      </c>
      <c r="F1071" s="288" t="s">
        <v>3095</v>
      </c>
      <c r="G1071" s="289" t="s">
        <v>333</v>
      </c>
      <c r="H1071" s="290">
        <v>42</v>
      </c>
      <c r="I1071" s="291"/>
      <c r="J1071" s="292"/>
      <c r="K1071" s="293">
        <f>ROUND(P1071*H1071,2)</f>
        <v>0</v>
      </c>
      <c r="L1071" s="292"/>
      <c r="M1071" s="294"/>
      <c r="N1071" s="295" t="s">
        <v>1</v>
      </c>
      <c r="O1071" s="258" t="s">
        <v>42</v>
      </c>
      <c r="P1071" s="259">
        <f>I1071+J1071</f>
        <v>0</v>
      </c>
      <c r="Q1071" s="259">
        <f>ROUND(I1071*H1071,2)</f>
        <v>0</v>
      </c>
      <c r="R1071" s="259">
        <f>ROUND(J1071*H1071,2)</f>
        <v>0</v>
      </c>
      <c r="S1071" s="94"/>
      <c r="T1071" s="260">
        <f>S1071*H1071</f>
        <v>0</v>
      </c>
      <c r="U1071" s="260">
        <v>0.00014999999999999999</v>
      </c>
      <c r="V1071" s="260">
        <f>U1071*H1071</f>
        <v>0.0062999999999999992</v>
      </c>
      <c r="W1071" s="260">
        <v>0</v>
      </c>
      <c r="X1071" s="261">
        <f>W1071*H1071</f>
        <v>0</v>
      </c>
      <c r="Y1071" s="41"/>
      <c r="Z1071" s="41"/>
      <c r="AA1071" s="41"/>
      <c r="AB1071" s="41"/>
      <c r="AC1071" s="41"/>
      <c r="AD1071" s="41"/>
      <c r="AE1071" s="41"/>
      <c r="AR1071" s="262" t="s">
        <v>342</v>
      </c>
      <c r="AT1071" s="262" t="s">
        <v>254</v>
      </c>
      <c r="AU1071" s="262" t="s">
        <v>88</v>
      </c>
      <c r="AY1071" s="16" t="s">
        <v>184</v>
      </c>
      <c r="BE1071" s="147">
        <f>IF(O1071="základní",K1071,0)</f>
        <v>0</v>
      </c>
      <c r="BF1071" s="147">
        <f>IF(O1071="snížená",K1071,0)</f>
        <v>0</v>
      </c>
      <c r="BG1071" s="147">
        <f>IF(O1071="zákl. přenesená",K1071,0)</f>
        <v>0</v>
      </c>
      <c r="BH1071" s="147">
        <f>IF(O1071="sníž. přenesená",K1071,0)</f>
        <v>0</v>
      </c>
      <c r="BI1071" s="147">
        <f>IF(O1071="nulová",K1071,0)</f>
        <v>0</v>
      </c>
      <c r="BJ1071" s="16" t="s">
        <v>86</v>
      </c>
      <c r="BK1071" s="147">
        <f>ROUND(P1071*H1071,2)</f>
        <v>0</v>
      </c>
      <c r="BL1071" s="16" t="s">
        <v>264</v>
      </c>
      <c r="BM1071" s="262" t="s">
        <v>3096</v>
      </c>
    </row>
    <row r="1072" s="2" customFormat="1" ht="21.75" customHeight="1">
      <c r="A1072" s="41"/>
      <c r="B1072" s="42"/>
      <c r="C1072" s="249" t="s">
        <v>3097</v>
      </c>
      <c r="D1072" s="249" t="s">
        <v>186</v>
      </c>
      <c r="E1072" s="250" t="s">
        <v>3098</v>
      </c>
      <c r="F1072" s="251" t="s">
        <v>3099</v>
      </c>
      <c r="G1072" s="252" t="s">
        <v>333</v>
      </c>
      <c r="H1072" s="253">
        <v>42</v>
      </c>
      <c r="I1072" s="254"/>
      <c r="J1072" s="254"/>
      <c r="K1072" s="255">
        <f>ROUND(P1072*H1072,2)</f>
        <v>0</v>
      </c>
      <c r="L1072" s="256"/>
      <c r="M1072" s="44"/>
      <c r="N1072" s="257" t="s">
        <v>1</v>
      </c>
      <c r="O1072" s="258" t="s">
        <v>42</v>
      </c>
      <c r="P1072" s="259">
        <f>I1072+J1072</f>
        <v>0</v>
      </c>
      <c r="Q1072" s="259">
        <f>ROUND(I1072*H1072,2)</f>
        <v>0</v>
      </c>
      <c r="R1072" s="259">
        <f>ROUND(J1072*H1072,2)</f>
        <v>0</v>
      </c>
      <c r="S1072" s="94"/>
      <c r="T1072" s="260">
        <f>S1072*H1072</f>
        <v>0</v>
      </c>
      <c r="U1072" s="260">
        <v>0</v>
      </c>
      <c r="V1072" s="260">
        <f>U1072*H1072</f>
        <v>0</v>
      </c>
      <c r="W1072" s="260">
        <v>0</v>
      </c>
      <c r="X1072" s="261">
        <f>W1072*H1072</f>
        <v>0</v>
      </c>
      <c r="Y1072" s="41"/>
      <c r="Z1072" s="41"/>
      <c r="AA1072" s="41"/>
      <c r="AB1072" s="41"/>
      <c r="AC1072" s="41"/>
      <c r="AD1072" s="41"/>
      <c r="AE1072" s="41"/>
      <c r="AR1072" s="262" t="s">
        <v>264</v>
      </c>
      <c r="AT1072" s="262" t="s">
        <v>186</v>
      </c>
      <c r="AU1072" s="262" t="s">
        <v>88</v>
      </c>
      <c r="AY1072" s="16" t="s">
        <v>184</v>
      </c>
      <c r="BE1072" s="147">
        <f>IF(O1072="základní",K1072,0)</f>
        <v>0</v>
      </c>
      <c r="BF1072" s="147">
        <f>IF(O1072="snížená",K1072,0)</f>
        <v>0</v>
      </c>
      <c r="BG1072" s="147">
        <f>IF(O1072="zákl. přenesená",K1072,0)</f>
        <v>0</v>
      </c>
      <c r="BH1072" s="147">
        <f>IF(O1072="sníž. přenesená",K1072,0)</f>
        <v>0</v>
      </c>
      <c r="BI1072" s="147">
        <f>IF(O1072="nulová",K1072,0)</f>
        <v>0</v>
      </c>
      <c r="BJ1072" s="16" t="s">
        <v>86</v>
      </c>
      <c r="BK1072" s="147">
        <f>ROUND(P1072*H1072,2)</f>
        <v>0</v>
      </c>
      <c r="BL1072" s="16" t="s">
        <v>264</v>
      </c>
      <c r="BM1072" s="262" t="s">
        <v>3100</v>
      </c>
    </row>
    <row r="1073" s="2" customFormat="1" ht="21.75" customHeight="1">
      <c r="A1073" s="41"/>
      <c r="B1073" s="42"/>
      <c r="C1073" s="249" t="s">
        <v>3101</v>
      </c>
      <c r="D1073" s="249" t="s">
        <v>186</v>
      </c>
      <c r="E1073" s="250" t="s">
        <v>3102</v>
      </c>
      <c r="F1073" s="251" t="s">
        <v>3103</v>
      </c>
      <c r="G1073" s="252" t="s">
        <v>333</v>
      </c>
      <c r="H1073" s="253">
        <v>4</v>
      </c>
      <c r="I1073" s="254"/>
      <c r="J1073" s="254"/>
      <c r="K1073" s="255">
        <f>ROUND(P1073*H1073,2)</f>
        <v>0</v>
      </c>
      <c r="L1073" s="256"/>
      <c r="M1073" s="44"/>
      <c r="N1073" s="257" t="s">
        <v>1</v>
      </c>
      <c r="O1073" s="258" t="s">
        <v>42</v>
      </c>
      <c r="P1073" s="259">
        <f>I1073+J1073</f>
        <v>0</v>
      </c>
      <c r="Q1073" s="259">
        <f>ROUND(I1073*H1073,2)</f>
        <v>0</v>
      </c>
      <c r="R1073" s="259">
        <f>ROUND(J1073*H1073,2)</f>
        <v>0</v>
      </c>
      <c r="S1073" s="94"/>
      <c r="T1073" s="260">
        <f>S1073*H1073</f>
        <v>0</v>
      </c>
      <c r="U1073" s="260">
        <v>0</v>
      </c>
      <c r="V1073" s="260">
        <f>U1073*H1073</f>
        <v>0</v>
      </c>
      <c r="W1073" s="260">
        <v>0</v>
      </c>
      <c r="X1073" s="261">
        <f>W1073*H1073</f>
        <v>0</v>
      </c>
      <c r="Y1073" s="41"/>
      <c r="Z1073" s="41"/>
      <c r="AA1073" s="41"/>
      <c r="AB1073" s="41"/>
      <c r="AC1073" s="41"/>
      <c r="AD1073" s="41"/>
      <c r="AE1073" s="41"/>
      <c r="AR1073" s="262" t="s">
        <v>264</v>
      </c>
      <c r="AT1073" s="262" t="s">
        <v>186</v>
      </c>
      <c r="AU1073" s="262" t="s">
        <v>88</v>
      </c>
      <c r="AY1073" s="16" t="s">
        <v>184</v>
      </c>
      <c r="BE1073" s="147">
        <f>IF(O1073="základní",K1073,0)</f>
        <v>0</v>
      </c>
      <c r="BF1073" s="147">
        <f>IF(O1073="snížená",K1073,0)</f>
        <v>0</v>
      </c>
      <c r="BG1073" s="147">
        <f>IF(O1073="zákl. přenesená",K1073,0)</f>
        <v>0</v>
      </c>
      <c r="BH1073" s="147">
        <f>IF(O1073="sníž. přenesená",K1073,0)</f>
        <v>0</v>
      </c>
      <c r="BI1073" s="147">
        <f>IF(O1073="nulová",K1073,0)</f>
        <v>0</v>
      </c>
      <c r="BJ1073" s="16" t="s">
        <v>86</v>
      </c>
      <c r="BK1073" s="147">
        <f>ROUND(P1073*H1073,2)</f>
        <v>0</v>
      </c>
      <c r="BL1073" s="16" t="s">
        <v>264</v>
      </c>
      <c r="BM1073" s="262" t="s">
        <v>3104</v>
      </c>
    </row>
    <row r="1074" s="2" customFormat="1" ht="24.15" customHeight="1">
      <c r="A1074" s="41"/>
      <c r="B1074" s="42"/>
      <c r="C1074" s="286" t="s">
        <v>3105</v>
      </c>
      <c r="D1074" s="286" t="s">
        <v>254</v>
      </c>
      <c r="E1074" s="287" t="s">
        <v>3106</v>
      </c>
      <c r="F1074" s="288" t="s">
        <v>3107</v>
      </c>
      <c r="G1074" s="289" t="s">
        <v>333</v>
      </c>
      <c r="H1074" s="290">
        <v>4</v>
      </c>
      <c r="I1074" s="291"/>
      <c r="J1074" s="292"/>
      <c r="K1074" s="293">
        <f>ROUND(P1074*H1074,2)</f>
        <v>0</v>
      </c>
      <c r="L1074" s="292"/>
      <c r="M1074" s="294"/>
      <c r="N1074" s="295" t="s">
        <v>1</v>
      </c>
      <c r="O1074" s="258" t="s">
        <v>42</v>
      </c>
      <c r="P1074" s="259">
        <f>I1074+J1074</f>
        <v>0</v>
      </c>
      <c r="Q1074" s="259">
        <f>ROUND(I1074*H1074,2)</f>
        <v>0</v>
      </c>
      <c r="R1074" s="259">
        <f>ROUND(J1074*H1074,2)</f>
        <v>0</v>
      </c>
      <c r="S1074" s="94"/>
      <c r="T1074" s="260">
        <f>S1074*H1074</f>
        <v>0</v>
      </c>
      <c r="U1074" s="260">
        <v>0</v>
      </c>
      <c r="V1074" s="260">
        <f>U1074*H1074</f>
        <v>0</v>
      </c>
      <c r="W1074" s="260">
        <v>0</v>
      </c>
      <c r="X1074" s="261">
        <f>W1074*H1074</f>
        <v>0</v>
      </c>
      <c r="Y1074" s="41"/>
      <c r="Z1074" s="41"/>
      <c r="AA1074" s="41"/>
      <c r="AB1074" s="41"/>
      <c r="AC1074" s="41"/>
      <c r="AD1074" s="41"/>
      <c r="AE1074" s="41"/>
      <c r="AR1074" s="262" t="s">
        <v>342</v>
      </c>
      <c r="AT1074" s="262" t="s">
        <v>254</v>
      </c>
      <c r="AU1074" s="262" t="s">
        <v>88</v>
      </c>
      <c r="AY1074" s="16" t="s">
        <v>184</v>
      </c>
      <c r="BE1074" s="147">
        <f>IF(O1074="základní",K1074,0)</f>
        <v>0</v>
      </c>
      <c r="BF1074" s="147">
        <f>IF(O1074="snížená",K1074,0)</f>
        <v>0</v>
      </c>
      <c r="BG1074" s="147">
        <f>IF(O1074="zákl. přenesená",K1074,0)</f>
        <v>0</v>
      </c>
      <c r="BH1074" s="147">
        <f>IF(O1074="sníž. přenesená",K1074,0)</f>
        <v>0</v>
      </c>
      <c r="BI1074" s="147">
        <f>IF(O1074="nulová",K1074,0)</f>
        <v>0</v>
      </c>
      <c r="BJ1074" s="16" t="s">
        <v>86</v>
      </c>
      <c r="BK1074" s="147">
        <f>ROUND(P1074*H1074,2)</f>
        <v>0</v>
      </c>
      <c r="BL1074" s="16" t="s">
        <v>264</v>
      </c>
      <c r="BM1074" s="262" t="s">
        <v>3108</v>
      </c>
    </row>
    <row r="1075" s="2" customFormat="1" ht="21.75" customHeight="1">
      <c r="A1075" s="41"/>
      <c r="B1075" s="42"/>
      <c r="C1075" s="249" t="s">
        <v>3109</v>
      </c>
      <c r="D1075" s="249" t="s">
        <v>186</v>
      </c>
      <c r="E1075" s="250" t="s">
        <v>3110</v>
      </c>
      <c r="F1075" s="251" t="s">
        <v>3111</v>
      </c>
      <c r="G1075" s="252" t="s">
        <v>333</v>
      </c>
      <c r="H1075" s="253">
        <v>12</v>
      </c>
      <c r="I1075" s="254"/>
      <c r="J1075" s="254"/>
      <c r="K1075" s="255">
        <f>ROUND(P1075*H1075,2)</f>
        <v>0</v>
      </c>
      <c r="L1075" s="256"/>
      <c r="M1075" s="44"/>
      <c r="N1075" s="257" t="s">
        <v>1</v>
      </c>
      <c r="O1075" s="258" t="s">
        <v>42</v>
      </c>
      <c r="P1075" s="259">
        <f>I1075+J1075</f>
        <v>0</v>
      </c>
      <c r="Q1075" s="259">
        <f>ROUND(I1075*H1075,2)</f>
        <v>0</v>
      </c>
      <c r="R1075" s="259">
        <f>ROUND(J1075*H1075,2)</f>
        <v>0</v>
      </c>
      <c r="S1075" s="94"/>
      <c r="T1075" s="260">
        <f>S1075*H1075</f>
        <v>0</v>
      </c>
      <c r="U1075" s="260">
        <v>0.00027</v>
      </c>
      <c r="V1075" s="260">
        <f>U1075*H1075</f>
        <v>0.0032399999999999998</v>
      </c>
      <c r="W1075" s="260">
        <v>0</v>
      </c>
      <c r="X1075" s="261">
        <f>W1075*H1075</f>
        <v>0</v>
      </c>
      <c r="Y1075" s="41"/>
      <c r="Z1075" s="41"/>
      <c r="AA1075" s="41"/>
      <c r="AB1075" s="41"/>
      <c r="AC1075" s="41"/>
      <c r="AD1075" s="41"/>
      <c r="AE1075" s="41"/>
      <c r="AR1075" s="262" t="s">
        <v>264</v>
      </c>
      <c r="AT1075" s="262" t="s">
        <v>186</v>
      </c>
      <c r="AU1075" s="262" t="s">
        <v>88</v>
      </c>
      <c r="AY1075" s="16" t="s">
        <v>184</v>
      </c>
      <c r="BE1075" s="147">
        <f>IF(O1075="základní",K1075,0)</f>
        <v>0</v>
      </c>
      <c r="BF1075" s="147">
        <f>IF(O1075="snížená",K1075,0)</f>
        <v>0</v>
      </c>
      <c r="BG1075" s="147">
        <f>IF(O1075="zákl. přenesená",K1075,0)</f>
        <v>0</v>
      </c>
      <c r="BH1075" s="147">
        <f>IF(O1075="sníž. přenesená",K1075,0)</f>
        <v>0</v>
      </c>
      <c r="BI1075" s="147">
        <f>IF(O1075="nulová",K1075,0)</f>
        <v>0</v>
      </c>
      <c r="BJ1075" s="16" t="s">
        <v>86</v>
      </c>
      <c r="BK1075" s="147">
        <f>ROUND(P1075*H1075,2)</f>
        <v>0</v>
      </c>
      <c r="BL1075" s="16" t="s">
        <v>264</v>
      </c>
      <c r="BM1075" s="262" t="s">
        <v>3112</v>
      </c>
    </row>
    <row r="1076" s="2" customFormat="1" ht="24.15" customHeight="1">
      <c r="A1076" s="41"/>
      <c r="B1076" s="42"/>
      <c r="C1076" s="286" t="s">
        <v>3113</v>
      </c>
      <c r="D1076" s="286" t="s">
        <v>254</v>
      </c>
      <c r="E1076" s="287" t="s">
        <v>3114</v>
      </c>
      <c r="F1076" s="288" t="s">
        <v>3115</v>
      </c>
      <c r="G1076" s="289" t="s">
        <v>333</v>
      </c>
      <c r="H1076" s="290">
        <v>12</v>
      </c>
      <c r="I1076" s="291"/>
      <c r="J1076" s="292"/>
      <c r="K1076" s="293">
        <f>ROUND(P1076*H1076,2)</f>
        <v>0</v>
      </c>
      <c r="L1076" s="292"/>
      <c r="M1076" s="294"/>
      <c r="N1076" s="295" t="s">
        <v>1</v>
      </c>
      <c r="O1076" s="258" t="s">
        <v>42</v>
      </c>
      <c r="P1076" s="259">
        <f>I1076+J1076</f>
        <v>0</v>
      </c>
      <c r="Q1076" s="259">
        <f>ROUND(I1076*H1076,2)</f>
        <v>0</v>
      </c>
      <c r="R1076" s="259">
        <f>ROUND(J1076*H1076,2)</f>
        <v>0</v>
      </c>
      <c r="S1076" s="94"/>
      <c r="T1076" s="260">
        <f>S1076*H1076</f>
        <v>0</v>
      </c>
      <c r="U1076" s="260">
        <v>0.043999999999999997</v>
      </c>
      <c r="V1076" s="260">
        <f>U1076*H1076</f>
        <v>0.52800000000000002</v>
      </c>
      <c r="W1076" s="260">
        <v>0</v>
      </c>
      <c r="X1076" s="261">
        <f>W1076*H1076</f>
        <v>0</v>
      </c>
      <c r="Y1076" s="41"/>
      <c r="Z1076" s="41"/>
      <c r="AA1076" s="41"/>
      <c r="AB1076" s="41"/>
      <c r="AC1076" s="41"/>
      <c r="AD1076" s="41"/>
      <c r="AE1076" s="41"/>
      <c r="AR1076" s="262" t="s">
        <v>342</v>
      </c>
      <c r="AT1076" s="262" t="s">
        <v>254</v>
      </c>
      <c r="AU1076" s="262" t="s">
        <v>88</v>
      </c>
      <c r="AY1076" s="16" t="s">
        <v>184</v>
      </c>
      <c r="BE1076" s="147">
        <f>IF(O1076="základní",K1076,0)</f>
        <v>0</v>
      </c>
      <c r="BF1076" s="147">
        <f>IF(O1076="snížená",K1076,0)</f>
        <v>0</v>
      </c>
      <c r="BG1076" s="147">
        <f>IF(O1076="zákl. přenesená",K1076,0)</f>
        <v>0</v>
      </c>
      <c r="BH1076" s="147">
        <f>IF(O1076="sníž. přenesená",K1076,0)</f>
        <v>0</v>
      </c>
      <c r="BI1076" s="147">
        <f>IF(O1076="nulová",K1076,0)</f>
        <v>0</v>
      </c>
      <c r="BJ1076" s="16" t="s">
        <v>86</v>
      </c>
      <c r="BK1076" s="147">
        <f>ROUND(P1076*H1076,2)</f>
        <v>0</v>
      </c>
      <c r="BL1076" s="16" t="s">
        <v>264</v>
      </c>
      <c r="BM1076" s="262" t="s">
        <v>3116</v>
      </c>
    </row>
    <row r="1077" s="2" customFormat="1" ht="24.15" customHeight="1">
      <c r="A1077" s="41"/>
      <c r="B1077" s="42"/>
      <c r="C1077" s="249" t="s">
        <v>3117</v>
      </c>
      <c r="D1077" s="249" t="s">
        <v>186</v>
      </c>
      <c r="E1077" s="250" t="s">
        <v>3118</v>
      </c>
      <c r="F1077" s="251" t="s">
        <v>3119</v>
      </c>
      <c r="G1077" s="252" t="s">
        <v>333</v>
      </c>
      <c r="H1077" s="253">
        <v>3</v>
      </c>
      <c r="I1077" s="254"/>
      <c r="J1077" s="254"/>
      <c r="K1077" s="255">
        <f>ROUND(P1077*H1077,2)</f>
        <v>0</v>
      </c>
      <c r="L1077" s="256"/>
      <c r="M1077" s="44"/>
      <c r="N1077" s="257" t="s">
        <v>1</v>
      </c>
      <c r="O1077" s="258" t="s">
        <v>42</v>
      </c>
      <c r="P1077" s="259">
        <f>I1077+J1077</f>
        <v>0</v>
      </c>
      <c r="Q1077" s="259">
        <f>ROUND(I1077*H1077,2)</f>
        <v>0</v>
      </c>
      <c r="R1077" s="259">
        <f>ROUND(J1077*H1077,2)</f>
        <v>0</v>
      </c>
      <c r="S1077" s="94"/>
      <c r="T1077" s="260">
        <f>S1077*H1077</f>
        <v>0</v>
      </c>
      <c r="U1077" s="260">
        <v>0</v>
      </c>
      <c r="V1077" s="260">
        <f>U1077*H1077</f>
        <v>0</v>
      </c>
      <c r="W1077" s="260">
        <v>0</v>
      </c>
      <c r="X1077" s="261">
        <f>W1077*H1077</f>
        <v>0</v>
      </c>
      <c r="Y1077" s="41"/>
      <c r="Z1077" s="41"/>
      <c r="AA1077" s="41"/>
      <c r="AB1077" s="41"/>
      <c r="AC1077" s="41"/>
      <c r="AD1077" s="41"/>
      <c r="AE1077" s="41"/>
      <c r="AR1077" s="262" t="s">
        <v>264</v>
      </c>
      <c r="AT1077" s="262" t="s">
        <v>186</v>
      </c>
      <c r="AU1077" s="262" t="s">
        <v>88</v>
      </c>
      <c r="AY1077" s="16" t="s">
        <v>184</v>
      </c>
      <c r="BE1077" s="147">
        <f>IF(O1077="základní",K1077,0)</f>
        <v>0</v>
      </c>
      <c r="BF1077" s="147">
        <f>IF(O1077="snížená",K1077,0)</f>
        <v>0</v>
      </c>
      <c r="BG1077" s="147">
        <f>IF(O1077="zákl. přenesená",K1077,0)</f>
        <v>0</v>
      </c>
      <c r="BH1077" s="147">
        <f>IF(O1077="sníž. přenesená",K1077,0)</f>
        <v>0</v>
      </c>
      <c r="BI1077" s="147">
        <f>IF(O1077="nulová",K1077,0)</f>
        <v>0</v>
      </c>
      <c r="BJ1077" s="16" t="s">
        <v>86</v>
      </c>
      <c r="BK1077" s="147">
        <f>ROUND(P1077*H1077,2)</f>
        <v>0</v>
      </c>
      <c r="BL1077" s="16" t="s">
        <v>264</v>
      </c>
      <c r="BM1077" s="262" t="s">
        <v>3120</v>
      </c>
    </row>
    <row r="1078" s="2" customFormat="1" ht="21.75" customHeight="1">
      <c r="A1078" s="41"/>
      <c r="B1078" s="42"/>
      <c r="C1078" s="286" t="s">
        <v>3121</v>
      </c>
      <c r="D1078" s="286" t="s">
        <v>254</v>
      </c>
      <c r="E1078" s="287" t="s">
        <v>3122</v>
      </c>
      <c r="F1078" s="288" t="s">
        <v>3123</v>
      </c>
      <c r="G1078" s="289" t="s">
        <v>194</v>
      </c>
      <c r="H1078" s="290">
        <v>3.6000000000000001</v>
      </c>
      <c r="I1078" s="291"/>
      <c r="J1078" s="292"/>
      <c r="K1078" s="293">
        <f>ROUND(P1078*H1078,2)</f>
        <v>0</v>
      </c>
      <c r="L1078" s="292"/>
      <c r="M1078" s="294"/>
      <c r="N1078" s="295" t="s">
        <v>1</v>
      </c>
      <c r="O1078" s="258" t="s">
        <v>42</v>
      </c>
      <c r="P1078" s="259">
        <f>I1078+J1078</f>
        <v>0</v>
      </c>
      <c r="Q1078" s="259">
        <f>ROUND(I1078*H1078,2)</f>
        <v>0</v>
      </c>
      <c r="R1078" s="259">
        <f>ROUND(J1078*H1078,2)</f>
        <v>0</v>
      </c>
      <c r="S1078" s="94"/>
      <c r="T1078" s="260">
        <f>S1078*H1078</f>
        <v>0</v>
      </c>
      <c r="U1078" s="260">
        <v>0.0015</v>
      </c>
      <c r="V1078" s="260">
        <f>U1078*H1078</f>
        <v>0.0054000000000000003</v>
      </c>
      <c r="W1078" s="260">
        <v>0</v>
      </c>
      <c r="X1078" s="261">
        <f>W1078*H1078</f>
        <v>0</v>
      </c>
      <c r="Y1078" s="41"/>
      <c r="Z1078" s="41"/>
      <c r="AA1078" s="41"/>
      <c r="AB1078" s="41"/>
      <c r="AC1078" s="41"/>
      <c r="AD1078" s="41"/>
      <c r="AE1078" s="41"/>
      <c r="AR1078" s="262" t="s">
        <v>342</v>
      </c>
      <c r="AT1078" s="262" t="s">
        <v>254</v>
      </c>
      <c r="AU1078" s="262" t="s">
        <v>88</v>
      </c>
      <c r="AY1078" s="16" t="s">
        <v>184</v>
      </c>
      <c r="BE1078" s="147">
        <f>IF(O1078="základní",K1078,0)</f>
        <v>0</v>
      </c>
      <c r="BF1078" s="147">
        <f>IF(O1078="snížená",K1078,0)</f>
        <v>0</v>
      </c>
      <c r="BG1078" s="147">
        <f>IF(O1078="zákl. přenesená",K1078,0)</f>
        <v>0</v>
      </c>
      <c r="BH1078" s="147">
        <f>IF(O1078="sníž. přenesená",K1078,0)</f>
        <v>0</v>
      </c>
      <c r="BI1078" s="147">
        <f>IF(O1078="nulová",K1078,0)</f>
        <v>0</v>
      </c>
      <c r="BJ1078" s="16" t="s">
        <v>86</v>
      </c>
      <c r="BK1078" s="147">
        <f>ROUND(P1078*H1078,2)</f>
        <v>0</v>
      </c>
      <c r="BL1078" s="16" t="s">
        <v>264</v>
      </c>
      <c r="BM1078" s="262" t="s">
        <v>3124</v>
      </c>
    </row>
    <row r="1079" s="2" customFormat="1" ht="24.15" customHeight="1">
      <c r="A1079" s="41"/>
      <c r="B1079" s="42"/>
      <c r="C1079" s="249" t="s">
        <v>3125</v>
      </c>
      <c r="D1079" s="249" t="s">
        <v>186</v>
      </c>
      <c r="E1079" s="250" t="s">
        <v>3126</v>
      </c>
      <c r="F1079" s="251" t="s">
        <v>3127</v>
      </c>
      <c r="G1079" s="252" t="s">
        <v>333</v>
      </c>
      <c r="H1079" s="253">
        <v>8</v>
      </c>
      <c r="I1079" s="254"/>
      <c r="J1079" s="254"/>
      <c r="K1079" s="255">
        <f>ROUND(P1079*H1079,2)</f>
        <v>0</v>
      </c>
      <c r="L1079" s="256"/>
      <c r="M1079" s="44"/>
      <c r="N1079" s="257" t="s">
        <v>1</v>
      </c>
      <c r="O1079" s="258" t="s">
        <v>42</v>
      </c>
      <c r="P1079" s="259">
        <f>I1079+J1079</f>
        <v>0</v>
      </c>
      <c r="Q1079" s="259">
        <f>ROUND(I1079*H1079,2)</f>
        <v>0</v>
      </c>
      <c r="R1079" s="259">
        <f>ROUND(J1079*H1079,2)</f>
        <v>0</v>
      </c>
      <c r="S1079" s="94"/>
      <c r="T1079" s="260">
        <f>S1079*H1079</f>
        <v>0</v>
      </c>
      <c r="U1079" s="260">
        <v>0</v>
      </c>
      <c r="V1079" s="260">
        <f>U1079*H1079</f>
        <v>0</v>
      </c>
      <c r="W1079" s="260">
        <v>0</v>
      </c>
      <c r="X1079" s="261">
        <f>W1079*H1079</f>
        <v>0</v>
      </c>
      <c r="Y1079" s="41"/>
      <c r="Z1079" s="41"/>
      <c r="AA1079" s="41"/>
      <c r="AB1079" s="41"/>
      <c r="AC1079" s="41"/>
      <c r="AD1079" s="41"/>
      <c r="AE1079" s="41"/>
      <c r="AR1079" s="262" t="s">
        <v>264</v>
      </c>
      <c r="AT1079" s="262" t="s">
        <v>186</v>
      </c>
      <c r="AU1079" s="262" t="s">
        <v>88</v>
      </c>
      <c r="AY1079" s="16" t="s">
        <v>184</v>
      </c>
      <c r="BE1079" s="147">
        <f>IF(O1079="základní",K1079,0)</f>
        <v>0</v>
      </c>
      <c r="BF1079" s="147">
        <f>IF(O1079="snížená",K1079,0)</f>
        <v>0</v>
      </c>
      <c r="BG1079" s="147">
        <f>IF(O1079="zákl. přenesená",K1079,0)</f>
        <v>0</v>
      </c>
      <c r="BH1079" s="147">
        <f>IF(O1079="sníž. přenesená",K1079,0)</f>
        <v>0</v>
      </c>
      <c r="BI1079" s="147">
        <f>IF(O1079="nulová",K1079,0)</f>
        <v>0</v>
      </c>
      <c r="BJ1079" s="16" t="s">
        <v>86</v>
      </c>
      <c r="BK1079" s="147">
        <f>ROUND(P1079*H1079,2)</f>
        <v>0</v>
      </c>
      <c r="BL1079" s="16" t="s">
        <v>264</v>
      </c>
      <c r="BM1079" s="262" t="s">
        <v>3128</v>
      </c>
    </row>
    <row r="1080" s="2" customFormat="1" ht="16.5" customHeight="1">
      <c r="A1080" s="41"/>
      <c r="B1080" s="42"/>
      <c r="C1080" s="286" t="s">
        <v>3129</v>
      </c>
      <c r="D1080" s="286" t="s">
        <v>254</v>
      </c>
      <c r="E1080" s="287" t="s">
        <v>3130</v>
      </c>
      <c r="F1080" s="288" t="s">
        <v>3131</v>
      </c>
      <c r="G1080" s="289" t="s">
        <v>194</v>
      </c>
      <c r="H1080" s="290">
        <v>25</v>
      </c>
      <c r="I1080" s="291"/>
      <c r="J1080" s="292"/>
      <c r="K1080" s="293">
        <f>ROUND(P1080*H1080,2)</f>
        <v>0</v>
      </c>
      <c r="L1080" s="292"/>
      <c r="M1080" s="294"/>
      <c r="N1080" s="295" t="s">
        <v>1</v>
      </c>
      <c r="O1080" s="258" t="s">
        <v>42</v>
      </c>
      <c r="P1080" s="259">
        <f>I1080+J1080</f>
        <v>0</v>
      </c>
      <c r="Q1080" s="259">
        <f>ROUND(I1080*H1080,2)</f>
        <v>0</v>
      </c>
      <c r="R1080" s="259">
        <f>ROUND(J1080*H1080,2)</f>
        <v>0</v>
      </c>
      <c r="S1080" s="94"/>
      <c r="T1080" s="260">
        <f>S1080*H1080</f>
        <v>0</v>
      </c>
      <c r="U1080" s="260">
        <v>0.0020999999999999999</v>
      </c>
      <c r="V1080" s="260">
        <f>U1080*H1080</f>
        <v>0.052499999999999998</v>
      </c>
      <c r="W1080" s="260">
        <v>0</v>
      </c>
      <c r="X1080" s="261">
        <f>W1080*H1080</f>
        <v>0</v>
      </c>
      <c r="Y1080" s="41"/>
      <c r="Z1080" s="41"/>
      <c r="AA1080" s="41"/>
      <c r="AB1080" s="41"/>
      <c r="AC1080" s="41"/>
      <c r="AD1080" s="41"/>
      <c r="AE1080" s="41"/>
      <c r="AR1080" s="262" t="s">
        <v>342</v>
      </c>
      <c r="AT1080" s="262" t="s">
        <v>254</v>
      </c>
      <c r="AU1080" s="262" t="s">
        <v>88</v>
      </c>
      <c r="AY1080" s="16" t="s">
        <v>184</v>
      </c>
      <c r="BE1080" s="147">
        <f>IF(O1080="základní",K1080,0)</f>
        <v>0</v>
      </c>
      <c r="BF1080" s="147">
        <f>IF(O1080="snížená",K1080,0)</f>
        <v>0</v>
      </c>
      <c r="BG1080" s="147">
        <f>IF(O1080="zákl. přenesená",K1080,0)</f>
        <v>0</v>
      </c>
      <c r="BH1080" s="147">
        <f>IF(O1080="sníž. přenesená",K1080,0)</f>
        <v>0</v>
      </c>
      <c r="BI1080" s="147">
        <f>IF(O1080="nulová",K1080,0)</f>
        <v>0</v>
      </c>
      <c r="BJ1080" s="16" t="s">
        <v>86</v>
      </c>
      <c r="BK1080" s="147">
        <f>ROUND(P1080*H1080,2)</f>
        <v>0</v>
      </c>
      <c r="BL1080" s="16" t="s">
        <v>264</v>
      </c>
      <c r="BM1080" s="262" t="s">
        <v>3132</v>
      </c>
    </row>
    <row r="1081" s="2" customFormat="1" ht="16.5" customHeight="1">
      <c r="A1081" s="41"/>
      <c r="B1081" s="42"/>
      <c r="C1081" s="249" t="s">
        <v>3133</v>
      </c>
      <c r="D1081" s="249" t="s">
        <v>186</v>
      </c>
      <c r="E1081" s="250" t="s">
        <v>3134</v>
      </c>
      <c r="F1081" s="251" t="s">
        <v>3135</v>
      </c>
      <c r="G1081" s="252" t="s">
        <v>194</v>
      </c>
      <c r="H1081" s="253">
        <v>25</v>
      </c>
      <c r="I1081" s="254"/>
      <c r="J1081" s="254"/>
      <c r="K1081" s="255">
        <f>ROUND(P1081*H1081,2)</f>
        <v>0</v>
      </c>
      <c r="L1081" s="256"/>
      <c r="M1081" s="44"/>
      <c r="N1081" s="257" t="s">
        <v>1</v>
      </c>
      <c r="O1081" s="258" t="s">
        <v>42</v>
      </c>
      <c r="P1081" s="259">
        <f>I1081+J1081</f>
        <v>0</v>
      </c>
      <c r="Q1081" s="259">
        <f>ROUND(I1081*H1081,2)</f>
        <v>0</v>
      </c>
      <c r="R1081" s="259">
        <f>ROUND(J1081*H1081,2)</f>
        <v>0</v>
      </c>
      <c r="S1081" s="94"/>
      <c r="T1081" s="260">
        <f>S1081*H1081</f>
        <v>0</v>
      </c>
      <c r="U1081" s="260">
        <v>0</v>
      </c>
      <c r="V1081" s="260">
        <f>U1081*H1081</f>
        <v>0</v>
      </c>
      <c r="W1081" s="260">
        <v>0</v>
      </c>
      <c r="X1081" s="261">
        <f>W1081*H1081</f>
        <v>0</v>
      </c>
      <c r="Y1081" s="41"/>
      <c r="Z1081" s="41"/>
      <c r="AA1081" s="41"/>
      <c r="AB1081" s="41"/>
      <c r="AC1081" s="41"/>
      <c r="AD1081" s="41"/>
      <c r="AE1081" s="41"/>
      <c r="AR1081" s="262" t="s">
        <v>264</v>
      </c>
      <c r="AT1081" s="262" t="s">
        <v>186</v>
      </c>
      <c r="AU1081" s="262" t="s">
        <v>88</v>
      </c>
      <c r="AY1081" s="16" t="s">
        <v>184</v>
      </c>
      <c r="BE1081" s="147">
        <f>IF(O1081="základní",K1081,0)</f>
        <v>0</v>
      </c>
      <c r="BF1081" s="147">
        <f>IF(O1081="snížená",K1081,0)</f>
        <v>0</v>
      </c>
      <c r="BG1081" s="147">
        <f>IF(O1081="zákl. přenesená",K1081,0)</f>
        <v>0</v>
      </c>
      <c r="BH1081" s="147">
        <f>IF(O1081="sníž. přenesená",K1081,0)</f>
        <v>0</v>
      </c>
      <c r="BI1081" s="147">
        <f>IF(O1081="nulová",K1081,0)</f>
        <v>0</v>
      </c>
      <c r="BJ1081" s="16" t="s">
        <v>86</v>
      </c>
      <c r="BK1081" s="147">
        <f>ROUND(P1081*H1081,2)</f>
        <v>0</v>
      </c>
      <c r="BL1081" s="16" t="s">
        <v>264</v>
      </c>
      <c r="BM1081" s="262" t="s">
        <v>3136</v>
      </c>
    </row>
    <row r="1082" s="2" customFormat="1" ht="24.15" customHeight="1">
      <c r="A1082" s="41"/>
      <c r="B1082" s="42"/>
      <c r="C1082" s="286" t="s">
        <v>3137</v>
      </c>
      <c r="D1082" s="286" t="s">
        <v>254</v>
      </c>
      <c r="E1082" s="287" t="s">
        <v>3138</v>
      </c>
      <c r="F1082" s="288" t="s">
        <v>3139</v>
      </c>
      <c r="G1082" s="289" t="s">
        <v>194</v>
      </c>
      <c r="H1082" s="290">
        <v>25</v>
      </c>
      <c r="I1082" s="291"/>
      <c r="J1082" s="292"/>
      <c r="K1082" s="293">
        <f>ROUND(P1082*H1082,2)</f>
        <v>0</v>
      </c>
      <c r="L1082" s="292"/>
      <c r="M1082" s="294"/>
      <c r="N1082" s="295" t="s">
        <v>1</v>
      </c>
      <c r="O1082" s="258" t="s">
        <v>42</v>
      </c>
      <c r="P1082" s="259">
        <f>I1082+J1082</f>
        <v>0</v>
      </c>
      <c r="Q1082" s="259">
        <f>ROUND(I1082*H1082,2)</f>
        <v>0</v>
      </c>
      <c r="R1082" s="259">
        <f>ROUND(J1082*H1082,2)</f>
        <v>0</v>
      </c>
      <c r="S1082" s="94"/>
      <c r="T1082" s="260">
        <f>S1082*H1082</f>
        <v>0</v>
      </c>
      <c r="U1082" s="260">
        <v>0.00021000000000000001</v>
      </c>
      <c r="V1082" s="260">
        <f>U1082*H1082</f>
        <v>0.0052500000000000003</v>
      </c>
      <c r="W1082" s="260">
        <v>0</v>
      </c>
      <c r="X1082" s="261">
        <f>W1082*H1082</f>
        <v>0</v>
      </c>
      <c r="Y1082" s="41"/>
      <c r="Z1082" s="41"/>
      <c r="AA1082" s="41"/>
      <c r="AB1082" s="41"/>
      <c r="AC1082" s="41"/>
      <c r="AD1082" s="41"/>
      <c r="AE1082" s="41"/>
      <c r="AR1082" s="262" t="s">
        <v>342</v>
      </c>
      <c r="AT1082" s="262" t="s">
        <v>254</v>
      </c>
      <c r="AU1082" s="262" t="s">
        <v>88</v>
      </c>
      <c r="AY1082" s="16" t="s">
        <v>184</v>
      </c>
      <c r="BE1082" s="147">
        <f>IF(O1082="základní",K1082,0)</f>
        <v>0</v>
      </c>
      <c r="BF1082" s="147">
        <f>IF(O1082="snížená",K1082,0)</f>
        <v>0</v>
      </c>
      <c r="BG1082" s="147">
        <f>IF(O1082="zákl. přenesená",K1082,0)</f>
        <v>0</v>
      </c>
      <c r="BH1082" s="147">
        <f>IF(O1082="sníž. přenesená",K1082,0)</f>
        <v>0</v>
      </c>
      <c r="BI1082" s="147">
        <f>IF(O1082="nulová",K1082,0)</f>
        <v>0</v>
      </c>
      <c r="BJ1082" s="16" t="s">
        <v>86</v>
      </c>
      <c r="BK1082" s="147">
        <f>ROUND(P1082*H1082,2)</f>
        <v>0</v>
      </c>
      <c r="BL1082" s="16" t="s">
        <v>264</v>
      </c>
      <c r="BM1082" s="262" t="s">
        <v>3140</v>
      </c>
    </row>
    <row r="1083" s="2" customFormat="1" ht="24.15" customHeight="1">
      <c r="A1083" s="41"/>
      <c r="B1083" s="42"/>
      <c r="C1083" s="249" t="s">
        <v>3141</v>
      </c>
      <c r="D1083" s="249" t="s">
        <v>186</v>
      </c>
      <c r="E1083" s="250" t="s">
        <v>3142</v>
      </c>
      <c r="F1083" s="251" t="s">
        <v>3143</v>
      </c>
      <c r="G1083" s="252" t="s">
        <v>241</v>
      </c>
      <c r="H1083" s="253">
        <v>2.7890000000000001</v>
      </c>
      <c r="I1083" s="254"/>
      <c r="J1083" s="254"/>
      <c r="K1083" s="255">
        <f>ROUND(P1083*H1083,2)</f>
        <v>0</v>
      </c>
      <c r="L1083" s="256"/>
      <c r="M1083" s="44"/>
      <c r="N1083" s="257" t="s">
        <v>1</v>
      </c>
      <c r="O1083" s="258" t="s">
        <v>42</v>
      </c>
      <c r="P1083" s="259">
        <f>I1083+J1083</f>
        <v>0</v>
      </c>
      <c r="Q1083" s="259">
        <f>ROUND(I1083*H1083,2)</f>
        <v>0</v>
      </c>
      <c r="R1083" s="259">
        <f>ROUND(J1083*H1083,2)</f>
        <v>0</v>
      </c>
      <c r="S1083" s="94"/>
      <c r="T1083" s="260">
        <f>S1083*H1083</f>
        <v>0</v>
      </c>
      <c r="U1083" s="260">
        <v>0</v>
      </c>
      <c r="V1083" s="260">
        <f>U1083*H1083</f>
        <v>0</v>
      </c>
      <c r="W1083" s="260">
        <v>0</v>
      </c>
      <c r="X1083" s="261">
        <f>W1083*H1083</f>
        <v>0</v>
      </c>
      <c r="Y1083" s="41"/>
      <c r="Z1083" s="41"/>
      <c r="AA1083" s="41"/>
      <c r="AB1083" s="41"/>
      <c r="AC1083" s="41"/>
      <c r="AD1083" s="41"/>
      <c r="AE1083" s="41"/>
      <c r="AR1083" s="262" t="s">
        <v>264</v>
      </c>
      <c r="AT1083" s="262" t="s">
        <v>186</v>
      </c>
      <c r="AU1083" s="262" t="s">
        <v>88</v>
      </c>
      <c r="AY1083" s="16" t="s">
        <v>184</v>
      </c>
      <c r="BE1083" s="147">
        <f>IF(O1083="základní",K1083,0)</f>
        <v>0</v>
      </c>
      <c r="BF1083" s="147">
        <f>IF(O1083="snížená",K1083,0)</f>
        <v>0</v>
      </c>
      <c r="BG1083" s="147">
        <f>IF(O1083="zákl. přenesená",K1083,0)</f>
        <v>0</v>
      </c>
      <c r="BH1083" s="147">
        <f>IF(O1083="sníž. přenesená",K1083,0)</f>
        <v>0</v>
      </c>
      <c r="BI1083" s="147">
        <f>IF(O1083="nulová",K1083,0)</f>
        <v>0</v>
      </c>
      <c r="BJ1083" s="16" t="s">
        <v>86</v>
      </c>
      <c r="BK1083" s="147">
        <f>ROUND(P1083*H1083,2)</f>
        <v>0</v>
      </c>
      <c r="BL1083" s="16" t="s">
        <v>264</v>
      </c>
      <c r="BM1083" s="262" t="s">
        <v>3144</v>
      </c>
    </row>
    <row r="1084" s="2" customFormat="1" ht="24.15" customHeight="1">
      <c r="A1084" s="41"/>
      <c r="B1084" s="42"/>
      <c r="C1084" s="249" t="s">
        <v>3145</v>
      </c>
      <c r="D1084" s="249" t="s">
        <v>186</v>
      </c>
      <c r="E1084" s="250" t="s">
        <v>3146</v>
      </c>
      <c r="F1084" s="251" t="s">
        <v>3147</v>
      </c>
      <c r="G1084" s="252" t="s">
        <v>241</v>
      </c>
      <c r="H1084" s="253">
        <v>2.7890000000000001</v>
      </c>
      <c r="I1084" s="254"/>
      <c r="J1084" s="254"/>
      <c r="K1084" s="255">
        <f>ROUND(P1084*H1084,2)</f>
        <v>0</v>
      </c>
      <c r="L1084" s="256"/>
      <c r="M1084" s="44"/>
      <c r="N1084" s="257" t="s">
        <v>1</v>
      </c>
      <c r="O1084" s="258" t="s">
        <v>42</v>
      </c>
      <c r="P1084" s="259">
        <f>I1084+J1084</f>
        <v>0</v>
      </c>
      <c r="Q1084" s="259">
        <f>ROUND(I1084*H1084,2)</f>
        <v>0</v>
      </c>
      <c r="R1084" s="259">
        <f>ROUND(J1084*H1084,2)</f>
        <v>0</v>
      </c>
      <c r="S1084" s="94"/>
      <c r="T1084" s="260">
        <f>S1084*H1084</f>
        <v>0</v>
      </c>
      <c r="U1084" s="260">
        <v>0</v>
      </c>
      <c r="V1084" s="260">
        <f>U1084*H1084</f>
        <v>0</v>
      </c>
      <c r="W1084" s="260">
        <v>0</v>
      </c>
      <c r="X1084" s="261">
        <f>W1084*H1084</f>
        <v>0</v>
      </c>
      <c r="Y1084" s="41"/>
      <c r="Z1084" s="41"/>
      <c r="AA1084" s="41"/>
      <c r="AB1084" s="41"/>
      <c r="AC1084" s="41"/>
      <c r="AD1084" s="41"/>
      <c r="AE1084" s="41"/>
      <c r="AR1084" s="262" t="s">
        <v>264</v>
      </c>
      <c r="AT1084" s="262" t="s">
        <v>186</v>
      </c>
      <c r="AU1084" s="262" t="s">
        <v>88</v>
      </c>
      <c r="AY1084" s="16" t="s">
        <v>184</v>
      </c>
      <c r="BE1084" s="147">
        <f>IF(O1084="základní",K1084,0)</f>
        <v>0</v>
      </c>
      <c r="BF1084" s="147">
        <f>IF(O1084="snížená",K1084,0)</f>
        <v>0</v>
      </c>
      <c r="BG1084" s="147">
        <f>IF(O1084="zákl. přenesená",K1084,0)</f>
        <v>0</v>
      </c>
      <c r="BH1084" s="147">
        <f>IF(O1084="sníž. přenesená",K1084,0)</f>
        <v>0</v>
      </c>
      <c r="BI1084" s="147">
        <f>IF(O1084="nulová",K1084,0)</f>
        <v>0</v>
      </c>
      <c r="BJ1084" s="16" t="s">
        <v>86</v>
      </c>
      <c r="BK1084" s="147">
        <f>ROUND(P1084*H1084,2)</f>
        <v>0</v>
      </c>
      <c r="BL1084" s="16" t="s">
        <v>264</v>
      </c>
      <c r="BM1084" s="262" t="s">
        <v>3148</v>
      </c>
    </row>
    <row r="1085" s="12" customFormat="1" ht="22.8" customHeight="1">
      <c r="A1085" s="12"/>
      <c r="B1085" s="232"/>
      <c r="C1085" s="233"/>
      <c r="D1085" s="234" t="s">
        <v>78</v>
      </c>
      <c r="E1085" s="247" t="s">
        <v>3149</v>
      </c>
      <c r="F1085" s="247" t="s">
        <v>3150</v>
      </c>
      <c r="G1085" s="233"/>
      <c r="H1085" s="233"/>
      <c r="I1085" s="236"/>
      <c r="J1085" s="236"/>
      <c r="K1085" s="248">
        <f>BK1085</f>
        <v>0</v>
      </c>
      <c r="L1085" s="233"/>
      <c r="M1085" s="238"/>
      <c r="N1085" s="239"/>
      <c r="O1085" s="240"/>
      <c r="P1085" s="240"/>
      <c r="Q1085" s="241">
        <f>SUM(Q1086:Q1112)</f>
        <v>0</v>
      </c>
      <c r="R1085" s="241">
        <f>SUM(R1086:R1112)</f>
        <v>0</v>
      </c>
      <c r="S1085" s="240"/>
      <c r="T1085" s="242">
        <f>SUM(T1086:T1112)</f>
        <v>0</v>
      </c>
      <c r="U1085" s="240"/>
      <c r="V1085" s="242">
        <f>SUM(V1086:V1112)</f>
        <v>2.0205400000000004</v>
      </c>
      <c r="W1085" s="240"/>
      <c r="X1085" s="243">
        <f>SUM(X1086:X1112)</f>
        <v>0</v>
      </c>
      <c r="Y1085" s="12"/>
      <c r="Z1085" s="12"/>
      <c r="AA1085" s="12"/>
      <c r="AB1085" s="12"/>
      <c r="AC1085" s="12"/>
      <c r="AD1085" s="12"/>
      <c r="AE1085" s="12"/>
      <c r="AR1085" s="244" t="s">
        <v>88</v>
      </c>
      <c r="AT1085" s="245" t="s">
        <v>78</v>
      </c>
      <c r="AU1085" s="245" t="s">
        <v>86</v>
      </c>
      <c r="AY1085" s="244" t="s">
        <v>184</v>
      </c>
      <c r="BK1085" s="246">
        <f>SUM(BK1086:BK1112)</f>
        <v>0</v>
      </c>
    </row>
    <row r="1086" s="2" customFormat="1" ht="24.15" customHeight="1">
      <c r="A1086" s="41"/>
      <c r="B1086" s="42"/>
      <c r="C1086" s="249" t="s">
        <v>3151</v>
      </c>
      <c r="D1086" s="249" t="s">
        <v>186</v>
      </c>
      <c r="E1086" s="250" t="s">
        <v>3152</v>
      </c>
      <c r="F1086" s="251" t="s">
        <v>3153</v>
      </c>
      <c r="G1086" s="252" t="s">
        <v>194</v>
      </c>
      <c r="H1086" s="253">
        <v>9</v>
      </c>
      <c r="I1086" s="254"/>
      <c r="J1086" s="254"/>
      <c r="K1086" s="255">
        <f>ROUND(P1086*H1086,2)</f>
        <v>0</v>
      </c>
      <c r="L1086" s="256"/>
      <c r="M1086" s="44"/>
      <c r="N1086" s="257" t="s">
        <v>1</v>
      </c>
      <c r="O1086" s="258" t="s">
        <v>42</v>
      </c>
      <c r="P1086" s="259">
        <f>I1086+J1086</f>
        <v>0</v>
      </c>
      <c r="Q1086" s="259">
        <f>ROUND(I1086*H1086,2)</f>
        <v>0</v>
      </c>
      <c r="R1086" s="259">
        <f>ROUND(J1086*H1086,2)</f>
        <v>0</v>
      </c>
      <c r="S1086" s="94"/>
      <c r="T1086" s="260">
        <f>S1086*H1086</f>
        <v>0</v>
      </c>
      <c r="U1086" s="260">
        <v>0.00040000000000000002</v>
      </c>
      <c r="V1086" s="260">
        <f>U1086*H1086</f>
        <v>0.0036000000000000003</v>
      </c>
      <c r="W1086" s="260">
        <v>0</v>
      </c>
      <c r="X1086" s="261">
        <f>W1086*H1086</f>
        <v>0</v>
      </c>
      <c r="Y1086" s="41"/>
      <c r="Z1086" s="41"/>
      <c r="AA1086" s="41"/>
      <c r="AB1086" s="41"/>
      <c r="AC1086" s="41"/>
      <c r="AD1086" s="41"/>
      <c r="AE1086" s="41"/>
      <c r="AR1086" s="262" t="s">
        <v>264</v>
      </c>
      <c r="AT1086" s="262" t="s">
        <v>186</v>
      </c>
      <c r="AU1086" s="262" t="s">
        <v>88</v>
      </c>
      <c r="AY1086" s="16" t="s">
        <v>184</v>
      </c>
      <c r="BE1086" s="147">
        <f>IF(O1086="základní",K1086,0)</f>
        <v>0</v>
      </c>
      <c r="BF1086" s="147">
        <f>IF(O1086="snížená",K1086,0)</f>
        <v>0</v>
      </c>
      <c r="BG1086" s="147">
        <f>IF(O1086="zákl. přenesená",K1086,0)</f>
        <v>0</v>
      </c>
      <c r="BH1086" s="147">
        <f>IF(O1086="sníž. přenesená",K1086,0)</f>
        <v>0</v>
      </c>
      <c r="BI1086" s="147">
        <f>IF(O1086="nulová",K1086,0)</f>
        <v>0</v>
      </c>
      <c r="BJ1086" s="16" t="s">
        <v>86</v>
      </c>
      <c r="BK1086" s="147">
        <f>ROUND(P1086*H1086,2)</f>
        <v>0</v>
      </c>
      <c r="BL1086" s="16" t="s">
        <v>264</v>
      </c>
      <c r="BM1086" s="262" t="s">
        <v>3154</v>
      </c>
    </row>
    <row r="1087" s="2" customFormat="1" ht="24.15" customHeight="1">
      <c r="A1087" s="41"/>
      <c r="B1087" s="42"/>
      <c r="C1087" s="286" t="s">
        <v>3155</v>
      </c>
      <c r="D1087" s="286" t="s">
        <v>254</v>
      </c>
      <c r="E1087" s="287" t="s">
        <v>3156</v>
      </c>
      <c r="F1087" s="288" t="s">
        <v>3157</v>
      </c>
      <c r="G1087" s="289" t="s">
        <v>194</v>
      </c>
      <c r="H1087" s="290">
        <v>9.5</v>
      </c>
      <c r="I1087" s="291"/>
      <c r="J1087" s="292"/>
      <c r="K1087" s="293">
        <f>ROUND(P1087*H1087,2)</f>
        <v>0</v>
      </c>
      <c r="L1087" s="292"/>
      <c r="M1087" s="294"/>
      <c r="N1087" s="295" t="s">
        <v>1</v>
      </c>
      <c r="O1087" s="258" t="s">
        <v>42</v>
      </c>
      <c r="P1087" s="259">
        <f>I1087+J1087</f>
        <v>0</v>
      </c>
      <c r="Q1087" s="259">
        <f>ROUND(I1087*H1087,2)</f>
        <v>0</v>
      </c>
      <c r="R1087" s="259">
        <f>ROUND(J1087*H1087,2)</f>
        <v>0</v>
      </c>
      <c r="S1087" s="94"/>
      <c r="T1087" s="260">
        <f>S1087*H1087</f>
        <v>0</v>
      </c>
      <c r="U1087" s="260">
        <v>0</v>
      </c>
      <c r="V1087" s="260">
        <f>U1087*H1087</f>
        <v>0</v>
      </c>
      <c r="W1087" s="260">
        <v>0</v>
      </c>
      <c r="X1087" s="261">
        <f>W1087*H1087</f>
        <v>0</v>
      </c>
      <c r="Y1087" s="41"/>
      <c r="Z1087" s="41"/>
      <c r="AA1087" s="41"/>
      <c r="AB1087" s="41"/>
      <c r="AC1087" s="41"/>
      <c r="AD1087" s="41"/>
      <c r="AE1087" s="41"/>
      <c r="AR1087" s="262" t="s">
        <v>342</v>
      </c>
      <c r="AT1087" s="262" t="s">
        <v>254</v>
      </c>
      <c r="AU1087" s="262" t="s">
        <v>88</v>
      </c>
      <c r="AY1087" s="16" t="s">
        <v>184</v>
      </c>
      <c r="BE1087" s="147">
        <f>IF(O1087="základní",K1087,0)</f>
        <v>0</v>
      </c>
      <c r="BF1087" s="147">
        <f>IF(O1087="snížená",K1087,0)</f>
        <v>0</v>
      </c>
      <c r="BG1087" s="147">
        <f>IF(O1087="zákl. přenesená",K1087,0)</f>
        <v>0</v>
      </c>
      <c r="BH1087" s="147">
        <f>IF(O1087="sníž. přenesená",K1087,0)</f>
        <v>0</v>
      </c>
      <c r="BI1087" s="147">
        <f>IF(O1087="nulová",K1087,0)</f>
        <v>0</v>
      </c>
      <c r="BJ1087" s="16" t="s">
        <v>86</v>
      </c>
      <c r="BK1087" s="147">
        <f>ROUND(P1087*H1087,2)</f>
        <v>0</v>
      </c>
      <c r="BL1087" s="16" t="s">
        <v>264</v>
      </c>
      <c r="BM1087" s="262" t="s">
        <v>3158</v>
      </c>
    </row>
    <row r="1088" s="2" customFormat="1" ht="24.15" customHeight="1">
      <c r="A1088" s="41"/>
      <c r="B1088" s="42"/>
      <c r="C1088" s="249" t="s">
        <v>3159</v>
      </c>
      <c r="D1088" s="249" t="s">
        <v>186</v>
      </c>
      <c r="E1088" s="250" t="s">
        <v>3152</v>
      </c>
      <c r="F1088" s="251" t="s">
        <v>3153</v>
      </c>
      <c r="G1088" s="252" t="s">
        <v>194</v>
      </c>
      <c r="H1088" s="253">
        <v>5.5</v>
      </c>
      <c r="I1088" s="254"/>
      <c r="J1088" s="254"/>
      <c r="K1088" s="255">
        <f>ROUND(P1088*H1088,2)</f>
        <v>0</v>
      </c>
      <c r="L1088" s="256"/>
      <c r="M1088" s="44"/>
      <c r="N1088" s="257" t="s">
        <v>1</v>
      </c>
      <c r="O1088" s="258" t="s">
        <v>42</v>
      </c>
      <c r="P1088" s="259">
        <f>I1088+J1088</f>
        <v>0</v>
      </c>
      <c r="Q1088" s="259">
        <f>ROUND(I1088*H1088,2)</f>
        <v>0</v>
      </c>
      <c r="R1088" s="259">
        <f>ROUND(J1088*H1088,2)</f>
        <v>0</v>
      </c>
      <c r="S1088" s="94"/>
      <c r="T1088" s="260">
        <f>S1088*H1088</f>
        <v>0</v>
      </c>
      <c r="U1088" s="260">
        <v>0.00040000000000000002</v>
      </c>
      <c r="V1088" s="260">
        <f>U1088*H1088</f>
        <v>0.0022000000000000001</v>
      </c>
      <c r="W1088" s="260">
        <v>0</v>
      </c>
      <c r="X1088" s="261">
        <f>W1088*H1088</f>
        <v>0</v>
      </c>
      <c r="Y1088" s="41"/>
      <c r="Z1088" s="41"/>
      <c r="AA1088" s="41"/>
      <c r="AB1088" s="41"/>
      <c r="AC1088" s="41"/>
      <c r="AD1088" s="41"/>
      <c r="AE1088" s="41"/>
      <c r="AR1088" s="262" t="s">
        <v>264</v>
      </c>
      <c r="AT1088" s="262" t="s">
        <v>186</v>
      </c>
      <c r="AU1088" s="262" t="s">
        <v>88</v>
      </c>
      <c r="AY1088" s="16" t="s">
        <v>184</v>
      </c>
      <c r="BE1088" s="147">
        <f>IF(O1088="základní",K1088,0)</f>
        <v>0</v>
      </c>
      <c r="BF1088" s="147">
        <f>IF(O1088="snížená",K1088,0)</f>
        <v>0</v>
      </c>
      <c r="BG1088" s="147">
        <f>IF(O1088="zákl. přenesená",K1088,0)</f>
        <v>0</v>
      </c>
      <c r="BH1088" s="147">
        <f>IF(O1088="sníž. přenesená",K1088,0)</f>
        <v>0</v>
      </c>
      <c r="BI1088" s="147">
        <f>IF(O1088="nulová",K1088,0)</f>
        <v>0</v>
      </c>
      <c r="BJ1088" s="16" t="s">
        <v>86</v>
      </c>
      <c r="BK1088" s="147">
        <f>ROUND(P1088*H1088,2)</f>
        <v>0</v>
      </c>
      <c r="BL1088" s="16" t="s">
        <v>264</v>
      </c>
      <c r="BM1088" s="262" t="s">
        <v>3160</v>
      </c>
    </row>
    <row r="1089" s="2" customFormat="1" ht="24.15" customHeight="1">
      <c r="A1089" s="41"/>
      <c r="B1089" s="42"/>
      <c r="C1089" s="286" t="s">
        <v>3161</v>
      </c>
      <c r="D1089" s="286" t="s">
        <v>254</v>
      </c>
      <c r="E1089" s="287" t="s">
        <v>3156</v>
      </c>
      <c r="F1089" s="288" t="s">
        <v>3157</v>
      </c>
      <c r="G1089" s="289" t="s">
        <v>194</v>
      </c>
      <c r="H1089" s="290">
        <v>6</v>
      </c>
      <c r="I1089" s="291"/>
      <c r="J1089" s="292"/>
      <c r="K1089" s="293">
        <f>ROUND(P1089*H1089,2)</f>
        <v>0</v>
      </c>
      <c r="L1089" s="292"/>
      <c r="M1089" s="294"/>
      <c r="N1089" s="295" t="s">
        <v>1</v>
      </c>
      <c r="O1089" s="258" t="s">
        <v>42</v>
      </c>
      <c r="P1089" s="259">
        <f>I1089+J1089</f>
        <v>0</v>
      </c>
      <c r="Q1089" s="259">
        <f>ROUND(I1089*H1089,2)</f>
        <v>0</v>
      </c>
      <c r="R1089" s="259">
        <f>ROUND(J1089*H1089,2)</f>
        <v>0</v>
      </c>
      <c r="S1089" s="94"/>
      <c r="T1089" s="260">
        <f>S1089*H1089</f>
        <v>0</v>
      </c>
      <c r="U1089" s="260">
        <v>0</v>
      </c>
      <c r="V1089" s="260">
        <f>U1089*H1089</f>
        <v>0</v>
      </c>
      <c r="W1089" s="260">
        <v>0</v>
      </c>
      <c r="X1089" s="261">
        <f>W1089*H1089</f>
        <v>0</v>
      </c>
      <c r="Y1089" s="41"/>
      <c r="Z1089" s="41"/>
      <c r="AA1089" s="41"/>
      <c r="AB1089" s="41"/>
      <c r="AC1089" s="41"/>
      <c r="AD1089" s="41"/>
      <c r="AE1089" s="41"/>
      <c r="AR1089" s="262" t="s">
        <v>342</v>
      </c>
      <c r="AT1089" s="262" t="s">
        <v>254</v>
      </c>
      <c r="AU1089" s="262" t="s">
        <v>88</v>
      </c>
      <c r="AY1089" s="16" t="s">
        <v>184</v>
      </c>
      <c r="BE1089" s="147">
        <f>IF(O1089="základní",K1089,0)</f>
        <v>0</v>
      </c>
      <c r="BF1089" s="147">
        <f>IF(O1089="snížená",K1089,0)</f>
        <v>0</v>
      </c>
      <c r="BG1089" s="147">
        <f>IF(O1089="zákl. přenesená",K1089,0)</f>
        <v>0</v>
      </c>
      <c r="BH1089" s="147">
        <f>IF(O1089="sníž. přenesená",K1089,0)</f>
        <v>0</v>
      </c>
      <c r="BI1089" s="147">
        <f>IF(O1089="nulová",K1089,0)</f>
        <v>0</v>
      </c>
      <c r="BJ1089" s="16" t="s">
        <v>86</v>
      </c>
      <c r="BK1089" s="147">
        <f>ROUND(P1089*H1089,2)</f>
        <v>0</v>
      </c>
      <c r="BL1089" s="16" t="s">
        <v>264</v>
      </c>
      <c r="BM1089" s="262" t="s">
        <v>3162</v>
      </c>
    </row>
    <row r="1090" s="2" customFormat="1" ht="24.15" customHeight="1">
      <c r="A1090" s="41"/>
      <c r="B1090" s="42"/>
      <c r="C1090" s="249" t="s">
        <v>3163</v>
      </c>
      <c r="D1090" s="249" t="s">
        <v>186</v>
      </c>
      <c r="E1090" s="250" t="s">
        <v>3164</v>
      </c>
      <c r="F1090" s="251" t="s">
        <v>3165</v>
      </c>
      <c r="G1090" s="252" t="s">
        <v>194</v>
      </c>
      <c r="H1090" s="253">
        <v>10</v>
      </c>
      <c r="I1090" s="254"/>
      <c r="J1090" s="254"/>
      <c r="K1090" s="255">
        <f>ROUND(P1090*H1090,2)</f>
        <v>0</v>
      </c>
      <c r="L1090" s="256"/>
      <c r="M1090" s="44"/>
      <c r="N1090" s="257" t="s">
        <v>1</v>
      </c>
      <c r="O1090" s="258" t="s">
        <v>42</v>
      </c>
      <c r="P1090" s="259">
        <f>I1090+J1090</f>
        <v>0</v>
      </c>
      <c r="Q1090" s="259">
        <f>ROUND(I1090*H1090,2)</f>
        <v>0</v>
      </c>
      <c r="R1090" s="259">
        <f>ROUND(J1090*H1090,2)</f>
        <v>0</v>
      </c>
      <c r="S1090" s="94"/>
      <c r="T1090" s="260">
        <f>S1090*H1090</f>
        <v>0</v>
      </c>
      <c r="U1090" s="260">
        <v>0</v>
      </c>
      <c r="V1090" s="260">
        <f>U1090*H1090</f>
        <v>0</v>
      </c>
      <c r="W1090" s="260">
        <v>0</v>
      </c>
      <c r="X1090" s="261">
        <f>W1090*H1090</f>
        <v>0</v>
      </c>
      <c r="Y1090" s="41"/>
      <c r="Z1090" s="41"/>
      <c r="AA1090" s="41"/>
      <c r="AB1090" s="41"/>
      <c r="AC1090" s="41"/>
      <c r="AD1090" s="41"/>
      <c r="AE1090" s="41"/>
      <c r="AR1090" s="262" t="s">
        <v>264</v>
      </c>
      <c r="AT1090" s="262" t="s">
        <v>186</v>
      </c>
      <c r="AU1090" s="262" t="s">
        <v>88</v>
      </c>
      <c r="AY1090" s="16" t="s">
        <v>184</v>
      </c>
      <c r="BE1090" s="147">
        <f>IF(O1090="základní",K1090,0)</f>
        <v>0</v>
      </c>
      <c r="BF1090" s="147">
        <f>IF(O1090="snížená",K1090,0)</f>
        <v>0</v>
      </c>
      <c r="BG1090" s="147">
        <f>IF(O1090="zákl. přenesená",K1090,0)</f>
        <v>0</v>
      </c>
      <c r="BH1090" s="147">
        <f>IF(O1090="sníž. přenesená",K1090,0)</f>
        <v>0</v>
      </c>
      <c r="BI1090" s="147">
        <f>IF(O1090="nulová",K1090,0)</f>
        <v>0</v>
      </c>
      <c r="BJ1090" s="16" t="s">
        <v>86</v>
      </c>
      <c r="BK1090" s="147">
        <f>ROUND(P1090*H1090,2)</f>
        <v>0</v>
      </c>
      <c r="BL1090" s="16" t="s">
        <v>264</v>
      </c>
      <c r="BM1090" s="262" t="s">
        <v>3166</v>
      </c>
    </row>
    <row r="1091" s="2" customFormat="1" ht="16.5" customHeight="1">
      <c r="A1091" s="41"/>
      <c r="B1091" s="42"/>
      <c r="C1091" s="286" t="s">
        <v>3167</v>
      </c>
      <c r="D1091" s="286" t="s">
        <v>254</v>
      </c>
      <c r="E1091" s="287" t="s">
        <v>3168</v>
      </c>
      <c r="F1091" s="288" t="s">
        <v>3169</v>
      </c>
      <c r="G1091" s="289" t="s">
        <v>194</v>
      </c>
      <c r="H1091" s="290">
        <v>11</v>
      </c>
      <c r="I1091" s="291"/>
      <c r="J1091" s="292"/>
      <c r="K1091" s="293">
        <f>ROUND(P1091*H1091,2)</f>
        <v>0</v>
      </c>
      <c r="L1091" s="292"/>
      <c r="M1091" s="294"/>
      <c r="N1091" s="295" t="s">
        <v>1</v>
      </c>
      <c r="O1091" s="258" t="s">
        <v>42</v>
      </c>
      <c r="P1091" s="259">
        <f>I1091+J1091</f>
        <v>0</v>
      </c>
      <c r="Q1091" s="259">
        <f>ROUND(I1091*H1091,2)</f>
        <v>0</v>
      </c>
      <c r="R1091" s="259">
        <f>ROUND(J1091*H1091,2)</f>
        <v>0</v>
      </c>
      <c r="S1091" s="94"/>
      <c r="T1091" s="260">
        <f>S1091*H1091</f>
        <v>0</v>
      </c>
      <c r="U1091" s="260">
        <v>0.0037000000000000002</v>
      </c>
      <c r="V1091" s="260">
        <f>U1091*H1091</f>
        <v>0.0407</v>
      </c>
      <c r="W1091" s="260">
        <v>0</v>
      </c>
      <c r="X1091" s="261">
        <f>W1091*H1091</f>
        <v>0</v>
      </c>
      <c r="Y1091" s="41"/>
      <c r="Z1091" s="41"/>
      <c r="AA1091" s="41"/>
      <c r="AB1091" s="41"/>
      <c r="AC1091" s="41"/>
      <c r="AD1091" s="41"/>
      <c r="AE1091" s="41"/>
      <c r="AR1091" s="262" t="s">
        <v>342</v>
      </c>
      <c r="AT1091" s="262" t="s">
        <v>254</v>
      </c>
      <c r="AU1091" s="262" t="s">
        <v>88</v>
      </c>
      <c r="AY1091" s="16" t="s">
        <v>184</v>
      </c>
      <c r="BE1091" s="147">
        <f>IF(O1091="základní",K1091,0)</f>
        <v>0</v>
      </c>
      <c r="BF1091" s="147">
        <f>IF(O1091="snížená",K1091,0)</f>
        <v>0</v>
      </c>
      <c r="BG1091" s="147">
        <f>IF(O1091="zákl. přenesená",K1091,0)</f>
        <v>0</v>
      </c>
      <c r="BH1091" s="147">
        <f>IF(O1091="sníž. přenesená",K1091,0)</f>
        <v>0</v>
      </c>
      <c r="BI1091" s="147">
        <f>IF(O1091="nulová",K1091,0)</f>
        <v>0</v>
      </c>
      <c r="BJ1091" s="16" t="s">
        <v>86</v>
      </c>
      <c r="BK1091" s="147">
        <f>ROUND(P1091*H1091,2)</f>
        <v>0</v>
      </c>
      <c r="BL1091" s="16" t="s">
        <v>264</v>
      </c>
      <c r="BM1091" s="262" t="s">
        <v>3170</v>
      </c>
    </row>
    <row r="1092" s="2" customFormat="1" ht="24.15" customHeight="1">
      <c r="A1092" s="41"/>
      <c r="B1092" s="42"/>
      <c r="C1092" s="286" t="s">
        <v>3171</v>
      </c>
      <c r="D1092" s="286" t="s">
        <v>254</v>
      </c>
      <c r="E1092" s="287" t="s">
        <v>3172</v>
      </c>
      <c r="F1092" s="288" t="s">
        <v>3173</v>
      </c>
      <c r="G1092" s="289" t="s">
        <v>194</v>
      </c>
      <c r="H1092" s="290">
        <v>13</v>
      </c>
      <c r="I1092" s="291"/>
      <c r="J1092" s="292"/>
      <c r="K1092" s="293">
        <f>ROUND(P1092*H1092,2)</f>
        <v>0</v>
      </c>
      <c r="L1092" s="292"/>
      <c r="M1092" s="294"/>
      <c r="N1092" s="295" t="s">
        <v>1</v>
      </c>
      <c r="O1092" s="258" t="s">
        <v>42</v>
      </c>
      <c r="P1092" s="259">
        <f>I1092+J1092</f>
        <v>0</v>
      </c>
      <c r="Q1092" s="259">
        <f>ROUND(I1092*H1092,2)</f>
        <v>0</v>
      </c>
      <c r="R1092" s="259">
        <f>ROUND(J1092*H1092,2)</f>
        <v>0</v>
      </c>
      <c r="S1092" s="94"/>
      <c r="T1092" s="260">
        <f>S1092*H1092</f>
        <v>0</v>
      </c>
      <c r="U1092" s="260">
        <v>0.013860000000000001</v>
      </c>
      <c r="V1092" s="260">
        <f>U1092*H1092</f>
        <v>0.18018000000000001</v>
      </c>
      <c r="W1092" s="260">
        <v>0</v>
      </c>
      <c r="X1092" s="261">
        <f>W1092*H1092</f>
        <v>0</v>
      </c>
      <c r="Y1092" s="41"/>
      <c r="Z1092" s="41"/>
      <c r="AA1092" s="41"/>
      <c r="AB1092" s="41"/>
      <c r="AC1092" s="41"/>
      <c r="AD1092" s="41"/>
      <c r="AE1092" s="41"/>
      <c r="AR1092" s="262" t="s">
        <v>342</v>
      </c>
      <c r="AT1092" s="262" t="s">
        <v>254</v>
      </c>
      <c r="AU1092" s="262" t="s">
        <v>88</v>
      </c>
      <c r="AY1092" s="16" t="s">
        <v>184</v>
      </c>
      <c r="BE1092" s="147">
        <f>IF(O1092="základní",K1092,0)</f>
        <v>0</v>
      </c>
      <c r="BF1092" s="147">
        <f>IF(O1092="snížená",K1092,0)</f>
        <v>0</v>
      </c>
      <c r="BG1092" s="147">
        <f>IF(O1092="zákl. přenesená",K1092,0)</f>
        <v>0</v>
      </c>
      <c r="BH1092" s="147">
        <f>IF(O1092="sníž. přenesená",K1092,0)</f>
        <v>0</v>
      </c>
      <c r="BI1092" s="147">
        <f>IF(O1092="nulová",K1092,0)</f>
        <v>0</v>
      </c>
      <c r="BJ1092" s="16" t="s">
        <v>86</v>
      </c>
      <c r="BK1092" s="147">
        <f>ROUND(P1092*H1092,2)</f>
        <v>0</v>
      </c>
      <c r="BL1092" s="16" t="s">
        <v>264</v>
      </c>
      <c r="BM1092" s="262" t="s">
        <v>3174</v>
      </c>
    </row>
    <row r="1093" s="2" customFormat="1" ht="33" customHeight="1">
      <c r="A1093" s="41"/>
      <c r="B1093" s="42"/>
      <c r="C1093" s="249" t="s">
        <v>3175</v>
      </c>
      <c r="D1093" s="249" t="s">
        <v>186</v>
      </c>
      <c r="E1093" s="250" t="s">
        <v>3176</v>
      </c>
      <c r="F1093" s="251" t="s">
        <v>3177</v>
      </c>
      <c r="G1093" s="252" t="s">
        <v>194</v>
      </c>
      <c r="H1093" s="253">
        <v>20</v>
      </c>
      <c r="I1093" s="254"/>
      <c r="J1093" s="254"/>
      <c r="K1093" s="255">
        <f>ROUND(P1093*H1093,2)</f>
        <v>0</v>
      </c>
      <c r="L1093" s="256"/>
      <c r="M1093" s="44"/>
      <c r="N1093" s="257" t="s">
        <v>1</v>
      </c>
      <c r="O1093" s="258" t="s">
        <v>42</v>
      </c>
      <c r="P1093" s="259">
        <f>I1093+J1093</f>
        <v>0</v>
      </c>
      <c r="Q1093" s="259">
        <f>ROUND(I1093*H1093,2)</f>
        <v>0</v>
      </c>
      <c r="R1093" s="259">
        <f>ROUND(J1093*H1093,2)</f>
        <v>0</v>
      </c>
      <c r="S1093" s="94"/>
      <c r="T1093" s="260">
        <f>S1093*H1093</f>
        <v>0</v>
      </c>
      <c r="U1093" s="260">
        <v>0</v>
      </c>
      <c r="V1093" s="260">
        <f>U1093*H1093</f>
        <v>0</v>
      </c>
      <c r="W1093" s="260">
        <v>0</v>
      </c>
      <c r="X1093" s="261">
        <f>W1093*H1093</f>
        <v>0</v>
      </c>
      <c r="Y1093" s="41"/>
      <c r="Z1093" s="41"/>
      <c r="AA1093" s="41"/>
      <c r="AB1093" s="41"/>
      <c r="AC1093" s="41"/>
      <c r="AD1093" s="41"/>
      <c r="AE1093" s="41"/>
      <c r="AR1093" s="262" t="s">
        <v>264</v>
      </c>
      <c r="AT1093" s="262" t="s">
        <v>186</v>
      </c>
      <c r="AU1093" s="262" t="s">
        <v>88</v>
      </c>
      <c r="AY1093" s="16" t="s">
        <v>184</v>
      </c>
      <c r="BE1093" s="147">
        <f>IF(O1093="základní",K1093,0)</f>
        <v>0</v>
      </c>
      <c r="BF1093" s="147">
        <f>IF(O1093="snížená",K1093,0)</f>
        <v>0</v>
      </c>
      <c r="BG1093" s="147">
        <f>IF(O1093="zákl. přenesená",K1093,0)</f>
        <v>0</v>
      </c>
      <c r="BH1093" s="147">
        <f>IF(O1093="sníž. přenesená",K1093,0)</f>
        <v>0</v>
      </c>
      <c r="BI1093" s="147">
        <f>IF(O1093="nulová",K1093,0)</f>
        <v>0</v>
      </c>
      <c r="BJ1093" s="16" t="s">
        <v>86</v>
      </c>
      <c r="BK1093" s="147">
        <f>ROUND(P1093*H1093,2)</f>
        <v>0</v>
      </c>
      <c r="BL1093" s="16" t="s">
        <v>264</v>
      </c>
      <c r="BM1093" s="262" t="s">
        <v>3178</v>
      </c>
    </row>
    <row r="1094" s="2" customFormat="1" ht="21.75" customHeight="1">
      <c r="A1094" s="41"/>
      <c r="B1094" s="42"/>
      <c r="C1094" s="286" t="s">
        <v>3179</v>
      </c>
      <c r="D1094" s="286" t="s">
        <v>254</v>
      </c>
      <c r="E1094" s="287" t="s">
        <v>3180</v>
      </c>
      <c r="F1094" s="288" t="s">
        <v>3181</v>
      </c>
      <c r="G1094" s="289" t="s">
        <v>241</v>
      </c>
      <c r="H1094" s="290">
        <v>0.5</v>
      </c>
      <c r="I1094" s="291"/>
      <c r="J1094" s="292"/>
      <c r="K1094" s="293">
        <f>ROUND(P1094*H1094,2)</f>
        <v>0</v>
      </c>
      <c r="L1094" s="292"/>
      <c r="M1094" s="294"/>
      <c r="N1094" s="295" t="s">
        <v>1</v>
      </c>
      <c r="O1094" s="258" t="s">
        <v>42</v>
      </c>
      <c r="P1094" s="259">
        <f>I1094+J1094</f>
        <v>0</v>
      </c>
      <c r="Q1094" s="259">
        <f>ROUND(I1094*H1094,2)</f>
        <v>0</v>
      </c>
      <c r="R1094" s="259">
        <f>ROUND(J1094*H1094,2)</f>
        <v>0</v>
      </c>
      <c r="S1094" s="94"/>
      <c r="T1094" s="260">
        <f>S1094*H1094</f>
        <v>0</v>
      </c>
      <c r="U1094" s="260">
        <v>1</v>
      </c>
      <c r="V1094" s="260">
        <f>U1094*H1094</f>
        <v>0.5</v>
      </c>
      <c r="W1094" s="260">
        <v>0</v>
      </c>
      <c r="X1094" s="261">
        <f>W1094*H1094</f>
        <v>0</v>
      </c>
      <c r="Y1094" s="41"/>
      <c r="Z1094" s="41"/>
      <c r="AA1094" s="41"/>
      <c r="AB1094" s="41"/>
      <c r="AC1094" s="41"/>
      <c r="AD1094" s="41"/>
      <c r="AE1094" s="41"/>
      <c r="AR1094" s="262" t="s">
        <v>342</v>
      </c>
      <c r="AT1094" s="262" t="s">
        <v>254</v>
      </c>
      <c r="AU1094" s="262" t="s">
        <v>88</v>
      </c>
      <c r="AY1094" s="16" t="s">
        <v>184</v>
      </c>
      <c r="BE1094" s="147">
        <f>IF(O1094="základní",K1094,0)</f>
        <v>0</v>
      </c>
      <c r="BF1094" s="147">
        <f>IF(O1094="snížená",K1094,0)</f>
        <v>0</v>
      </c>
      <c r="BG1094" s="147">
        <f>IF(O1094="zákl. přenesená",K1094,0)</f>
        <v>0</v>
      </c>
      <c r="BH1094" s="147">
        <f>IF(O1094="sníž. přenesená",K1094,0)</f>
        <v>0</v>
      </c>
      <c r="BI1094" s="147">
        <f>IF(O1094="nulová",K1094,0)</f>
        <v>0</v>
      </c>
      <c r="BJ1094" s="16" t="s">
        <v>86</v>
      </c>
      <c r="BK1094" s="147">
        <f>ROUND(P1094*H1094,2)</f>
        <v>0</v>
      </c>
      <c r="BL1094" s="16" t="s">
        <v>264</v>
      </c>
      <c r="BM1094" s="262" t="s">
        <v>3182</v>
      </c>
    </row>
    <row r="1095" s="2" customFormat="1" ht="24.15" customHeight="1">
      <c r="A1095" s="41"/>
      <c r="B1095" s="42"/>
      <c r="C1095" s="249" t="s">
        <v>3183</v>
      </c>
      <c r="D1095" s="249" t="s">
        <v>186</v>
      </c>
      <c r="E1095" s="250" t="s">
        <v>3184</v>
      </c>
      <c r="F1095" s="251" t="s">
        <v>3185</v>
      </c>
      <c r="G1095" s="252" t="s">
        <v>194</v>
      </c>
      <c r="H1095" s="253">
        <v>27</v>
      </c>
      <c r="I1095" s="254"/>
      <c r="J1095" s="254"/>
      <c r="K1095" s="255">
        <f>ROUND(P1095*H1095,2)</f>
        <v>0</v>
      </c>
      <c r="L1095" s="256"/>
      <c r="M1095" s="44"/>
      <c r="N1095" s="257" t="s">
        <v>1</v>
      </c>
      <c r="O1095" s="258" t="s">
        <v>42</v>
      </c>
      <c r="P1095" s="259">
        <f>I1095+J1095</f>
        <v>0</v>
      </c>
      <c r="Q1095" s="259">
        <f>ROUND(I1095*H1095,2)</f>
        <v>0</v>
      </c>
      <c r="R1095" s="259">
        <f>ROUND(J1095*H1095,2)</f>
        <v>0</v>
      </c>
      <c r="S1095" s="94"/>
      <c r="T1095" s="260">
        <f>S1095*H1095</f>
        <v>0</v>
      </c>
      <c r="U1095" s="260">
        <v>8.0000000000000007E-05</v>
      </c>
      <c r="V1095" s="260">
        <f>U1095*H1095</f>
        <v>0.00216</v>
      </c>
      <c r="W1095" s="260">
        <v>0</v>
      </c>
      <c r="X1095" s="261">
        <f>W1095*H1095</f>
        <v>0</v>
      </c>
      <c r="Y1095" s="41"/>
      <c r="Z1095" s="41"/>
      <c r="AA1095" s="41"/>
      <c r="AB1095" s="41"/>
      <c r="AC1095" s="41"/>
      <c r="AD1095" s="41"/>
      <c r="AE1095" s="41"/>
      <c r="AR1095" s="262" t="s">
        <v>264</v>
      </c>
      <c r="AT1095" s="262" t="s">
        <v>186</v>
      </c>
      <c r="AU1095" s="262" t="s">
        <v>88</v>
      </c>
      <c r="AY1095" s="16" t="s">
        <v>184</v>
      </c>
      <c r="BE1095" s="147">
        <f>IF(O1095="základní",K1095,0)</f>
        <v>0</v>
      </c>
      <c r="BF1095" s="147">
        <f>IF(O1095="snížená",K1095,0)</f>
        <v>0</v>
      </c>
      <c r="BG1095" s="147">
        <f>IF(O1095="zákl. přenesená",K1095,0)</f>
        <v>0</v>
      </c>
      <c r="BH1095" s="147">
        <f>IF(O1095="sníž. přenesená",K1095,0)</f>
        <v>0</v>
      </c>
      <c r="BI1095" s="147">
        <f>IF(O1095="nulová",K1095,0)</f>
        <v>0</v>
      </c>
      <c r="BJ1095" s="16" t="s">
        <v>86</v>
      </c>
      <c r="BK1095" s="147">
        <f>ROUND(P1095*H1095,2)</f>
        <v>0</v>
      </c>
      <c r="BL1095" s="16" t="s">
        <v>264</v>
      </c>
      <c r="BM1095" s="262" t="s">
        <v>3186</v>
      </c>
    </row>
    <row r="1096" s="2" customFormat="1" ht="16.5" customHeight="1">
      <c r="A1096" s="41"/>
      <c r="B1096" s="42"/>
      <c r="C1096" s="286" t="s">
        <v>3187</v>
      </c>
      <c r="D1096" s="286" t="s">
        <v>254</v>
      </c>
      <c r="E1096" s="287" t="s">
        <v>343</v>
      </c>
      <c r="F1096" s="288" t="s">
        <v>344</v>
      </c>
      <c r="G1096" s="289" t="s">
        <v>241</v>
      </c>
      <c r="H1096" s="290">
        <v>0.65000000000000002</v>
      </c>
      <c r="I1096" s="291"/>
      <c r="J1096" s="292"/>
      <c r="K1096" s="293">
        <f>ROUND(P1096*H1096,2)</f>
        <v>0</v>
      </c>
      <c r="L1096" s="292"/>
      <c r="M1096" s="294"/>
      <c r="N1096" s="295" t="s">
        <v>1</v>
      </c>
      <c r="O1096" s="258" t="s">
        <v>42</v>
      </c>
      <c r="P1096" s="259">
        <f>I1096+J1096</f>
        <v>0</v>
      </c>
      <c r="Q1096" s="259">
        <f>ROUND(I1096*H1096,2)</f>
        <v>0</v>
      </c>
      <c r="R1096" s="259">
        <f>ROUND(J1096*H1096,2)</f>
        <v>0</v>
      </c>
      <c r="S1096" s="94"/>
      <c r="T1096" s="260">
        <f>S1096*H1096</f>
        <v>0</v>
      </c>
      <c r="U1096" s="260">
        <v>1</v>
      </c>
      <c r="V1096" s="260">
        <f>U1096*H1096</f>
        <v>0.65000000000000002</v>
      </c>
      <c r="W1096" s="260">
        <v>0</v>
      </c>
      <c r="X1096" s="261">
        <f>W1096*H1096</f>
        <v>0</v>
      </c>
      <c r="Y1096" s="41"/>
      <c r="Z1096" s="41"/>
      <c r="AA1096" s="41"/>
      <c r="AB1096" s="41"/>
      <c r="AC1096" s="41"/>
      <c r="AD1096" s="41"/>
      <c r="AE1096" s="41"/>
      <c r="AR1096" s="262" t="s">
        <v>342</v>
      </c>
      <c r="AT1096" s="262" t="s">
        <v>254</v>
      </c>
      <c r="AU1096" s="262" t="s">
        <v>88</v>
      </c>
      <c r="AY1096" s="16" t="s">
        <v>184</v>
      </c>
      <c r="BE1096" s="147">
        <f>IF(O1096="základní",K1096,0)</f>
        <v>0</v>
      </c>
      <c r="BF1096" s="147">
        <f>IF(O1096="snížená",K1096,0)</f>
        <v>0</v>
      </c>
      <c r="BG1096" s="147">
        <f>IF(O1096="zákl. přenesená",K1096,0)</f>
        <v>0</v>
      </c>
      <c r="BH1096" s="147">
        <f>IF(O1096="sníž. přenesená",K1096,0)</f>
        <v>0</v>
      </c>
      <c r="BI1096" s="147">
        <f>IF(O1096="nulová",K1096,0)</f>
        <v>0</v>
      </c>
      <c r="BJ1096" s="16" t="s">
        <v>86</v>
      </c>
      <c r="BK1096" s="147">
        <f>ROUND(P1096*H1096,2)</f>
        <v>0</v>
      </c>
      <c r="BL1096" s="16" t="s">
        <v>264</v>
      </c>
      <c r="BM1096" s="262" t="s">
        <v>3188</v>
      </c>
    </row>
    <row r="1097" s="13" customFormat="1">
      <c r="A1097" s="13"/>
      <c r="B1097" s="263"/>
      <c r="C1097" s="264"/>
      <c r="D1097" s="265" t="s">
        <v>201</v>
      </c>
      <c r="E1097" s="266" t="s">
        <v>1</v>
      </c>
      <c r="F1097" s="267" t="s">
        <v>3189</v>
      </c>
      <c r="G1097" s="264"/>
      <c r="H1097" s="268">
        <v>0.65000000000000002</v>
      </c>
      <c r="I1097" s="269"/>
      <c r="J1097" s="269"/>
      <c r="K1097" s="264"/>
      <c r="L1097" s="264"/>
      <c r="M1097" s="270"/>
      <c r="N1097" s="271"/>
      <c r="O1097" s="272"/>
      <c r="P1097" s="272"/>
      <c r="Q1097" s="272"/>
      <c r="R1097" s="272"/>
      <c r="S1097" s="272"/>
      <c r="T1097" s="272"/>
      <c r="U1097" s="272"/>
      <c r="V1097" s="272"/>
      <c r="W1097" s="272"/>
      <c r="X1097" s="273"/>
      <c r="Y1097" s="13"/>
      <c r="Z1097" s="13"/>
      <c r="AA1097" s="13"/>
      <c r="AB1097" s="13"/>
      <c r="AC1097" s="13"/>
      <c r="AD1097" s="13"/>
      <c r="AE1097" s="13"/>
      <c r="AT1097" s="274" t="s">
        <v>201</v>
      </c>
      <c r="AU1097" s="274" t="s">
        <v>88</v>
      </c>
      <c r="AV1097" s="13" t="s">
        <v>88</v>
      </c>
      <c r="AW1097" s="13" t="s">
        <v>5</v>
      </c>
      <c r="AX1097" s="13" t="s">
        <v>86</v>
      </c>
      <c r="AY1097" s="274" t="s">
        <v>184</v>
      </c>
    </row>
    <row r="1098" s="2" customFormat="1" ht="24.15" customHeight="1">
      <c r="A1098" s="41"/>
      <c r="B1098" s="42"/>
      <c r="C1098" s="249" t="s">
        <v>3190</v>
      </c>
      <c r="D1098" s="249" t="s">
        <v>186</v>
      </c>
      <c r="E1098" s="250" t="s">
        <v>3191</v>
      </c>
      <c r="F1098" s="251" t="s">
        <v>3192</v>
      </c>
      <c r="G1098" s="252" t="s">
        <v>333</v>
      </c>
      <c r="H1098" s="253">
        <v>26</v>
      </c>
      <c r="I1098" s="254"/>
      <c r="J1098" s="254"/>
      <c r="K1098" s="255">
        <f>ROUND(P1098*H1098,2)</f>
        <v>0</v>
      </c>
      <c r="L1098" s="256"/>
      <c r="M1098" s="44"/>
      <c r="N1098" s="257" t="s">
        <v>1</v>
      </c>
      <c r="O1098" s="258" t="s">
        <v>42</v>
      </c>
      <c r="P1098" s="259">
        <f>I1098+J1098</f>
        <v>0</v>
      </c>
      <c r="Q1098" s="259">
        <f>ROUND(I1098*H1098,2)</f>
        <v>0</v>
      </c>
      <c r="R1098" s="259">
        <f>ROUND(J1098*H1098,2)</f>
        <v>0</v>
      </c>
      <c r="S1098" s="94"/>
      <c r="T1098" s="260">
        <f>S1098*H1098</f>
        <v>0</v>
      </c>
      <c r="U1098" s="260">
        <v>5.0000000000000002E-05</v>
      </c>
      <c r="V1098" s="260">
        <f>U1098*H1098</f>
        <v>0.0013000000000000002</v>
      </c>
      <c r="W1098" s="260">
        <v>0</v>
      </c>
      <c r="X1098" s="261">
        <f>W1098*H1098</f>
        <v>0</v>
      </c>
      <c r="Y1098" s="41"/>
      <c r="Z1098" s="41"/>
      <c r="AA1098" s="41"/>
      <c r="AB1098" s="41"/>
      <c r="AC1098" s="41"/>
      <c r="AD1098" s="41"/>
      <c r="AE1098" s="41"/>
      <c r="AR1098" s="262" t="s">
        <v>264</v>
      </c>
      <c r="AT1098" s="262" t="s">
        <v>186</v>
      </c>
      <c r="AU1098" s="262" t="s">
        <v>88</v>
      </c>
      <c r="AY1098" s="16" t="s">
        <v>184</v>
      </c>
      <c r="BE1098" s="147">
        <f>IF(O1098="základní",K1098,0)</f>
        <v>0</v>
      </c>
      <c r="BF1098" s="147">
        <f>IF(O1098="snížená",K1098,0)</f>
        <v>0</v>
      </c>
      <c r="BG1098" s="147">
        <f>IF(O1098="zákl. přenesená",K1098,0)</f>
        <v>0</v>
      </c>
      <c r="BH1098" s="147">
        <f>IF(O1098="sníž. přenesená",K1098,0)</f>
        <v>0</v>
      </c>
      <c r="BI1098" s="147">
        <f>IF(O1098="nulová",K1098,0)</f>
        <v>0</v>
      </c>
      <c r="BJ1098" s="16" t="s">
        <v>86</v>
      </c>
      <c r="BK1098" s="147">
        <f>ROUND(P1098*H1098,2)</f>
        <v>0</v>
      </c>
      <c r="BL1098" s="16" t="s">
        <v>264</v>
      </c>
      <c r="BM1098" s="262" t="s">
        <v>3193</v>
      </c>
    </row>
    <row r="1099" s="2" customFormat="1" ht="16.5" customHeight="1">
      <c r="A1099" s="41"/>
      <c r="B1099" s="42"/>
      <c r="C1099" s="286" t="s">
        <v>3194</v>
      </c>
      <c r="D1099" s="286" t="s">
        <v>254</v>
      </c>
      <c r="E1099" s="287" t="s">
        <v>3195</v>
      </c>
      <c r="F1099" s="288" t="s">
        <v>3196</v>
      </c>
      <c r="G1099" s="289" t="s">
        <v>333</v>
      </c>
      <c r="H1099" s="290">
        <v>26</v>
      </c>
      <c r="I1099" s="291"/>
      <c r="J1099" s="292"/>
      <c r="K1099" s="293">
        <f>ROUND(P1099*H1099,2)</f>
        <v>0</v>
      </c>
      <c r="L1099" s="292"/>
      <c r="M1099" s="294"/>
      <c r="N1099" s="295" t="s">
        <v>1</v>
      </c>
      <c r="O1099" s="258" t="s">
        <v>42</v>
      </c>
      <c r="P1099" s="259">
        <f>I1099+J1099</f>
        <v>0</v>
      </c>
      <c r="Q1099" s="259">
        <f>ROUND(I1099*H1099,2)</f>
        <v>0</v>
      </c>
      <c r="R1099" s="259">
        <f>ROUND(J1099*H1099,2)</f>
        <v>0</v>
      </c>
      <c r="S1099" s="94"/>
      <c r="T1099" s="260">
        <f>S1099*H1099</f>
        <v>0</v>
      </c>
      <c r="U1099" s="260">
        <v>0.0051999999999999998</v>
      </c>
      <c r="V1099" s="260">
        <f>U1099*H1099</f>
        <v>0.13519999999999999</v>
      </c>
      <c r="W1099" s="260">
        <v>0</v>
      </c>
      <c r="X1099" s="261">
        <f>W1099*H1099</f>
        <v>0</v>
      </c>
      <c r="Y1099" s="41"/>
      <c r="Z1099" s="41"/>
      <c r="AA1099" s="41"/>
      <c r="AB1099" s="41"/>
      <c r="AC1099" s="41"/>
      <c r="AD1099" s="41"/>
      <c r="AE1099" s="41"/>
      <c r="AR1099" s="262" t="s">
        <v>342</v>
      </c>
      <c r="AT1099" s="262" t="s">
        <v>254</v>
      </c>
      <c r="AU1099" s="262" t="s">
        <v>88</v>
      </c>
      <c r="AY1099" s="16" t="s">
        <v>184</v>
      </c>
      <c r="BE1099" s="147">
        <f>IF(O1099="základní",K1099,0)</f>
        <v>0</v>
      </c>
      <c r="BF1099" s="147">
        <f>IF(O1099="snížená",K1099,0)</f>
        <v>0</v>
      </c>
      <c r="BG1099" s="147">
        <f>IF(O1099="zákl. přenesená",K1099,0)</f>
        <v>0</v>
      </c>
      <c r="BH1099" s="147">
        <f>IF(O1099="sníž. přenesená",K1099,0)</f>
        <v>0</v>
      </c>
      <c r="BI1099" s="147">
        <f>IF(O1099="nulová",K1099,0)</f>
        <v>0</v>
      </c>
      <c r="BJ1099" s="16" t="s">
        <v>86</v>
      </c>
      <c r="BK1099" s="147">
        <f>ROUND(P1099*H1099,2)</f>
        <v>0</v>
      </c>
      <c r="BL1099" s="16" t="s">
        <v>264</v>
      </c>
      <c r="BM1099" s="262" t="s">
        <v>3197</v>
      </c>
    </row>
    <row r="1100" s="2" customFormat="1" ht="24.15" customHeight="1">
      <c r="A1100" s="41"/>
      <c r="B1100" s="42"/>
      <c r="C1100" s="249" t="s">
        <v>3198</v>
      </c>
      <c r="D1100" s="249" t="s">
        <v>186</v>
      </c>
      <c r="E1100" s="250" t="s">
        <v>3199</v>
      </c>
      <c r="F1100" s="251" t="s">
        <v>3200</v>
      </c>
      <c r="G1100" s="252" t="s">
        <v>194</v>
      </c>
      <c r="H1100" s="253">
        <v>13</v>
      </c>
      <c r="I1100" s="254"/>
      <c r="J1100" s="254"/>
      <c r="K1100" s="255">
        <f>ROUND(P1100*H1100,2)</f>
        <v>0</v>
      </c>
      <c r="L1100" s="256"/>
      <c r="M1100" s="44"/>
      <c r="N1100" s="257" t="s">
        <v>1</v>
      </c>
      <c r="O1100" s="258" t="s">
        <v>42</v>
      </c>
      <c r="P1100" s="259">
        <f>I1100+J1100</f>
        <v>0</v>
      </c>
      <c r="Q1100" s="259">
        <f>ROUND(I1100*H1100,2)</f>
        <v>0</v>
      </c>
      <c r="R1100" s="259">
        <f>ROUND(J1100*H1100,2)</f>
        <v>0</v>
      </c>
      <c r="S1100" s="94"/>
      <c r="T1100" s="260">
        <f>S1100*H1100</f>
        <v>0</v>
      </c>
      <c r="U1100" s="260">
        <v>0</v>
      </c>
      <c r="V1100" s="260">
        <f>U1100*H1100</f>
        <v>0</v>
      </c>
      <c r="W1100" s="260">
        <v>0</v>
      </c>
      <c r="X1100" s="261">
        <f>W1100*H1100</f>
        <v>0</v>
      </c>
      <c r="Y1100" s="41"/>
      <c r="Z1100" s="41"/>
      <c r="AA1100" s="41"/>
      <c r="AB1100" s="41"/>
      <c r="AC1100" s="41"/>
      <c r="AD1100" s="41"/>
      <c r="AE1100" s="41"/>
      <c r="AR1100" s="262" t="s">
        <v>264</v>
      </c>
      <c r="AT1100" s="262" t="s">
        <v>186</v>
      </c>
      <c r="AU1100" s="262" t="s">
        <v>88</v>
      </c>
      <c r="AY1100" s="16" t="s">
        <v>184</v>
      </c>
      <c r="BE1100" s="147">
        <f>IF(O1100="základní",K1100,0)</f>
        <v>0</v>
      </c>
      <c r="BF1100" s="147">
        <f>IF(O1100="snížená",K1100,0)</f>
        <v>0</v>
      </c>
      <c r="BG1100" s="147">
        <f>IF(O1100="zákl. přenesená",K1100,0)</f>
        <v>0</v>
      </c>
      <c r="BH1100" s="147">
        <f>IF(O1100="sníž. přenesená",K1100,0)</f>
        <v>0</v>
      </c>
      <c r="BI1100" s="147">
        <f>IF(O1100="nulová",K1100,0)</f>
        <v>0</v>
      </c>
      <c r="BJ1100" s="16" t="s">
        <v>86</v>
      </c>
      <c r="BK1100" s="147">
        <f>ROUND(P1100*H1100,2)</f>
        <v>0</v>
      </c>
      <c r="BL1100" s="16" t="s">
        <v>264</v>
      </c>
      <c r="BM1100" s="262" t="s">
        <v>3201</v>
      </c>
    </row>
    <row r="1101" s="2" customFormat="1" ht="37.8" customHeight="1">
      <c r="A1101" s="41"/>
      <c r="B1101" s="42"/>
      <c r="C1101" s="286" t="s">
        <v>3202</v>
      </c>
      <c r="D1101" s="286" t="s">
        <v>254</v>
      </c>
      <c r="E1101" s="287" t="s">
        <v>3203</v>
      </c>
      <c r="F1101" s="288" t="s">
        <v>3204</v>
      </c>
      <c r="G1101" s="289" t="s">
        <v>333</v>
      </c>
      <c r="H1101" s="290">
        <v>1</v>
      </c>
      <c r="I1101" s="291"/>
      <c r="J1101" s="292"/>
      <c r="K1101" s="293">
        <f>ROUND(P1101*H1101,2)</f>
        <v>0</v>
      </c>
      <c r="L1101" s="292"/>
      <c r="M1101" s="294"/>
      <c r="N1101" s="295" t="s">
        <v>1</v>
      </c>
      <c r="O1101" s="258" t="s">
        <v>42</v>
      </c>
      <c r="P1101" s="259">
        <f>I1101+J1101</f>
        <v>0</v>
      </c>
      <c r="Q1101" s="259">
        <f>ROUND(I1101*H1101,2)</f>
        <v>0</v>
      </c>
      <c r="R1101" s="259">
        <f>ROUND(J1101*H1101,2)</f>
        <v>0</v>
      </c>
      <c r="S1101" s="94"/>
      <c r="T1101" s="260">
        <f>S1101*H1101</f>
        <v>0</v>
      </c>
      <c r="U1101" s="260">
        <v>0.20399999999999999</v>
      </c>
      <c r="V1101" s="260">
        <f>U1101*H1101</f>
        <v>0.20399999999999999</v>
      </c>
      <c r="W1101" s="260">
        <v>0</v>
      </c>
      <c r="X1101" s="261">
        <f>W1101*H1101</f>
        <v>0</v>
      </c>
      <c r="Y1101" s="41"/>
      <c r="Z1101" s="41"/>
      <c r="AA1101" s="41"/>
      <c r="AB1101" s="41"/>
      <c r="AC1101" s="41"/>
      <c r="AD1101" s="41"/>
      <c r="AE1101" s="41"/>
      <c r="AR1101" s="262" t="s">
        <v>342</v>
      </c>
      <c r="AT1101" s="262" t="s">
        <v>254</v>
      </c>
      <c r="AU1101" s="262" t="s">
        <v>88</v>
      </c>
      <c r="AY1101" s="16" t="s">
        <v>184</v>
      </c>
      <c r="BE1101" s="147">
        <f>IF(O1101="základní",K1101,0)</f>
        <v>0</v>
      </c>
      <c r="BF1101" s="147">
        <f>IF(O1101="snížená",K1101,0)</f>
        <v>0</v>
      </c>
      <c r="BG1101" s="147">
        <f>IF(O1101="zákl. přenesená",K1101,0)</f>
        <v>0</v>
      </c>
      <c r="BH1101" s="147">
        <f>IF(O1101="sníž. přenesená",K1101,0)</f>
        <v>0</v>
      </c>
      <c r="BI1101" s="147">
        <f>IF(O1101="nulová",K1101,0)</f>
        <v>0</v>
      </c>
      <c r="BJ1101" s="16" t="s">
        <v>86</v>
      </c>
      <c r="BK1101" s="147">
        <f>ROUND(P1101*H1101,2)</f>
        <v>0</v>
      </c>
      <c r="BL1101" s="16" t="s">
        <v>264</v>
      </c>
      <c r="BM1101" s="262" t="s">
        <v>3205</v>
      </c>
    </row>
    <row r="1102" s="2" customFormat="1" ht="24.15" customHeight="1">
      <c r="A1102" s="41"/>
      <c r="B1102" s="42"/>
      <c r="C1102" s="249" t="s">
        <v>3206</v>
      </c>
      <c r="D1102" s="249" t="s">
        <v>186</v>
      </c>
      <c r="E1102" s="250" t="s">
        <v>3207</v>
      </c>
      <c r="F1102" s="251" t="s">
        <v>3208</v>
      </c>
      <c r="G1102" s="252" t="s">
        <v>194</v>
      </c>
      <c r="H1102" s="253">
        <v>33</v>
      </c>
      <c r="I1102" s="254"/>
      <c r="J1102" s="254"/>
      <c r="K1102" s="255">
        <f>ROUND(P1102*H1102,2)</f>
        <v>0</v>
      </c>
      <c r="L1102" s="256"/>
      <c r="M1102" s="44"/>
      <c r="N1102" s="257" t="s">
        <v>1</v>
      </c>
      <c r="O1102" s="258" t="s">
        <v>42</v>
      </c>
      <c r="P1102" s="259">
        <f>I1102+J1102</f>
        <v>0</v>
      </c>
      <c r="Q1102" s="259">
        <f>ROUND(I1102*H1102,2)</f>
        <v>0</v>
      </c>
      <c r="R1102" s="259">
        <f>ROUND(J1102*H1102,2)</f>
        <v>0</v>
      </c>
      <c r="S1102" s="94"/>
      <c r="T1102" s="260">
        <f>S1102*H1102</f>
        <v>0</v>
      </c>
      <c r="U1102" s="260">
        <v>0</v>
      </c>
      <c r="V1102" s="260">
        <f>U1102*H1102</f>
        <v>0</v>
      </c>
      <c r="W1102" s="260">
        <v>0</v>
      </c>
      <c r="X1102" s="261">
        <f>W1102*H1102</f>
        <v>0</v>
      </c>
      <c r="Y1102" s="41"/>
      <c r="Z1102" s="41"/>
      <c r="AA1102" s="41"/>
      <c r="AB1102" s="41"/>
      <c r="AC1102" s="41"/>
      <c r="AD1102" s="41"/>
      <c r="AE1102" s="41"/>
      <c r="AR1102" s="262" t="s">
        <v>264</v>
      </c>
      <c r="AT1102" s="262" t="s">
        <v>186</v>
      </c>
      <c r="AU1102" s="262" t="s">
        <v>88</v>
      </c>
      <c r="AY1102" s="16" t="s">
        <v>184</v>
      </c>
      <c r="BE1102" s="147">
        <f>IF(O1102="základní",K1102,0)</f>
        <v>0</v>
      </c>
      <c r="BF1102" s="147">
        <f>IF(O1102="snížená",K1102,0)</f>
        <v>0</v>
      </c>
      <c r="BG1102" s="147">
        <f>IF(O1102="zákl. přenesená",K1102,0)</f>
        <v>0</v>
      </c>
      <c r="BH1102" s="147">
        <f>IF(O1102="sníž. přenesená",K1102,0)</f>
        <v>0</v>
      </c>
      <c r="BI1102" s="147">
        <f>IF(O1102="nulová",K1102,0)</f>
        <v>0</v>
      </c>
      <c r="BJ1102" s="16" t="s">
        <v>86</v>
      </c>
      <c r="BK1102" s="147">
        <f>ROUND(P1102*H1102,2)</f>
        <v>0</v>
      </c>
      <c r="BL1102" s="16" t="s">
        <v>264</v>
      </c>
      <c r="BM1102" s="262" t="s">
        <v>3209</v>
      </c>
    </row>
    <row r="1103" s="13" customFormat="1">
      <c r="A1103" s="13"/>
      <c r="B1103" s="263"/>
      <c r="C1103" s="264"/>
      <c r="D1103" s="265" t="s">
        <v>201</v>
      </c>
      <c r="E1103" s="266" t="s">
        <v>1</v>
      </c>
      <c r="F1103" s="267" t="s">
        <v>3210</v>
      </c>
      <c r="G1103" s="264"/>
      <c r="H1103" s="268">
        <v>33</v>
      </c>
      <c r="I1103" s="269"/>
      <c r="J1103" s="269"/>
      <c r="K1103" s="264"/>
      <c r="L1103" s="264"/>
      <c r="M1103" s="270"/>
      <c r="N1103" s="271"/>
      <c r="O1103" s="272"/>
      <c r="P1103" s="272"/>
      <c r="Q1103" s="272"/>
      <c r="R1103" s="272"/>
      <c r="S1103" s="272"/>
      <c r="T1103" s="272"/>
      <c r="U1103" s="272"/>
      <c r="V1103" s="272"/>
      <c r="W1103" s="272"/>
      <c r="X1103" s="273"/>
      <c r="Y1103" s="13"/>
      <c r="Z1103" s="13"/>
      <c r="AA1103" s="13"/>
      <c r="AB1103" s="13"/>
      <c r="AC1103" s="13"/>
      <c r="AD1103" s="13"/>
      <c r="AE1103" s="13"/>
      <c r="AT1103" s="274" t="s">
        <v>201</v>
      </c>
      <c r="AU1103" s="274" t="s">
        <v>88</v>
      </c>
      <c r="AV1103" s="13" t="s">
        <v>88</v>
      </c>
      <c r="AW1103" s="13" t="s">
        <v>5</v>
      </c>
      <c r="AX1103" s="13" t="s">
        <v>86</v>
      </c>
      <c r="AY1103" s="274" t="s">
        <v>184</v>
      </c>
    </row>
    <row r="1104" s="2" customFormat="1" ht="37.8" customHeight="1">
      <c r="A1104" s="41"/>
      <c r="B1104" s="42"/>
      <c r="C1104" s="286" t="s">
        <v>3211</v>
      </c>
      <c r="D1104" s="286" t="s">
        <v>254</v>
      </c>
      <c r="E1104" s="287" t="s">
        <v>3212</v>
      </c>
      <c r="F1104" s="288" t="s">
        <v>3213</v>
      </c>
      <c r="G1104" s="289" t="s">
        <v>333</v>
      </c>
      <c r="H1104" s="290">
        <v>1</v>
      </c>
      <c r="I1104" s="291"/>
      <c r="J1104" s="292"/>
      <c r="K1104" s="293">
        <f>ROUND(P1104*H1104,2)</f>
        <v>0</v>
      </c>
      <c r="L1104" s="292"/>
      <c r="M1104" s="294"/>
      <c r="N1104" s="295" t="s">
        <v>1</v>
      </c>
      <c r="O1104" s="258" t="s">
        <v>42</v>
      </c>
      <c r="P1104" s="259">
        <f>I1104+J1104</f>
        <v>0</v>
      </c>
      <c r="Q1104" s="259">
        <f>ROUND(I1104*H1104,2)</f>
        <v>0</v>
      </c>
      <c r="R1104" s="259">
        <f>ROUND(J1104*H1104,2)</f>
        <v>0</v>
      </c>
      <c r="S1104" s="94"/>
      <c r="T1104" s="260">
        <f>S1104*H1104</f>
        <v>0</v>
      </c>
      <c r="U1104" s="260">
        <v>0.17999999999999999</v>
      </c>
      <c r="V1104" s="260">
        <f>U1104*H1104</f>
        <v>0.17999999999999999</v>
      </c>
      <c r="W1104" s="260">
        <v>0</v>
      </c>
      <c r="X1104" s="261">
        <f>W1104*H1104</f>
        <v>0</v>
      </c>
      <c r="Y1104" s="41"/>
      <c r="Z1104" s="41"/>
      <c r="AA1104" s="41"/>
      <c r="AB1104" s="41"/>
      <c r="AC1104" s="41"/>
      <c r="AD1104" s="41"/>
      <c r="AE1104" s="41"/>
      <c r="AR1104" s="262" t="s">
        <v>342</v>
      </c>
      <c r="AT1104" s="262" t="s">
        <v>254</v>
      </c>
      <c r="AU1104" s="262" t="s">
        <v>88</v>
      </c>
      <c r="AY1104" s="16" t="s">
        <v>184</v>
      </c>
      <c r="BE1104" s="147">
        <f>IF(O1104="základní",K1104,0)</f>
        <v>0</v>
      </c>
      <c r="BF1104" s="147">
        <f>IF(O1104="snížená",K1104,0)</f>
        <v>0</v>
      </c>
      <c r="BG1104" s="147">
        <f>IF(O1104="zákl. přenesená",K1104,0)</f>
        <v>0</v>
      </c>
      <c r="BH1104" s="147">
        <f>IF(O1104="sníž. přenesená",K1104,0)</f>
        <v>0</v>
      </c>
      <c r="BI1104" s="147">
        <f>IF(O1104="nulová",K1104,0)</f>
        <v>0</v>
      </c>
      <c r="BJ1104" s="16" t="s">
        <v>86</v>
      </c>
      <c r="BK1104" s="147">
        <f>ROUND(P1104*H1104,2)</f>
        <v>0</v>
      </c>
      <c r="BL1104" s="16" t="s">
        <v>264</v>
      </c>
      <c r="BM1104" s="262" t="s">
        <v>3214</v>
      </c>
    </row>
    <row r="1105" s="2" customFormat="1" ht="24.15" customHeight="1">
      <c r="A1105" s="41"/>
      <c r="B1105" s="42"/>
      <c r="C1105" s="249" t="s">
        <v>3215</v>
      </c>
      <c r="D1105" s="249" t="s">
        <v>186</v>
      </c>
      <c r="E1105" s="250" t="s">
        <v>3216</v>
      </c>
      <c r="F1105" s="251" t="s">
        <v>3217</v>
      </c>
      <c r="G1105" s="252" t="s">
        <v>189</v>
      </c>
      <c r="H1105" s="253">
        <v>4</v>
      </c>
      <c r="I1105" s="254"/>
      <c r="J1105" s="254"/>
      <c r="K1105" s="255">
        <f>ROUND(P1105*H1105,2)</f>
        <v>0</v>
      </c>
      <c r="L1105" s="256"/>
      <c r="M1105" s="44"/>
      <c r="N1105" s="257" t="s">
        <v>1</v>
      </c>
      <c r="O1105" s="258" t="s">
        <v>42</v>
      </c>
      <c r="P1105" s="259">
        <f>I1105+J1105</f>
        <v>0</v>
      </c>
      <c r="Q1105" s="259">
        <f>ROUND(I1105*H1105,2)</f>
        <v>0</v>
      </c>
      <c r="R1105" s="259">
        <f>ROUND(J1105*H1105,2)</f>
        <v>0</v>
      </c>
      <c r="S1105" s="94"/>
      <c r="T1105" s="260">
        <f>S1105*H1105</f>
        <v>0</v>
      </c>
      <c r="U1105" s="260">
        <v>0</v>
      </c>
      <c r="V1105" s="260">
        <f>U1105*H1105</f>
        <v>0</v>
      </c>
      <c r="W1105" s="260">
        <v>0</v>
      </c>
      <c r="X1105" s="261">
        <f>W1105*H1105</f>
        <v>0</v>
      </c>
      <c r="Y1105" s="41"/>
      <c r="Z1105" s="41"/>
      <c r="AA1105" s="41"/>
      <c r="AB1105" s="41"/>
      <c r="AC1105" s="41"/>
      <c r="AD1105" s="41"/>
      <c r="AE1105" s="41"/>
      <c r="AR1105" s="262" t="s">
        <v>264</v>
      </c>
      <c r="AT1105" s="262" t="s">
        <v>186</v>
      </c>
      <c r="AU1105" s="262" t="s">
        <v>88</v>
      </c>
      <c r="AY1105" s="16" t="s">
        <v>184</v>
      </c>
      <c r="BE1105" s="147">
        <f>IF(O1105="základní",K1105,0)</f>
        <v>0</v>
      </c>
      <c r="BF1105" s="147">
        <f>IF(O1105="snížená",K1105,0)</f>
        <v>0</v>
      </c>
      <c r="BG1105" s="147">
        <f>IF(O1105="zákl. přenesená",K1105,0)</f>
        <v>0</v>
      </c>
      <c r="BH1105" s="147">
        <f>IF(O1105="sníž. přenesená",K1105,0)</f>
        <v>0</v>
      </c>
      <c r="BI1105" s="147">
        <f>IF(O1105="nulová",K1105,0)</f>
        <v>0</v>
      </c>
      <c r="BJ1105" s="16" t="s">
        <v>86</v>
      </c>
      <c r="BK1105" s="147">
        <f>ROUND(P1105*H1105,2)</f>
        <v>0</v>
      </c>
      <c r="BL1105" s="16" t="s">
        <v>264</v>
      </c>
      <c r="BM1105" s="262" t="s">
        <v>3218</v>
      </c>
    </row>
    <row r="1106" s="2" customFormat="1" ht="24.15" customHeight="1">
      <c r="A1106" s="41"/>
      <c r="B1106" s="42"/>
      <c r="C1106" s="286" t="s">
        <v>831</v>
      </c>
      <c r="D1106" s="286" t="s">
        <v>254</v>
      </c>
      <c r="E1106" s="287" t="s">
        <v>3219</v>
      </c>
      <c r="F1106" s="288" t="s">
        <v>3220</v>
      </c>
      <c r="G1106" s="289" t="s">
        <v>189</v>
      </c>
      <c r="H1106" s="290">
        <v>4</v>
      </c>
      <c r="I1106" s="291"/>
      <c r="J1106" s="292"/>
      <c r="K1106" s="293">
        <f>ROUND(P1106*H1106,2)</f>
        <v>0</v>
      </c>
      <c r="L1106" s="292"/>
      <c r="M1106" s="294"/>
      <c r="N1106" s="295" t="s">
        <v>1</v>
      </c>
      <c r="O1106" s="258" t="s">
        <v>42</v>
      </c>
      <c r="P1106" s="259">
        <f>I1106+J1106</f>
        <v>0</v>
      </c>
      <c r="Q1106" s="259">
        <f>ROUND(I1106*H1106,2)</f>
        <v>0</v>
      </c>
      <c r="R1106" s="259">
        <f>ROUND(J1106*H1106,2)</f>
        <v>0</v>
      </c>
      <c r="S1106" s="94"/>
      <c r="T1106" s="260">
        <f>S1106*H1106</f>
        <v>0</v>
      </c>
      <c r="U1106" s="260">
        <v>0.02</v>
      </c>
      <c r="V1106" s="260">
        <f>U1106*H1106</f>
        <v>0.080000000000000002</v>
      </c>
      <c r="W1106" s="260">
        <v>0</v>
      </c>
      <c r="X1106" s="261">
        <f>W1106*H1106</f>
        <v>0</v>
      </c>
      <c r="Y1106" s="41"/>
      <c r="Z1106" s="41"/>
      <c r="AA1106" s="41"/>
      <c r="AB1106" s="41"/>
      <c r="AC1106" s="41"/>
      <c r="AD1106" s="41"/>
      <c r="AE1106" s="41"/>
      <c r="AR1106" s="262" t="s">
        <v>342</v>
      </c>
      <c r="AT1106" s="262" t="s">
        <v>254</v>
      </c>
      <c r="AU1106" s="262" t="s">
        <v>88</v>
      </c>
      <c r="AY1106" s="16" t="s">
        <v>184</v>
      </c>
      <c r="BE1106" s="147">
        <f>IF(O1106="základní",K1106,0)</f>
        <v>0</v>
      </c>
      <c r="BF1106" s="147">
        <f>IF(O1106="snížená",K1106,0)</f>
        <v>0</v>
      </c>
      <c r="BG1106" s="147">
        <f>IF(O1106="zákl. přenesená",K1106,0)</f>
        <v>0</v>
      </c>
      <c r="BH1106" s="147">
        <f>IF(O1106="sníž. přenesená",K1106,0)</f>
        <v>0</v>
      </c>
      <c r="BI1106" s="147">
        <f>IF(O1106="nulová",K1106,0)</f>
        <v>0</v>
      </c>
      <c r="BJ1106" s="16" t="s">
        <v>86</v>
      </c>
      <c r="BK1106" s="147">
        <f>ROUND(P1106*H1106,2)</f>
        <v>0</v>
      </c>
      <c r="BL1106" s="16" t="s">
        <v>264</v>
      </c>
      <c r="BM1106" s="262" t="s">
        <v>3221</v>
      </c>
    </row>
    <row r="1107" s="2" customFormat="1" ht="24.15" customHeight="1">
      <c r="A1107" s="41"/>
      <c r="B1107" s="42"/>
      <c r="C1107" s="249" t="s">
        <v>899</v>
      </c>
      <c r="D1107" s="249" t="s">
        <v>186</v>
      </c>
      <c r="E1107" s="250" t="s">
        <v>3222</v>
      </c>
      <c r="F1107" s="251" t="s">
        <v>3223</v>
      </c>
      <c r="G1107" s="252" t="s">
        <v>333</v>
      </c>
      <c r="H1107" s="253">
        <v>1</v>
      </c>
      <c r="I1107" s="254"/>
      <c r="J1107" s="254"/>
      <c r="K1107" s="255">
        <f>ROUND(P1107*H1107,2)</f>
        <v>0</v>
      </c>
      <c r="L1107" s="256"/>
      <c r="M1107" s="44"/>
      <c r="N1107" s="257" t="s">
        <v>1</v>
      </c>
      <c r="O1107" s="258" t="s">
        <v>42</v>
      </c>
      <c r="P1107" s="259">
        <f>I1107+J1107</f>
        <v>0</v>
      </c>
      <c r="Q1107" s="259">
        <f>ROUND(I1107*H1107,2)</f>
        <v>0</v>
      </c>
      <c r="R1107" s="259">
        <f>ROUND(J1107*H1107,2)</f>
        <v>0</v>
      </c>
      <c r="S1107" s="94"/>
      <c r="T1107" s="260">
        <f>S1107*H1107</f>
        <v>0</v>
      </c>
      <c r="U1107" s="260">
        <v>0</v>
      </c>
      <c r="V1107" s="260">
        <f>U1107*H1107</f>
        <v>0</v>
      </c>
      <c r="W1107" s="260">
        <v>0</v>
      </c>
      <c r="X1107" s="261">
        <f>W1107*H1107</f>
        <v>0</v>
      </c>
      <c r="Y1107" s="41"/>
      <c r="Z1107" s="41"/>
      <c r="AA1107" s="41"/>
      <c r="AB1107" s="41"/>
      <c r="AC1107" s="41"/>
      <c r="AD1107" s="41"/>
      <c r="AE1107" s="41"/>
      <c r="AR1107" s="262" t="s">
        <v>264</v>
      </c>
      <c r="AT1107" s="262" t="s">
        <v>186</v>
      </c>
      <c r="AU1107" s="262" t="s">
        <v>88</v>
      </c>
      <c r="AY1107" s="16" t="s">
        <v>184</v>
      </c>
      <c r="BE1107" s="147">
        <f>IF(O1107="základní",K1107,0)</f>
        <v>0</v>
      </c>
      <c r="BF1107" s="147">
        <f>IF(O1107="snížená",K1107,0)</f>
        <v>0</v>
      </c>
      <c r="BG1107" s="147">
        <f>IF(O1107="zákl. přenesená",K1107,0)</f>
        <v>0</v>
      </c>
      <c r="BH1107" s="147">
        <f>IF(O1107="sníž. přenesená",K1107,0)</f>
        <v>0</v>
      </c>
      <c r="BI1107" s="147">
        <f>IF(O1107="nulová",K1107,0)</f>
        <v>0</v>
      </c>
      <c r="BJ1107" s="16" t="s">
        <v>86</v>
      </c>
      <c r="BK1107" s="147">
        <f>ROUND(P1107*H1107,2)</f>
        <v>0</v>
      </c>
      <c r="BL1107" s="16" t="s">
        <v>264</v>
      </c>
      <c r="BM1107" s="262" t="s">
        <v>3224</v>
      </c>
    </row>
    <row r="1108" s="2" customFormat="1" ht="24.15" customHeight="1">
      <c r="A1108" s="41"/>
      <c r="B1108" s="42"/>
      <c r="C1108" s="286" t="s">
        <v>979</v>
      </c>
      <c r="D1108" s="286" t="s">
        <v>254</v>
      </c>
      <c r="E1108" s="287" t="s">
        <v>3225</v>
      </c>
      <c r="F1108" s="288" t="s">
        <v>3226</v>
      </c>
      <c r="G1108" s="289" t="s">
        <v>333</v>
      </c>
      <c r="H1108" s="290">
        <v>1</v>
      </c>
      <c r="I1108" s="291"/>
      <c r="J1108" s="292"/>
      <c r="K1108" s="293">
        <f>ROUND(P1108*H1108,2)</f>
        <v>0</v>
      </c>
      <c r="L1108" s="292"/>
      <c r="M1108" s="294"/>
      <c r="N1108" s="295" t="s">
        <v>1</v>
      </c>
      <c r="O1108" s="258" t="s">
        <v>42</v>
      </c>
      <c r="P1108" s="259">
        <f>I1108+J1108</f>
        <v>0</v>
      </c>
      <c r="Q1108" s="259">
        <f>ROUND(I1108*H1108,2)</f>
        <v>0</v>
      </c>
      <c r="R1108" s="259">
        <f>ROUND(J1108*H1108,2)</f>
        <v>0</v>
      </c>
      <c r="S1108" s="94"/>
      <c r="T1108" s="260">
        <f>S1108*H1108</f>
        <v>0</v>
      </c>
      <c r="U1108" s="260">
        <v>0.0054999999999999997</v>
      </c>
      <c r="V1108" s="260">
        <f>U1108*H1108</f>
        <v>0.0054999999999999997</v>
      </c>
      <c r="W1108" s="260">
        <v>0</v>
      </c>
      <c r="X1108" s="261">
        <f>W1108*H1108</f>
        <v>0</v>
      </c>
      <c r="Y1108" s="41"/>
      <c r="Z1108" s="41"/>
      <c r="AA1108" s="41"/>
      <c r="AB1108" s="41"/>
      <c r="AC1108" s="41"/>
      <c r="AD1108" s="41"/>
      <c r="AE1108" s="41"/>
      <c r="AR1108" s="262" t="s">
        <v>342</v>
      </c>
      <c r="AT1108" s="262" t="s">
        <v>254</v>
      </c>
      <c r="AU1108" s="262" t="s">
        <v>88</v>
      </c>
      <c r="AY1108" s="16" t="s">
        <v>184</v>
      </c>
      <c r="BE1108" s="147">
        <f>IF(O1108="základní",K1108,0)</f>
        <v>0</v>
      </c>
      <c r="BF1108" s="147">
        <f>IF(O1108="snížená",K1108,0)</f>
        <v>0</v>
      </c>
      <c r="BG1108" s="147">
        <f>IF(O1108="zákl. přenesená",K1108,0)</f>
        <v>0</v>
      </c>
      <c r="BH1108" s="147">
        <f>IF(O1108="sníž. přenesená",K1108,0)</f>
        <v>0</v>
      </c>
      <c r="BI1108" s="147">
        <f>IF(O1108="nulová",K1108,0)</f>
        <v>0</v>
      </c>
      <c r="BJ1108" s="16" t="s">
        <v>86</v>
      </c>
      <c r="BK1108" s="147">
        <f>ROUND(P1108*H1108,2)</f>
        <v>0</v>
      </c>
      <c r="BL1108" s="16" t="s">
        <v>264</v>
      </c>
      <c r="BM1108" s="262" t="s">
        <v>3227</v>
      </c>
    </row>
    <row r="1109" s="2" customFormat="1" ht="24.15" customHeight="1">
      <c r="A1109" s="41"/>
      <c r="B1109" s="42"/>
      <c r="C1109" s="249" t="s">
        <v>3228</v>
      </c>
      <c r="D1109" s="249" t="s">
        <v>186</v>
      </c>
      <c r="E1109" s="250" t="s">
        <v>3229</v>
      </c>
      <c r="F1109" s="251" t="s">
        <v>3230</v>
      </c>
      <c r="G1109" s="252" t="s">
        <v>877</v>
      </c>
      <c r="H1109" s="253">
        <v>75</v>
      </c>
      <c r="I1109" s="254"/>
      <c r="J1109" s="254"/>
      <c r="K1109" s="255">
        <f>ROUND(P1109*H1109,2)</f>
        <v>0</v>
      </c>
      <c r="L1109" s="256"/>
      <c r="M1109" s="44"/>
      <c r="N1109" s="257" t="s">
        <v>1</v>
      </c>
      <c r="O1109" s="258" t="s">
        <v>42</v>
      </c>
      <c r="P1109" s="259">
        <f>I1109+J1109</f>
        <v>0</v>
      </c>
      <c r="Q1109" s="259">
        <f>ROUND(I1109*H1109,2)</f>
        <v>0</v>
      </c>
      <c r="R1109" s="259">
        <f>ROUND(J1109*H1109,2)</f>
        <v>0</v>
      </c>
      <c r="S1109" s="94"/>
      <c r="T1109" s="260">
        <f>S1109*H1109</f>
        <v>0</v>
      </c>
      <c r="U1109" s="260">
        <v>0</v>
      </c>
      <c r="V1109" s="260">
        <f>U1109*H1109</f>
        <v>0</v>
      </c>
      <c r="W1109" s="260">
        <v>0</v>
      </c>
      <c r="X1109" s="261">
        <f>W1109*H1109</f>
        <v>0</v>
      </c>
      <c r="Y1109" s="41"/>
      <c r="Z1109" s="41"/>
      <c r="AA1109" s="41"/>
      <c r="AB1109" s="41"/>
      <c r="AC1109" s="41"/>
      <c r="AD1109" s="41"/>
      <c r="AE1109" s="41"/>
      <c r="AR1109" s="262" t="s">
        <v>264</v>
      </c>
      <c r="AT1109" s="262" t="s">
        <v>186</v>
      </c>
      <c r="AU1109" s="262" t="s">
        <v>88</v>
      </c>
      <c r="AY1109" s="16" t="s">
        <v>184</v>
      </c>
      <c r="BE1109" s="147">
        <f>IF(O1109="základní",K1109,0)</f>
        <v>0</v>
      </c>
      <c r="BF1109" s="147">
        <f>IF(O1109="snížená",K1109,0)</f>
        <v>0</v>
      </c>
      <c r="BG1109" s="147">
        <f>IF(O1109="zákl. přenesená",K1109,0)</f>
        <v>0</v>
      </c>
      <c r="BH1109" s="147">
        <f>IF(O1109="sníž. přenesená",K1109,0)</f>
        <v>0</v>
      </c>
      <c r="BI1109" s="147">
        <f>IF(O1109="nulová",K1109,0)</f>
        <v>0</v>
      </c>
      <c r="BJ1109" s="16" t="s">
        <v>86</v>
      </c>
      <c r="BK1109" s="147">
        <f>ROUND(P1109*H1109,2)</f>
        <v>0</v>
      </c>
      <c r="BL1109" s="16" t="s">
        <v>264</v>
      </c>
      <c r="BM1109" s="262" t="s">
        <v>3231</v>
      </c>
    </row>
    <row r="1110" s="2" customFormat="1" ht="16.5" customHeight="1">
      <c r="A1110" s="41"/>
      <c r="B1110" s="42"/>
      <c r="C1110" s="286" t="s">
        <v>3232</v>
      </c>
      <c r="D1110" s="286" t="s">
        <v>254</v>
      </c>
      <c r="E1110" s="287" t="s">
        <v>3233</v>
      </c>
      <c r="F1110" s="288" t="s">
        <v>3234</v>
      </c>
      <c r="G1110" s="289" t="s">
        <v>194</v>
      </c>
      <c r="H1110" s="290">
        <v>35</v>
      </c>
      <c r="I1110" s="291"/>
      <c r="J1110" s="292"/>
      <c r="K1110" s="293">
        <f>ROUND(P1110*H1110,2)</f>
        <v>0</v>
      </c>
      <c r="L1110" s="292"/>
      <c r="M1110" s="294"/>
      <c r="N1110" s="295" t="s">
        <v>1</v>
      </c>
      <c r="O1110" s="258" t="s">
        <v>42</v>
      </c>
      <c r="P1110" s="259">
        <f>I1110+J1110</f>
        <v>0</v>
      </c>
      <c r="Q1110" s="259">
        <f>ROUND(I1110*H1110,2)</f>
        <v>0</v>
      </c>
      <c r="R1110" s="259">
        <f>ROUND(J1110*H1110,2)</f>
        <v>0</v>
      </c>
      <c r="S1110" s="94"/>
      <c r="T1110" s="260">
        <f>S1110*H1110</f>
        <v>0</v>
      </c>
      <c r="U1110" s="260">
        <v>0.0010200000000000001</v>
      </c>
      <c r="V1110" s="260">
        <f>U1110*H1110</f>
        <v>0.035700000000000003</v>
      </c>
      <c r="W1110" s="260">
        <v>0</v>
      </c>
      <c r="X1110" s="261">
        <f>W1110*H1110</f>
        <v>0</v>
      </c>
      <c r="Y1110" s="41"/>
      <c r="Z1110" s="41"/>
      <c r="AA1110" s="41"/>
      <c r="AB1110" s="41"/>
      <c r="AC1110" s="41"/>
      <c r="AD1110" s="41"/>
      <c r="AE1110" s="41"/>
      <c r="AR1110" s="262" t="s">
        <v>342</v>
      </c>
      <c r="AT1110" s="262" t="s">
        <v>254</v>
      </c>
      <c r="AU1110" s="262" t="s">
        <v>88</v>
      </c>
      <c r="AY1110" s="16" t="s">
        <v>184</v>
      </c>
      <c r="BE1110" s="147">
        <f>IF(O1110="základní",K1110,0)</f>
        <v>0</v>
      </c>
      <c r="BF1110" s="147">
        <f>IF(O1110="snížená",K1110,0)</f>
        <v>0</v>
      </c>
      <c r="BG1110" s="147">
        <f>IF(O1110="zákl. přenesená",K1110,0)</f>
        <v>0</v>
      </c>
      <c r="BH1110" s="147">
        <f>IF(O1110="sníž. přenesená",K1110,0)</f>
        <v>0</v>
      </c>
      <c r="BI1110" s="147">
        <f>IF(O1110="nulová",K1110,0)</f>
        <v>0</v>
      </c>
      <c r="BJ1110" s="16" t="s">
        <v>86</v>
      </c>
      <c r="BK1110" s="147">
        <f>ROUND(P1110*H1110,2)</f>
        <v>0</v>
      </c>
      <c r="BL1110" s="16" t="s">
        <v>264</v>
      </c>
      <c r="BM1110" s="262" t="s">
        <v>3235</v>
      </c>
    </row>
    <row r="1111" s="2" customFormat="1" ht="24.15" customHeight="1">
      <c r="A1111" s="41"/>
      <c r="B1111" s="42"/>
      <c r="C1111" s="249" t="s">
        <v>3236</v>
      </c>
      <c r="D1111" s="249" t="s">
        <v>186</v>
      </c>
      <c r="E1111" s="250" t="s">
        <v>3237</v>
      </c>
      <c r="F1111" s="251" t="s">
        <v>3238</v>
      </c>
      <c r="G1111" s="252" t="s">
        <v>241</v>
      </c>
      <c r="H1111" s="253">
        <v>2.0209999999999999</v>
      </c>
      <c r="I1111" s="254"/>
      <c r="J1111" s="254"/>
      <c r="K1111" s="255">
        <f>ROUND(P1111*H1111,2)</f>
        <v>0</v>
      </c>
      <c r="L1111" s="256"/>
      <c r="M1111" s="44"/>
      <c r="N1111" s="257" t="s">
        <v>1</v>
      </c>
      <c r="O1111" s="258" t="s">
        <v>42</v>
      </c>
      <c r="P1111" s="259">
        <f>I1111+J1111</f>
        <v>0</v>
      </c>
      <c r="Q1111" s="259">
        <f>ROUND(I1111*H1111,2)</f>
        <v>0</v>
      </c>
      <c r="R1111" s="259">
        <f>ROUND(J1111*H1111,2)</f>
        <v>0</v>
      </c>
      <c r="S1111" s="94"/>
      <c r="T1111" s="260">
        <f>S1111*H1111</f>
        <v>0</v>
      </c>
      <c r="U1111" s="260">
        <v>0</v>
      </c>
      <c r="V1111" s="260">
        <f>U1111*H1111</f>
        <v>0</v>
      </c>
      <c r="W1111" s="260">
        <v>0</v>
      </c>
      <c r="X1111" s="261">
        <f>W1111*H1111</f>
        <v>0</v>
      </c>
      <c r="Y1111" s="41"/>
      <c r="Z1111" s="41"/>
      <c r="AA1111" s="41"/>
      <c r="AB1111" s="41"/>
      <c r="AC1111" s="41"/>
      <c r="AD1111" s="41"/>
      <c r="AE1111" s="41"/>
      <c r="AR1111" s="262" t="s">
        <v>264</v>
      </c>
      <c r="AT1111" s="262" t="s">
        <v>186</v>
      </c>
      <c r="AU1111" s="262" t="s">
        <v>88</v>
      </c>
      <c r="AY1111" s="16" t="s">
        <v>184</v>
      </c>
      <c r="BE1111" s="147">
        <f>IF(O1111="základní",K1111,0)</f>
        <v>0</v>
      </c>
      <c r="BF1111" s="147">
        <f>IF(O1111="snížená",K1111,0)</f>
        <v>0</v>
      </c>
      <c r="BG1111" s="147">
        <f>IF(O1111="zákl. přenesená",K1111,0)</f>
        <v>0</v>
      </c>
      <c r="BH1111" s="147">
        <f>IF(O1111="sníž. přenesená",K1111,0)</f>
        <v>0</v>
      </c>
      <c r="BI1111" s="147">
        <f>IF(O1111="nulová",K1111,0)</f>
        <v>0</v>
      </c>
      <c r="BJ1111" s="16" t="s">
        <v>86</v>
      </c>
      <c r="BK1111" s="147">
        <f>ROUND(P1111*H1111,2)</f>
        <v>0</v>
      </c>
      <c r="BL1111" s="16" t="s">
        <v>264</v>
      </c>
      <c r="BM1111" s="262" t="s">
        <v>3239</v>
      </c>
    </row>
    <row r="1112" s="2" customFormat="1" ht="24.15" customHeight="1">
      <c r="A1112" s="41"/>
      <c r="B1112" s="42"/>
      <c r="C1112" s="249" t="s">
        <v>3240</v>
      </c>
      <c r="D1112" s="249" t="s">
        <v>186</v>
      </c>
      <c r="E1112" s="250" t="s">
        <v>3241</v>
      </c>
      <c r="F1112" s="251" t="s">
        <v>3242</v>
      </c>
      <c r="G1112" s="252" t="s">
        <v>241</v>
      </c>
      <c r="H1112" s="253">
        <v>2.0209999999999999</v>
      </c>
      <c r="I1112" s="254"/>
      <c r="J1112" s="254"/>
      <c r="K1112" s="255">
        <f>ROUND(P1112*H1112,2)</f>
        <v>0</v>
      </c>
      <c r="L1112" s="256"/>
      <c r="M1112" s="44"/>
      <c r="N1112" s="257" t="s">
        <v>1</v>
      </c>
      <c r="O1112" s="258" t="s">
        <v>42</v>
      </c>
      <c r="P1112" s="259">
        <f>I1112+J1112</f>
        <v>0</v>
      </c>
      <c r="Q1112" s="259">
        <f>ROUND(I1112*H1112,2)</f>
        <v>0</v>
      </c>
      <c r="R1112" s="259">
        <f>ROUND(J1112*H1112,2)</f>
        <v>0</v>
      </c>
      <c r="S1112" s="94"/>
      <c r="T1112" s="260">
        <f>S1112*H1112</f>
        <v>0</v>
      </c>
      <c r="U1112" s="260">
        <v>0</v>
      </c>
      <c r="V1112" s="260">
        <f>U1112*H1112</f>
        <v>0</v>
      </c>
      <c r="W1112" s="260">
        <v>0</v>
      </c>
      <c r="X1112" s="261">
        <f>W1112*H1112</f>
        <v>0</v>
      </c>
      <c r="Y1112" s="41"/>
      <c r="Z1112" s="41"/>
      <c r="AA1112" s="41"/>
      <c r="AB1112" s="41"/>
      <c r="AC1112" s="41"/>
      <c r="AD1112" s="41"/>
      <c r="AE1112" s="41"/>
      <c r="AR1112" s="262" t="s">
        <v>264</v>
      </c>
      <c r="AT1112" s="262" t="s">
        <v>186</v>
      </c>
      <c r="AU1112" s="262" t="s">
        <v>88</v>
      </c>
      <c r="AY1112" s="16" t="s">
        <v>184</v>
      </c>
      <c r="BE1112" s="147">
        <f>IF(O1112="základní",K1112,0)</f>
        <v>0</v>
      </c>
      <c r="BF1112" s="147">
        <f>IF(O1112="snížená",K1112,0)</f>
        <v>0</v>
      </c>
      <c r="BG1112" s="147">
        <f>IF(O1112="zákl. přenesená",K1112,0)</f>
        <v>0</v>
      </c>
      <c r="BH1112" s="147">
        <f>IF(O1112="sníž. přenesená",K1112,0)</f>
        <v>0</v>
      </c>
      <c r="BI1112" s="147">
        <f>IF(O1112="nulová",K1112,0)</f>
        <v>0</v>
      </c>
      <c r="BJ1112" s="16" t="s">
        <v>86</v>
      </c>
      <c r="BK1112" s="147">
        <f>ROUND(P1112*H1112,2)</f>
        <v>0</v>
      </c>
      <c r="BL1112" s="16" t="s">
        <v>264</v>
      </c>
      <c r="BM1112" s="262" t="s">
        <v>3243</v>
      </c>
    </row>
    <row r="1113" s="12" customFormat="1" ht="22.8" customHeight="1">
      <c r="A1113" s="12"/>
      <c r="B1113" s="232"/>
      <c r="C1113" s="233"/>
      <c r="D1113" s="234" t="s">
        <v>78</v>
      </c>
      <c r="E1113" s="247" t="s">
        <v>3244</v>
      </c>
      <c r="F1113" s="247" t="s">
        <v>3245</v>
      </c>
      <c r="G1113" s="233"/>
      <c r="H1113" s="233"/>
      <c r="I1113" s="236"/>
      <c r="J1113" s="236"/>
      <c r="K1113" s="248">
        <f>BK1113</f>
        <v>0</v>
      </c>
      <c r="L1113" s="233"/>
      <c r="M1113" s="238"/>
      <c r="N1113" s="239"/>
      <c r="O1113" s="240"/>
      <c r="P1113" s="240"/>
      <c r="Q1113" s="241">
        <f>SUM(Q1114:Q1137)</f>
        <v>0</v>
      </c>
      <c r="R1113" s="241">
        <f>SUM(R1114:R1137)</f>
        <v>0</v>
      </c>
      <c r="S1113" s="240"/>
      <c r="T1113" s="242">
        <f>SUM(T1114:T1137)</f>
        <v>0</v>
      </c>
      <c r="U1113" s="240"/>
      <c r="V1113" s="242">
        <f>SUM(V1114:V1137)</f>
        <v>10.110184</v>
      </c>
      <c r="W1113" s="240"/>
      <c r="X1113" s="243">
        <f>SUM(X1114:X1137)</f>
        <v>1.7610000000000001</v>
      </c>
      <c r="Y1113" s="12"/>
      <c r="Z1113" s="12"/>
      <c r="AA1113" s="12"/>
      <c r="AB1113" s="12"/>
      <c r="AC1113" s="12"/>
      <c r="AD1113" s="12"/>
      <c r="AE1113" s="12"/>
      <c r="AR1113" s="244" t="s">
        <v>88</v>
      </c>
      <c r="AT1113" s="245" t="s">
        <v>78</v>
      </c>
      <c r="AU1113" s="245" t="s">
        <v>86</v>
      </c>
      <c r="AY1113" s="244" t="s">
        <v>184</v>
      </c>
      <c r="BK1113" s="246">
        <f>SUM(BK1114:BK1137)</f>
        <v>0</v>
      </c>
    </row>
    <row r="1114" s="2" customFormat="1" ht="16.5" customHeight="1">
      <c r="A1114" s="41"/>
      <c r="B1114" s="42"/>
      <c r="C1114" s="249" t="s">
        <v>3246</v>
      </c>
      <c r="D1114" s="249" t="s">
        <v>186</v>
      </c>
      <c r="E1114" s="250" t="s">
        <v>3247</v>
      </c>
      <c r="F1114" s="251" t="s">
        <v>3248</v>
      </c>
      <c r="G1114" s="252" t="s">
        <v>189</v>
      </c>
      <c r="H1114" s="253">
        <v>256</v>
      </c>
      <c r="I1114" s="254"/>
      <c r="J1114" s="254"/>
      <c r="K1114" s="255">
        <f>ROUND(P1114*H1114,2)</f>
        <v>0</v>
      </c>
      <c r="L1114" s="256"/>
      <c r="M1114" s="44"/>
      <c r="N1114" s="257" t="s">
        <v>1</v>
      </c>
      <c r="O1114" s="258" t="s">
        <v>42</v>
      </c>
      <c r="P1114" s="259">
        <f>I1114+J1114</f>
        <v>0</v>
      </c>
      <c r="Q1114" s="259">
        <f>ROUND(I1114*H1114,2)</f>
        <v>0</v>
      </c>
      <c r="R1114" s="259">
        <f>ROUND(J1114*H1114,2)</f>
        <v>0</v>
      </c>
      <c r="S1114" s="94"/>
      <c r="T1114" s="260">
        <f>S1114*H1114</f>
        <v>0</v>
      </c>
      <c r="U1114" s="260">
        <v>0</v>
      </c>
      <c r="V1114" s="260">
        <f>U1114*H1114</f>
        <v>0</v>
      </c>
      <c r="W1114" s="260">
        <v>0</v>
      </c>
      <c r="X1114" s="261">
        <f>W1114*H1114</f>
        <v>0</v>
      </c>
      <c r="Y1114" s="41"/>
      <c r="Z1114" s="41"/>
      <c r="AA1114" s="41"/>
      <c r="AB1114" s="41"/>
      <c r="AC1114" s="41"/>
      <c r="AD1114" s="41"/>
      <c r="AE1114" s="41"/>
      <c r="AR1114" s="262" t="s">
        <v>264</v>
      </c>
      <c r="AT1114" s="262" t="s">
        <v>186</v>
      </c>
      <c r="AU1114" s="262" t="s">
        <v>88</v>
      </c>
      <c r="AY1114" s="16" t="s">
        <v>184</v>
      </c>
      <c r="BE1114" s="147">
        <f>IF(O1114="základní",K1114,0)</f>
        <v>0</v>
      </c>
      <c r="BF1114" s="147">
        <f>IF(O1114="snížená",K1114,0)</f>
        <v>0</v>
      </c>
      <c r="BG1114" s="147">
        <f>IF(O1114="zákl. přenesená",K1114,0)</f>
        <v>0</v>
      </c>
      <c r="BH1114" s="147">
        <f>IF(O1114="sníž. přenesená",K1114,0)</f>
        <v>0</v>
      </c>
      <c r="BI1114" s="147">
        <f>IF(O1114="nulová",K1114,0)</f>
        <v>0</v>
      </c>
      <c r="BJ1114" s="16" t="s">
        <v>86</v>
      </c>
      <c r="BK1114" s="147">
        <f>ROUND(P1114*H1114,2)</f>
        <v>0</v>
      </c>
      <c r="BL1114" s="16" t="s">
        <v>264</v>
      </c>
      <c r="BM1114" s="262" t="s">
        <v>3249</v>
      </c>
    </row>
    <row r="1115" s="2" customFormat="1" ht="16.5" customHeight="1">
      <c r="A1115" s="41"/>
      <c r="B1115" s="42"/>
      <c r="C1115" s="249" t="s">
        <v>3250</v>
      </c>
      <c r="D1115" s="249" t="s">
        <v>186</v>
      </c>
      <c r="E1115" s="250" t="s">
        <v>3251</v>
      </c>
      <c r="F1115" s="251" t="s">
        <v>3252</v>
      </c>
      <c r="G1115" s="252" t="s">
        <v>194</v>
      </c>
      <c r="H1115" s="253">
        <v>35</v>
      </c>
      <c r="I1115" s="254"/>
      <c r="J1115" s="254"/>
      <c r="K1115" s="255">
        <f>ROUND(P1115*H1115,2)</f>
        <v>0</v>
      </c>
      <c r="L1115" s="256"/>
      <c r="M1115" s="44"/>
      <c r="N1115" s="257" t="s">
        <v>1</v>
      </c>
      <c r="O1115" s="258" t="s">
        <v>42</v>
      </c>
      <c r="P1115" s="259">
        <f>I1115+J1115</f>
        <v>0</v>
      </c>
      <c r="Q1115" s="259">
        <f>ROUND(I1115*H1115,2)</f>
        <v>0</v>
      </c>
      <c r="R1115" s="259">
        <f>ROUND(J1115*H1115,2)</f>
        <v>0</v>
      </c>
      <c r="S1115" s="94"/>
      <c r="T1115" s="260">
        <f>S1115*H1115</f>
        <v>0</v>
      </c>
      <c r="U1115" s="260">
        <v>0</v>
      </c>
      <c r="V1115" s="260">
        <f>U1115*H1115</f>
        <v>0</v>
      </c>
      <c r="W1115" s="260">
        <v>0</v>
      </c>
      <c r="X1115" s="261">
        <f>W1115*H1115</f>
        <v>0</v>
      </c>
      <c r="Y1115" s="41"/>
      <c r="Z1115" s="41"/>
      <c r="AA1115" s="41"/>
      <c r="AB1115" s="41"/>
      <c r="AC1115" s="41"/>
      <c r="AD1115" s="41"/>
      <c r="AE1115" s="41"/>
      <c r="AR1115" s="262" t="s">
        <v>264</v>
      </c>
      <c r="AT1115" s="262" t="s">
        <v>186</v>
      </c>
      <c r="AU1115" s="262" t="s">
        <v>88</v>
      </c>
      <c r="AY1115" s="16" t="s">
        <v>184</v>
      </c>
      <c r="BE1115" s="147">
        <f>IF(O1115="základní",K1115,0)</f>
        <v>0</v>
      </c>
      <c r="BF1115" s="147">
        <f>IF(O1115="snížená",K1115,0)</f>
        <v>0</v>
      </c>
      <c r="BG1115" s="147">
        <f>IF(O1115="zákl. přenesená",K1115,0)</f>
        <v>0</v>
      </c>
      <c r="BH1115" s="147">
        <f>IF(O1115="sníž. přenesená",K1115,0)</f>
        <v>0</v>
      </c>
      <c r="BI1115" s="147">
        <f>IF(O1115="nulová",K1115,0)</f>
        <v>0</v>
      </c>
      <c r="BJ1115" s="16" t="s">
        <v>86</v>
      </c>
      <c r="BK1115" s="147">
        <f>ROUND(P1115*H1115,2)</f>
        <v>0</v>
      </c>
      <c r="BL1115" s="16" t="s">
        <v>264</v>
      </c>
      <c r="BM1115" s="262" t="s">
        <v>3253</v>
      </c>
    </row>
    <row r="1116" s="2" customFormat="1" ht="16.5" customHeight="1">
      <c r="A1116" s="41"/>
      <c r="B1116" s="42"/>
      <c r="C1116" s="249" t="s">
        <v>3254</v>
      </c>
      <c r="D1116" s="249" t="s">
        <v>186</v>
      </c>
      <c r="E1116" s="250" t="s">
        <v>3255</v>
      </c>
      <c r="F1116" s="251" t="s">
        <v>3256</v>
      </c>
      <c r="G1116" s="252" t="s">
        <v>189</v>
      </c>
      <c r="H1116" s="253">
        <v>714</v>
      </c>
      <c r="I1116" s="254"/>
      <c r="J1116" s="254"/>
      <c r="K1116" s="255">
        <f>ROUND(P1116*H1116,2)</f>
        <v>0</v>
      </c>
      <c r="L1116" s="256"/>
      <c r="M1116" s="44"/>
      <c r="N1116" s="257" t="s">
        <v>1</v>
      </c>
      <c r="O1116" s="258" t="s">
        <v>42</v>
      </c>
      <c r="P1116" s="259">
        <f>I1116+J1116</f>
        <v>0</v>
      </c>
      <c r="Q1116" s="259">
        <f>ROUND(I1116*H1116,2)</f>
        <v>0</v>
      </c>
      <c r="R1116" s="259">
        <f>ROUND(J1116*H1116,2)</f>
        <v>0</v>
      </c>
      <c r="S1116" s="94"/>
      <c r="T1116" s="260">
        <f>S1116*H1116</f>
        <v>0</v>
      </c>
      <c r="U1116" s="260">
        <v>0.00029999999999999997</v>
      </c>
      <c r="V1116" s="260">
        <f>U1116*H1116</f>
        <v>0.21419999999999997</v>
      </c>
      <c r="W1116" s="260">
        <v>0</v>
      </c>
      <c r="X1116" s="261">
        <f>W1116*H1116</f>
        <v>0</v>
      </c>
      <c r="Y1116" s="41"/>
      <c r="Z1116" s="41"/>
      <c r="AA1116" s="41"/>
      <c r="AB1116" s="41"/>
      <c r="AC1116" s="41"/>
      <c r="AD1116" s="41"/>
      <c r="AE1116" s="41"/>
      <c r="AR1116" s="262" t="s">
        <v>264</v>
      </c>
      <c r="AT1116" s="262" t="s">
        <v>186</v>
      </c>
      <c r="AU1116" s="262" t="s">
        <v>88</v>
      </c>
      <c r="AY1116" s="16" t="s">
        <v>184</v>
      </c>
      <c r="BE1116" s="147">
        <f>IF(O1116="základní",K1116,0)</f>
        <v>0</v>
      </c>
      <c r="BF1116" s="147">
        <f>IF(O1116="snížená",K1116,0)</f>
        <v>0</v>
      </c>
      <c r="BG1116" s="147">
        <f>IF(O1116="zákl. přenesená",K1116,0)</f>
        <v>0</v>
      </c>
      <c r="BH1116" s="147">
        <f>IF(O1116="sníž. přenesená",K1116,0)</f>
        <v>0</v>
      </c>
      <c r="BI1116" s="147">
        <f>IF(O1116="nulová",K1116,0)</f>
        <v>0</v>
      </c>
      <c r="BJ1116" s="16" t="s">
        <v>86</v>
      </c>
      <c r="BK1116" s="147">
        <f>ROUND(P1116*H1116,2)</f>
        <v>0</v>
      </c>
      <c r="BL1116" s="16" t="s">
        <v>264</v>
      </c>
      <c r="BM1116" s="262" t="s">
        <v>3257</v>
      </c>
    </row>
    <row r="1117" s="13" customFormat="1">
      <c r="A1117" s="13"/>
      <c r="B1117" s="263"/>
      <c r="C1117" s="264"/>
      <c r="D1117" s="265" t="s">
        <v>201</v>
      </c>
      <c r="E1117" s="266" t="s">
        <v>1</v>
      </c>
      <c r="F1117" s="267" t="s">
        <v>3258</v>
      </c>
      <c r="G1117" s="264"/>
      <c r="H1117" s="268">
        <v>714</v>
      </c>
      <c r="I1117" s="269"/>
      <c r="J1117" s="269"/>
      <c r="K1117" s="264"/>
      <c r="L1117" s="264"/>
      <c r="M1117" s="270"/>
      <c r="N1117" s="271"/>
      <c r="O1117" s="272"/>
      <c r="P1117" s="272"/>
      <c r="Q1117" s="272"/>
      <c r="R1117" s="272"/>
      <c r="S1117" s="272"/>
      <c r="T1117" s="272"/>
      <c r="U1117" s="272"/>
      <c r="V1117" s="272"/>
      <c r="W1117" s="272"/>
      <c r="X1117" s="273"/>
      <c r="Y1117" s="13"/>
      <c r="Z1117" s="13"/>
      <c r="AA1117" s="13"/>
      <c r="AB1117" s="13"/>
      <c r="AC1117" s="13"/>
      <c r="AD1117" s="13"/>
      <c r="AE1117" s="13"/>
      <c r="AT1117" s="274" t="s">
        <v>201</v>
      </c>
      <c r="AU1117" s="274" t="s">
        <v>88</v>
      </c>
      <c r="AV1117" s="13" t="s">
        <v>88</v>
      </c>
      <c r="AW1117" s="13" t="s">
        <v>5</v>
      </c>
      <c r="AX1117" s="13" t="s">
        <v>86</v>
      </c>
      <c r="AY1117" s="274" t="s">
        <v>184</v>
      </c>
    </row>
    <row r="1118" s="2" customFormat="1" ht="21.75" customHeight="1">
      <c r="A1118" s="41"/>
      <c r="B1118" s="42"/>
      <c r="C1118" s="249" t="s">
        <v>1128</v>
      </c>
      <c r="D1118" s="249" t="s">
        <v>186</v>
      </c>
      <c r="E1118" s="250" t="s">
        <v>3259</v>
      </c>
      <c r="F1118" s="251" t="s">
        <v>3260</v>
      </c>
      <c r="G1118" s="252" t="s">
        <v>189</v>
      </c>
      <c r="H1118" s="253">
        <v>256</v>
      </c>
      <c r="I1118" s="254"/>
      <c r="J1118" s="254"/>
      <c r="K1118" s="255">
        <f>ROUND(P1118*H1118,2)</f>
        <v>0</v>
      </c>
      <c r="L1118" s="256"/>
      <c r="M1118" s="44"/>
      <c r="N1118" s="257" t="s">
        <v>1</v>
      </c>
      <c r="O1118" s="258" t="s">
        <v>42</v>
      </c>
      <c r="P1118" s="259">
        <f>I1118+J1118</f>
        <v>0</v>
      </c>
      <c r="Q1118" s="259">
        <f>ROUND(I1118*H1118,2)</f>
        <v>0</v>
      </c>
      <c r="R1118" s="259">
        <f>ROUND(J1118*H1118,2)</f>
        <v>0</v>
      </c>
      <c r="S1118" s="94"/>
      <c r="T1118" s="260">
        <f>S1118*H1118</f>
        <v>0</v>
      </c>
      <c r="U1118" s="260">
        <v>0.0075799999999999999</v>
      </c>
      <c r="V1118" s="260">
        <f>U1118*H1118</f>
        <v>1.94048</v>
      </c>
      <c r="W1118" s="260">
        <v>0</v>
      </c>
      <c r="X1118" s="261">
        <f>W1118*H1118</f>
        <v>0</v>
      </c>
      <c r="Y1118" s="41"/>
      <c r="Z1118" s="41"/>
      <c r="AA1118" s="41"/>
      <c r="AB1118" s="41"/>
      <c r="AC1118" s="41"/>
      <c r="AD1118" s="41"/>
      <c r="AE1118" s="41"/>
      <c r="AR1118" s="262" t="s">
        <v>264</v>
      </c>
      <c r="AT1118" s="262" t="s">
        <v>186</v>
      </c>
      <c r="AU1118" s="262" t="s">
        <v>88</v>
      </c>
      <c r="AY1118" s="16" t="s">
        <v>184</v>
      </c>
      <c r="BE1118" s="147">
        <f>IF(O1118="základní",K1118,0)</f>
        <v>0</v>
      </c>
      <c r="BF1118" s="147">
        <f>IF(O1118="snížená",K1118,0)</f>
        <v>0</v>
      </c>
      <c r="BG1118" s="147">
        <f>IF(O1118="zákl. přenesená",K1118,0)</f>
        <v>0</v>
      </c>
      <c r="BH1118" s="147">
        <f>IF(O1118="sníž. přenesená",K1118,0)</f>
        <v>0</v>
      </c>
      <c r="BI1118" s="147">
        <f>IF(O1118="nulová",K1118,0)</f>
        <v>0</v>
      </c>
      <c r="BJ1118" s="16" t="s">
        <v>86</v>
      </c>
      <c r="BK1118" s="147">
        <f>ROUND(P1118*H1118,2)</f>
        <v>0</v>
      </c>
      <c r="BL1118" s="16" t="s">
        <v>264</v>
      </c>
      <c r="BM1118" s="262" t="s">
        <v>3261</v>
      </c>
    </row>
    <row r="1119" s="2" customFormat="1" ht="24.15" customHeight="1">
      <c r="A1119" s="41"/>
      <c r="B1119" s="42"/>
      <c r="C1119" s="249" t="s">
        <v>1269</v>
      </c>
      <c r="D1119" s="249" t="s">
        <v>186</v>
      </c>
      <c r="E1119" s="250" t="s">
        <v>3262</v>
      </c>
      <c r="F1119" s="251" t="s">
        <v>3263</v>
      </c>
      <c r="G1119" s="252" t="s">
        <v>194</v>
      </c>
      <c r="H1119" s="253">
        <v>36</v>
      </c>
      <c r="I1119" s="254"/>
      <c r="J1119" s="254"/>
      <c r="K1119" s="255">
        <f>ROUND(P1119*H1119,2)</f>
        <v>0</v>
      </c>
      <c r="L1119" s="256"/>
      <c r="M1119" s="44"/>
      <c r="N1119" s="257" t="s">
        <v>1</v>
      </c>
      <c r="O1119" s="258" t="s">
        <v>42</v>
      </c>
      <c r="P1119" s="259">
        <f>I1119+J1119</f>
        <v>0</v>
      </c>
      <c r="Q1119" s="259">
        <f>ROUND(I1119*H1119,2)</f>
        <v>0</v>
      </c>
      <c r="R1119" s="259">
        <f>ROUND(J1119*H1119,2)</f>
        <v>0</v>
      </c>
      <c r="S1119" s="94"/>
      <c r="T1119" s="260">
        <f>S1119*H1119</f>
        <v>0</v>
      </c>
      <c r="U1119" s="260">
        <v>0.00034000000000000002</v>
      </c>
      <c r="V1119" s="260">
        <f>U1119*H1119</f>
        <v>0.012240000000000001</v>
      </c>
      <c r="W1119" s="260">
        <v>0</v>
      </c>
      <c r="X1119" s="261">
        <f>W1119*H1119</f>
        <v>0</v>
      </c>
      <c r="Y1119" s="41"/>
      <c r="Z1119" s="41"/>
      <c r="AA1119" s="41"/>
      <c r="AB1119" s="41"/>
      <c r="AC1119" s="41"/>
      <c r="AD1119" s="41"/>
      <c r="AE1119" s="41"/>
      <c r="AR1119" s="262" t="s">
        <v>264</v>
      </c>
      <c r="AT1119" s="262" t="s">
        <v>186</v>
      </c>
      <c r="AU1119" s="262" t="s">
        <v>88</v>
      </c>
      <c r="AY1119" s="16" t="s">
        <v>184</v>
      </c>
      <c r="BE1119" s="147">
        <f>IF(O1119="základní",K1119,0)</f>
        <v>0</v>
      </c>
      <c r="BF1119" s="147">
        <f>IF(O1119="snížená",K1119,0)</f>
        <v>0</v>
      </c>
      <c r="BG1119" s="147">
        <f>IF(O1119="zákl. přenesená",K1119,0)</f>
        <v>0</v>
      </c>
      <c r="BH1119" s="147">
        <f>IF(O1119="sníž. přenesená",K1119,0)</f>
        <v>0</v>
      </c>
      <c r="BI1119" s="147">
        <f>IF(O1119="nulová",K1119,0)</f>
        <v>0</v>
      </c>
      <c r="BJ1119" s="16" t="s">
        <v>86</v>
      </c>
      <c r="BK1119" s="147">
        <f>ROUND(P1119*H1119,2)</f>
        <v>0</v>
      </c>
      <c r="BL1119" s="16" t="s">
        <v>264</v>
      </c>
      <c r="BM1119" s="262" t="s">
        <v>3264</v>
      </c>
    </row>
    <row r="1120" s="2" customFormat="1" ht="24.15" customHeight="1">
      <c r="A1120" s="41"/>
      <c r="B1120" s="42"/>
      <c r="C1120" s="286" t="s">
        <v>1389</v>
      </c>
      <c r="D1120" s="286" t="s">
        <v>254</v>
      </c>
      <c r="E1120" s="287" t="s">
        <v>3265</v>
      </c>
      <c r="F1120" s="288" t="s">
        <v>3266</v>
      </c>
      <c r="G1120" s="289" t="s">
        <v>194</v>
      </c>
      <c r="H1120" s="290">
        <v>36</v>
      </c>
      <c r="I1120" s="291"/>
      <c r="J1120" s="292"/>
      <c r="K1120" s="293">
        <f>ROUND(P1120*H1120,2)</f>
        <v>0</v>
      </c>
      <c r="L1120" s="292"/>
      <c r="M1120" s="294"/>
      <c r="N1120" s="295" t="s">
        <v>1</v>
      </c>
      <c r="O1120" s="258" t="s">
        <v>42</v>
      </c>
      <c r="P1120" s="259">
        <f>I1120+J1120</f>
        <v>0</v>
      </c>
      <c r="Q1120" s="259">
        <f>ROUND(I1120*H1120,2)</f>
        <v>0</v>
      </c>
      <c r="R1120" s="259">
        <f>ROUND(J1120*H1120,2)</f>
        <v>0</v>
      </c>
      <c r="S1120" s="94"/>
      <c r="T1120" s="260">
        <f>S1120*H1120</f>
        <v>0</v>
      </c>
      <c r="U1120" s="260">
        <v>0.00038999999999999999</v>
      </c>
      <c r="V1120" s="260">
        <f>U1120*H1120</f>
        <v>0.01404</v>
      </c>
      <c r="W1120" s="260">
        <v>0</v>
      </c>
      <c r="X1120" s="261">
        <f>W1120*H1120</f>
        <v>0</v>
      </c>
      <c r="Y1120" s="41"/>
      <c r="Z1120" s="41"/>
      <c r="AA1120" s="41"/>
      <c r="AB1120" s="41"/>
      <c r="AC1120" s="41"/>
      <c r="AD1120" s="41"/>
      <c r="AE1120" s="41"/>
      <c r="AR1120" s="262" t="s">
        <v>342</v>
      </c>
      <c r="AT1120" s="262" t="s">
        <v>254</v>
      </c>
      <c r="AU1120" s="262" t="s">
        <v>88</v>
      </c>
      <c r="AY1120" s="16" t="s">
        <v>184</v>
      </c>
      <c r="BE1120" s="147">
        <f>IF(O1120="základní",K1120,0)</f>
        <v>0</v>
      </c>
      <c r="BF1120" s="147">
        <f>IF(O1120="snížená",K1120,0)</f>
        <v>0</v>
      </c>
      <c r="BG1120" s="147">
        <f>IF(O1120="zákl. přenesená",K1120,0)</f>
        <v>0</v>
      </c>
      <c r="BH1120" s="147">
        <f>IF(O1120="sníž. přenesená",K1120,0)</f>
        <v>0</v>
      </c>
      <c r="BI1120" s="147">
        <f>IF(O1120="nulová",K1120,0)</f>
        <v>0</v>
      </c>
      <c r="BJ1120" s="16" t="s">
        <v>86</v>
      </c>
      <c r="BK1120" s="147">
        <f>ROUND(P1120*H1120,2)</f>
        <v>0</v>
      </c>
      <c r="BL1120" s="16" t="s">
        <v>264</v>
      </c>
      <c r="BM1120" s="262" t="s">
        <v>3267</v>
      </c>
    </row>
    <row r="1121" s="2" customFormat="1" ht="24.15" customHeight="1">
      <c r="A1121" s="41"/>
      <c r="B1121" s="42"/>
      <c r="C1121" s="249" t="s">
        <v>3268</v>
      </c>
      <c r="D1121" s="249" t="s">
        <v>186</v>
      </c>
      <c r="E1121" s="250" t="s">
        <v>3269</v>
      </c>
      <c r="F1121" s="251" t="s">
        <v>3270</v>
      </c>
      <c r="G1121" s="252" t="s">
        <v>194</v>
      </c>
      <c r="H1121" s="253">
        <v>36</v>
      </c>
      <c r="I1121" s="254"/>
      <c r="J1121" s="254"/>
      <c r="K1121" s="255">
        <f>ROUND(P1121*H1121,2)</f>
        <v>0</v>
      </c>
      <c r="L1121" s="256"/>
      <c r="M1121" s="44"/>
      <c r="N1121" s="257" t="s">
        <v>1</v>
      </c>
      <c r="O1121" s="258" t="s">
        <v>42</v>
      </c>
      <c r="P1121" s="259">
        <f>I1121+J1121</f>
        <v>0</v>
      </c>
      <c r="Q1121" s="259">
        <f>ROUND(I1121*H1121,2)</f>
        <v>0</v>
      </c>
      <c r="R1121" s="259">
        <f>ROUND(J1121*H1121,2)</f>
        <v>0</v>
      </c>
      <c r="S1121" s="94"/>
      <c r="T1121" s="260">
        <f>S1121*H1121</f>
        <v>0</v>
      </c>
      <c r="U1121" s="260">
        <v>0.0015299999999999999</v>
      </c>
      <c r="V1121" s="260">
        <f>U1121*H1121</f>
        <v>0.055079999999999997</v>
      </c>
      <c r="W1121" s="260">
        <v>0</v>
      </c>
      <c r="X1121" s="261">
        <f>W1121*H1121</f>
        <v>0</v>
      </c>
      <c r="Y1121" s="41"/>
      <c r="Z1121" s="41"/>
      <c r="AA1121" s="41"/>
      <c r="AB1121" s="41"/>
      <c r="AC1121" s="41"/>
      <c r="AD1121" s="41"/>
      <c r="AE1121" s="41"/>
      <c r="AR1121" s="262" t="s">
        <v>264</v>
      </c>
      <c r="AT1121" s="262" t="s">
        <v>186</v>
      </c>
      <c r="AU1121" s="262" t="s">
        <v>88</v>
      </c>
      <c r="AY1121" s="16" t="s">
        <v>184</v>
      </c>
      <c r="BE1121" s="147">
        <f>IF(O1121="základní",K1121,0)</f>
        <v>0</v>
      </c>
      <c r="BF1121" s="147">
        <f>IF(O1121="snížená",K1121,0)</f>
        <v>0</v>
      </c>
      <c r="BG1121" s="147">
        <f>IF(O1121="zákl. přenesená",K1121,0)</f>
        <v>0</v>
      </c>
      <c r="BH1121" s="147">
        <f>IF(O1121="sníž. přenesená",K1121,0)</f>
        <v>0</v>
      </c>
      <c r="BI1121" s="147">
        <f>IF(O1121="nulová",K1121,0)</f>
        <v>0</v>
      </c>
      <c r="BJ1121" s="16" t="s">
        <v>86</v>
      </c>
      <c r="BK1121" s="147">
        <f>ROUND(P1121*H1121,2)</f>
        <v>0</v>
      </c>
      <c r="BL1121" s="16" t="s">
        <v>264</v>
      </c>
      <c r="BM1121" s="262" t="s">
        <v>3271</v>
      </c>
    </row>
    <row r="1122" s="13" customFormat="1">
      <c r="A1122" s="13"/>
      <c r="B1122" s="263"/>
      <c r="C1122" s="264"/>
      <c r="D1122" s="265" t="s">
        <v>201</v>
      </c>
      <c r="E1122" s="266" t="s">
        <v>1</v>
      </c>
      <c r="F1122" s="267" t="s">
        <v>3272</v>
      </c>
      <c r="G1122" s="264"/>
      <c r="H1122" s="268">
        <v>36</v>
      </c>
      <c r="I1122" s="269"/>
      <c r="J1122" s="269"/>
      <c r="K1122" s="264"/>
      <c r="L1122" s="264"/>
      <c r="M1122" s="270"/>
      <c r="N1122" s="271"/>
      <c r="O1122" s="272"/>
      <c r="P1122" s="272"/>
      <c r="Q1122" s="272"/>
      <c r="R1122" s="272"/>
      <c r="S1122" s="272"/>
      <c r="T1122" s="272"/>
      <c r="U1122" s="272"/>
      <c r="V1122" s="272"/>
      <c r="W1122" s="272"/>
      <c r="X1122" s="273"/>
      <c r="Y1122" s="13"/>
      <c r="Z1122" s="13"/>
      <c r="AA1122" s="13"/>
      <c r="AB1122" s="13"/>
      <c r="AC1122" s="13"/>
      <c r="AD1122" s="13"/>
      <c r="AE1122" s="13"/>
      <c r="AT1122" s="274" t="s">
        <v>201</v>
      </c>
      <c r="AU1122" s="274" t="s">
        <v>88</v>
      </c>
      <c r="AV1122" s="13" t="s">
        <v>88</v>
      </c>
      <c r="AW1122" s="13" t="s">
        <v>5</v>
      </c>
      <c r="AX1122" s="13" t="s">
        <v>86</v>
      </c>
      <c r="AY1122" s="274" t="s">
        <v>184</v>
      </c>
    </row>
    <row r="1123" s="2" customFormat="1" ht="37.8" customHeight="1">
      <c r="A1123" s="41"/>
      <c r="B1123" s="42"/>
      <c r="C1123" s="286" t="s">
        <v>1435</v>
      </c>
      <c r="D1123" s="286" t="s">
        <v>254</v>
      </c>
      <c r="E1123" s="287" t="s">
        <v>3273</v>
      </c>
      <c r="F1123" s="288" t="s">
        <v>3274</v>
      </c>
      <c r="G1123" s="289" t="s">
        <v>189</v>
      </c>
      <c r="H1123" s="290">
        <v>25</v>
      </c>
      <c r="I1123" s="291"/>
      <c r="J1123" s="292"/>
      <c r="K1123" s="293">
        <f>ROUND(P1123*H1123,2)</f>
        <v>0</v>
      </c>
      <c r="L1123" s="292"/>
      <c r="M1123" s="294"/>
      <c r="N1123" s="295" t="s">
        <v>1</v>
      </c>
      <c r="O1123" s="258" t="s">
        <v>42</v>
      </c>
      <c r="P1123" s="259">
        <f>I1123+J1123</f>
        <v>0</v>
      </c>
      <c r="Q1123" s="259">
        <f>ROUND(I1123*H1123,2)</f>
        <v>0</v>
      </c>
      <c r="R1123" s="259">
        <f>ROUND(J1123*H1123,2)</f>
        <v>0</v>
      </c>
      <c r="S1123" s="94"/>
      <c r="T1123" s="260">
        <f>S1123*H1123</f>
        <v>0</v>
      </c>
      <c r="U1123" s="260">
        <v>0.019199999999999998</v>
      </c>
      <c r="V1123" s="260">
        <f>U1123*H1123</f>
        <v>0.47999999999999998</v>
      </c>
      <c r="W1123" s="260">
        <v>0</v>
      </c>
      <c r="X1123" s="261">
        <f>W1123*H1123</f>
        <v>0</v>
      </c>
      <c r="Y1123" s="41"/>
      <c r="Z1123" s="41"/>
      <c r="AA1123" s="41"/>
      <c r="AB1123" s="41"/>
      <c r="AC1123" s="41"/>
      <c r="AD1123" s="41"/>
      <c r="AE1123" s="41"/>
      <c r="AR1123" s="262" t="s">
        <v>342</v>
      </c>
      <c r="AT1123" s="262" t="s">
        <v>254</v>
      </c>
      <c r="AU1123" s="262" t="s">
        <v>88</v>
      </c>
      <c r="AY1123" s="16" t="s">
        <v>184</v>
      </c>
      <c r="BE1123" s="147">
        <f>IF(O1123="základní",K1123,0)</f>
        <v>0</v>
      </c>
      <c r="BF1123" s="147">
        <f>IF(O1123="snížená",K1123,0)</f>
        <v>0</v>
      </c>
      <c r="BG1123" s="147">
        <f>IF(O1123="zákl. přenesená",K1123,0)</f>
        <v>0</v>
      </c>
      <c r="BH1123" s="147">
        <f>IF(O1123="sníž. přenesená",K1123,0)</f>
        <v>0</v>
      </c>
      <c r="BI1123" s="147">
        <f>IF(O1123="nulová",K1123,0)</f>
        <v>0</v>
      </c>
      <c r="BJ1123" s="16" t="s">
        <v>86</v>
      </c>
      <c r="BK1123" s="147">
        <f>ROUND(P1123*H1123,2)</f>
        <v>0</v>
      </c>
      <c r="BL1123" s="16" t="s">
        <v>264</v>
      </c>
      <c r="BM1123" s="262" t="s">
        <v>3275</v>
      </c>
    </row>
    <row r="1124" s="2" customFormat="1" ht="24.15" customHeight="1">
      <c r="A1124" s="41"/>
      <c r="B1124" s="42"/>
      <c r="C1124" s="249" t="s">
        <v>1581</v>
      </c>
      <c r="D1124" s="249" t="s">
        <v>186</v>
      </c>
      <c r="E1124" s="250" t="s">
        <v>3276</v>
      </c>
      <c r="F1124" s="251" t="s">
        <v>3277</v>
      </c>
      <c r="G1124" s="252" t="s">
        <v>194</v>
      </c>
      <c r="H1124" s="253">
        <v>150</v>
      </c>
      <c r="I1124" s="254"/>
      <c r="J1124" s="254"/>
      <c r="K1124" s="255">
        <f>ROUND(P1124*H1124,2)</f>
        <v>0</v>
      </c>
      <c r="L1124" s="256"/>
      <c r="M1124" s="44"/>
      <c r="N1124" s="257" t="s">
        <v>1</v>
      </c>
      <c r="O1124" s="258" t="s">
        <v>42</v>
      </c>
      <c r="P1124" s="259">
        <f>I1124+J1124</f>
        <v>0</v>
      </c>
      <c r="Q1124" s="259">
        <f>ROUND(I1124*H1124,2)</f>
        <v>0</v>
      </c>
      <c r="R1124" s="259">
        <f>ROUND(J1124*H1124,2)</f>
        <v>0</v>
      </c>
      <c r="S1124" s="94"/>
      <c r="T1124" s="260">
        <f>S1124*H1124</f>
        <v>0</v>
      </c>
      <c r="U1124" s="260">
        <v>0</v>
      </c>
      <c r="V1124" s="260">
        <f>U1124*H1124</f>
        <v>0</v>
      </c>
      <c r="W1124" s="260">
        <v>0.01174</v>
      </c>
      <c r="X1124" s="261">
        <f>W1124*H1124</f>
        <v>1.7610000000000001</v>
      </c>
      <c r="Y1124" s="41"/>
      <c r="Z1124" s="41"/>
      <c r="AA1124" s="41"/>
      <c r="AB1124" s="41"/>
      <c r="AC1124" s="41"/>
      <c r="AD1124" s="41"/>
      <c r="AE1124" s="41"/>
      <c r="AR1124" s="262" t="s">
        <v>264</v>
      </c>
      <c r="AT1124" s="262" t="s">
        <v>186</v>
      </c>
      <c r="AU1124" s="262" t="s">
        <v>88</v>
      </c>
      <c r="AY1124" s="16" t="s">
        <v>184</v>
      </c>
      <c r="BE1124" s="147">
        <f>IF(O1124="základní",K1124,0)</f>
        <v>0</v>
      </c>
      <c r="BF1124" s="147">
        <f>IF(O1124="snížená",K1124,0)</f>
        <v>0</v>
      </c>
      <c r="BG1124" s="147">
        <f>IF(O1124="zákl. přenesená",K1124,0)</f>
        <v>0</v>
      </c>
      <c r="BH1124" s="147">
        <f>IF(O1124="sníž. přenesená",K1124,0)</f>
        <v>0</v>
      </c>
      <c r="BI1124" s="147">
        <f>IF(O1124="nulová",K1124,0)</f>
        <v>0</v>
      </c>
      <c r="BJ1124" s="16" t="s">
        <v>86</v>
      </c>
      <c r="BK1124" s="147">
        <f>ROUND(P1124*H1124,2)</f>
        <v>0</v>
      </c>
      <c r="BL1124" s="16" t="s">
        <v>264</v>
      </c>
      <c r="BM1124" s="262" t="s">
        <v>3278</v>
      </c>
    </row>
    <row r="1125" s="2" customFormat="1" ht="24.15" customHeight="1">
      <c r="A1125" s="41"/>
      <c r="B1125" s="42"/>
      <c r="C1125" s="249" t="s">
        <v>3279</v>
      </c>
      <c r="D1125" s="249" t="s">
        <v>186</v>
      </c>
      <c r="E1125" s="250" t="s">
        <v>3280</v>
      </c>
      <c r="F1125" s="251" t="s">
        <v>3281</v>
      </c>
      <c r="G1125" s="252" t="s">
        <v>194</v>
      </c>
      <c r="H1125" s="253">
        <v>240</v>
      </c>
      <c r="I1125" s="254"/>
      <c r="J1125" s="254"/>
      <c r="K1125" s="255">
        <f>ROUND(P1125*H1125,2)</f>
        <v>0</v>
      </c>
      <c r="L1125" s="256"/>
      <c r="M1125" s="44"/>
      <c r="N1125" s="257" t="s">
        <v>1</v>
      </c>
      <c r="O1125" s="258" t="s">
        <v>42</v>
      </c>
      <c r="P1125" s="259">
        <f>I1125+J1125</f>
        <v>0</v>
      </c>
      <c r="Q1125" s="259">
        <f>ROUND(I1125*H1125,2)</f>
        <v>0</v>
      </c>
      <c r="R1125" s="259">
        <f>ROUND(J1125*H1125,2)</f>
        <v>0</v>
      </c>
      <c r="S1125" s="94"/>
      <c r="T1125" s="260">
        <f>S1125*H1125</f>
        <v>0</v>
      </c>
      <c r="U1125" s="260">
        <v>0.00042999999999999999</v>
      </c>
      <c r="V1125" s="260">
        <f>U1125*H1125</f>
        <v>0.1032</v>
      </c>
      <c r="W1125" s="260">
        <v>0</v>
      </c>
      <c r="X1125" s="261">
        <f>W1125*H1125</f>
        <v>0</v>
      </c>
      <c r="Y1125" s="41"/>
      <c r="Z1125" s="41"/>
      <c r="AA1125" s="41"/>
      <c r="AB1125" s="41"/>
      <c r="AC1125" s="41"/>
      <c r="AD1125" s="41"/>
      <c r="AE1125" s="41"/>
      <c r="AR1125" s="262" t="s">
        <v>264</v>
      </c>
      <c r="AT1125" s="262" t="s">
        <v>186</v>
      </c>
      <c r="AU1125" s="262" t="s">
        <v>88</v>
      </c>
      <c r="AY1125" s="16" t="s">
        <v>184</v>
      </c>
      <c r="BE1125" s="147">
        <f>IF(O1125="základní",K1125,0)</f>
        <v>0</v>
      </c>
      <c r="BF1125" s="147">
        <f>IF(O1125="snížená",K1125,0)</f>
        <v>0</v>
      </c>
      <c r="BG1125" s="147">
        <f>IF(O1125="zákl. přenesená",K1125,0)</f>
        <v>0</v>
      </c>
      <c r="BH1125" s="147">
        <f>IF(O1125="sníž. přenesená",K1125,0)</f>
        <v>0</v>
      </c>
      <c r="BI1125" s="147">
        <f>IF(O1125="nulová",K1125,0)</f>
        <v>0</v>
      </c>
      <c r="BJ1125" s="16" t="s">
        <v>86</v>
      </c>
      <c r="BK1125" s="147">
        <f>ROUND(P1125*H1125,2)</f>
        <v>0</v>
      </c>
      <c r="BL1125" s="16" t="s">
        <v>264</v>
      </c>
      <c r="BM1125" s="262" t="s">
        <v>3282</v>
      </c>
    </row>
    <row r="1126" s="2" customFormat="1" ht="24.15" customHeight="1">
      <c r="A1126" s="41"/>
      <c r="B1126" s="42"/>
      <c r="C1126" s="286" t="s">
        <v>3283</v>
      </c>
      <c r="D1126" s="286" t="s">
        <v>254</v>
      </c>
      <c r="E1126" s="287" t="s">
        <v>3284</v>
      </c>
      <c r="F1126" s="288" t="s">
        <v>3285</v>
      </c>
      <c r="G1126" s="289" t="s">
        <v>333</v>
      </c>
      <c r="H1126" s="290">
        <v>799.20000000000005</v>
      </c>
      <c r="I1126" s="291"/>
      <c r="J1126" s="292"/>
      <c r="K1126" s="293">
        <f>ROUND(P1126*H1126,2)</f>
        <v>0</v>
      </c>
      <c r="L1126" s="292"/>
      <c r="M1126" s="294"/>
      <c r="N1126" s="295" t="s">
        <v>1</v>
      </c>
      <c r="O1126" s="258" t="s">
        <v>42</v>
      </c>
      <c r="P1126" s="259">
        <f>I1126+J1126</f>
        <v>0</v>
      </c>
      <c r="Q1126" s="259">
        <f>ROUND(I1126*H1126,2)</f>
        <v>0</v>
      </c>
      <c r="R1126" s="259">
        <f>ROUND(J1126*H1126,2)</f>
        <v>0</v>
      </c>
      <c r="S1126" s="94"/>
      <c r="T1126" s="260">
        <f>S1126*H1126</f>
        <v>0</v>
      </c>
      <c r="U1126" s="260">
        <v>0.00046999999999999999</v>
      </c>
      <c r="V1126" s="260">
        <f>U1126*H1126</f>
        <v>0.37562400000000001</v>
      </c>
      <c r="W1126" s="260">
        <v>0</v>
      </c>
      <c r="X1126" s="261">
        <f>W1126*H1126</f>
        <v>0</v>
      </c>
      <c r="Y1126" s="41"/>
      <c r="Z1126" s="41"/>
      <c r="AA1126" s="41"/>
      <c r="AB1126" s="41"/>
      <c r="AC1126" s="41"/>
      <c r="AD1126" s="41"/>
      <c r="AE1126" s="41"/>
      <c r="AR1126" s="262" t="s">
        <v>342</v>
      </c>
      <c r="AT1126" s="262" t="s">
        <v>254</v>
      </c>
      <c r="AU1126" s="262" t="s">
        <v>88</v>
      </c>
      <c r="AY1126" s="16" t="s">
        <v>184</v>
      </c>
      <c r="BE1126" s="147">
        <f>IF(O1126="základní",K1126,0)</f>
        <v>0</v>
      </c>
      <c r="BF1126" s="147">
        <f>IF(O1126="snížená",K1126,0)</f>
        <v>0</v>
      </c>
      <c r="BG1126" s="147">
        <f>IF(O1126="zákl. přenesená",K1126,0)</f>
        <v>0</v>
      </c>
      <c r="BH1126" s="147">
        <f>IF(O1126="sníž. přenesená",K1126,0)</f>
        <v>0</v>
      </c>
      <c r="BI1126" s="147">
        <f>IF(O1126="nulová",K1126,0)</f>
        <v>0</v>
      </c>
      <c r="BJ1126" s="16" t="s">
        <v>86</v>
      </c>
      <c r="BK1126" s="147">
        <f>ROUND(P1126*H1126,2)</f>
        <v>0</v>
      </c>
      <c r="BL1126" s="16" t="s">
        <v>264</v>
      </c>
      <c r="BM1126" s="262" t="s">
        <v>3286</v>
      </c>
    </row>
    <row r="1127" s="13" customFormat="1">
      <c r="A1127" s="13"/>
      <c r="B1127" s="263"/>
      <c r="C1127" s="264"/>
      <c r="D1127" s="265" t="s">
        <v>201</v>
      </c>
      <c r="E1127" s="264"/>
      <c r="F1127" s="267" t="s">
        <v>3287</v>
      </c>
      <c r="G1127" s="264"/>
      <c r="H1127" s="268">
        <v>799.20000000000005</v>
      </c>
      <c r="I1127" s="269"/>
      <c r="J1127" s="269"/>
      <c r="K1127" s="264"/>
      <c r="L1127" s="264"/>
      <c r="M1127" s="270"/>
      <c r="N1127" s="271"/>
      <c r="O1127" s="272"/>
      <c r="P1127" s="272"/>
      <c r="Q1127" s="272"/>
      <c r="R1127" s="272"/>
      <c r="S1127" s="272"/>
      <c r="T1127" s="272"/>
      <c r="U1127" s="272"/>
      <c r="V1127" s="272"/>
      <c r="W1127" s="272"/>
      <c r="X1127" s="273"/>
      <c r="Y1127" s="13"/>
      <c r="Z1127" s="13"/>
      <c r="AA1127" s="13"/>
      <c r="AB1127" s="13"/>
      <c r="AC1127" s="13"/>
      <c r="AD1127" s="13"/>
      <c r="AE1127" s="13"/>
      <c r="AT1127" s="274" t="s">
        <v>201</v>
      </c>
      <c r="AU1127" s="274" t="s">
        <v>88</v>
      </c>
      <c r="AV1127" s="13" t="s">
        <v>88</v>
      </c>
      <c r="AW1127" s="13" t="s">
        <v>4</v>
      </c>
      <c r="AX1127" s="13" t="s">
        <v>86</v>
      </c>
      <c r="AY1127" s="274" t="s">
        <v>184</v>
      </c>
    </row>
    <row r="1128" s="2" customFormat="1" ht="24.15" customHeight="1">
      <c r="A1128" s="41"/>
      <c r="B1128" s="42"/>
      <c r="C1128" s="249" t="s">
        <v>3288</v>
      </c>
      <c r="D1128" s="249" t="s">
        <v>186</v>
      </c>
      <c r="E1128" s="250" t="s">
        <v>3289</v>
      </c>
      <c r="F1128" s="251" t="s">
        <v>3290</v>
      </c>
      <c r="G1128" s="252" t="s">
        <v>189</v>
      </c>
      <c r="H1128" s="253">
        <v>256</v>
      </c>
      <c r="I1128" s="254"/>
      <c r="J1128" s="254"/>
      <c r="K1128" s="255">
        <f>ROUND(P1128*H1128,2)</f>
        <v>0</v>
      </c>
      <c r="L1128" s="256"/>
      <c r="M1128" s="44"/>
      <c r="N1128" s="257" t="s">
        <v>1</v>
      </c>
      <c r="O1128" s="258" t="s">
        <v>42</v>
      </c>
      <c r="P1128" s="259">
        <f>I1128+J1128</f>
        <v>0</v>
      </c>
      <c r="Q1128" s="259">
        <f>ROUND(I1128*H1128,2)</f>
        <v>0</v>
      </c>
      <c r="R1128" s="259">
        <f>ROUND(J1128*H1128,2)</f>
        <v>0</v>
      </c>
      <c r="S1128" s="94"/>
      <c r="T1128" s="260">
        <f>S1128*H1128</f>
        <v>0</v>
      </c>
      <c r="U1128" s="260">
        <v>0.0054000000000000003</v>
      </c>
      <c r="V1128" s="260">
        <f>U1128*H1128</f>
        <v>1.3824000000000001</v>
      </c>
      <c r="W1128" s="260">
        <v>0</v>
      </c>
      <c r="X1128" s="261">
        <f>W1128*H1128</f>
        <v>0</v>
      </c>
      <c r="Y1128" s="41"/>
      <c r="Z1128" s="41"/>
      <c r="AA1128" s="41"/>
      <c r="AB1128" s="41"/>
      <c r="AC1128" s="41"/>
      <c r="AD1128" s="41"/>
      <c r="AE1128" s="41"/>
      <c r="AR1128" s="262" t="s">
        <v>264</v>
      </c>
      <c r="AT1128" s="262" t="s">
        <v>186</v>
      </c>
      <c r="AU1128" s="262" t="s">
        <v>88</v>
      </c>
      <c r="AY1128" s="16" t="s">
        <v>184</v>
      </c>
      <c r="BE1128" s="147">
        <f>IF(O1128="základní",K1128,0)</f>
        <v>0</v>
      </c>
      <c r="BF1128" s="147">
        <f>IF(O1128="snížená",K1128,0)</f>
        <v>0</v>
      </c>
      <c r="BG1128" s="147">
        <f>IF(O1128="zákl. přenesená",K1128,0)</f>
        <v>0</v>
      </c>
      <c r="BH1128" s="147">
        <f>IF(O1128="sníž. přenesená",K1128,0)</f>
        <v>0</v>
      </c>
      <c r="BI1128" s="147">
        <f>IF(O1128="nulová",K1128,0)</f>
        <v>0</v>
      </c>
      <c r="BJ1128" s="16" t="s">
        <v>86</v>
      </c>
      <c r="BK1128" s="147">
        <f>ROUND(P1128*H1128,2)</f>
        <v>0</v>
      </c>
      <c r="BL1128" s="16" t="s">
        <v>264</v>
      </c>
      <c r="BM1128" s="262" t="s">
        <v>3291</v>
      </c>
    </row>
    <row r="1129" s="13" customFormat="1">
      <c r="A1129" s="13"/>
      <c r="B1129" s="263"/>
      <c r="C1129" s="264"/>
      <c r="D1129" s="265" t="s">
        <v>201</v>
      </c>
      <c r="E1129" s="266" t="s">
        <v>1</v>
      </c>
      <c r="F1129" s="267" t="s">
        <v>3292</v>
      </c>
      <c r="G1129" s="264"/>
      <c r="H1129" s="268">
        <v>256</v>
      </c>
      <c r="I1129" s="269"/>
      <c r="J1129" s="269"/>
      <c r="K1129" s="264"/>
      <c r="L1129" s="264"/>
      <c r="M1129" s="270"/>
      <c r="N1129" s="271"/>
      <c r="O1129" s="272"/>
      <c r="P1129" s="272"/>
      <c r="Q1129" s="272"/>
      <c r="R1129" s="272"/>
      <c r="S1129" s="272"/>
      <c r="T1129" s="272"/>
      <c r="U1129" s="272"/>
      <c r="V1129" s="272"/>
      <c r="W1129" s="272"/>
      <c r="X1129" s="273"/>
      <c r="Y1129" s="13"/>
      <c r="Z1129" s="13"/>
      <c r="AA1129" s="13"/>
      <c r="AB1129" s="13"/>
      <c r="AC1129" s="13"/>
      <c r="AD1129" s="13"/>
      <c r="AE1129" s="13"/>
      <c r="AT1129" s="274" t="s">
        <v>201</v>
      </c>
      <c r="AU1129" s="274" t="s">
        <v>88</v>
      </c>
      <c r="AV1129" s="13" t="s">
        <v>88</v>
      </c>
      <c r="AW1129" s="13" t="s">
        <v>5</v>
      </c>
      <c r="AX1129" s="13" t="s">
        <v>86</v>
      </c>
      <c r="AY1129" s="274" t="s">
        <v>184</v>
      </c>
    </row>
    <row r="1130" s="2" customFormat="1" ht="37.8" customHeight="1">
      <c r="A1130" s="41"/>
      <c r="B1130" s="42"/>
      <c r="C1130" s="286" t="s">
        <v>3293</v>
      </c>
      <c r="D1130" s="286" t="s">
        <v>254</v>
      </c>
      <c r="E1130" s="287" t="s">
        <v>3273</v>
      </c>
      <c r="F1130" s="288" t="s">
        <v>3274</v>
      </c>
      <c r="G1130" s="289" t="s">
        <v>189</v>
      </c>
      <c r="H1130" s="290">
        <v>281.60000000000002</v>
      </c>
      <c r="I1130" s="291"/>
      <c r="J1130" s="292"/>
      <c r="K1130" s="293">
        <f>ROUND(P1130*H1130,2)</f>
        <v>0</v>
      </c>
      <c r="L1130" s="292"/>
      <c r="M1130" s="294"/>
      <c r="N1130" s="295" t="s">
        <v>1</v>
      </c>
      <c r="O1130" s="258" t="s">
        <v>42</v>
      </c>
      <c r="P1130" s="259">
        <f>I1130+J1130</f>
        <v>0</v>
      </c>
      <c r="Q1130" s="259">
        <f>ROUND(I1130*H1130,2)</f>
        <v>0</v>
      </c>
      <c r="R1130" s="259">
        <f>ROUND(J1130*H1130,2)</f>
        <v>0</v>
      </c>
      <c r="S1130" s="94"/>
      <c r="T1130" s="260">
        <f>S1130*H1130</f>
        <v>0</v>
      </c>
      <c r="U1130" s="260">
        <v>0.019199999999999998</v>
      </c>
      <c r="V1130" s="260">
        <f>U1130*H1130</f>
        <v>5.40672</v>
      </c>
      <c r="W1130" s="260">
        <v>0</v>
      </c>
      <c r="X1130" s="261">
        <f>W1130*H1130</f>
        <v>0</v>
      </c>
      <c r="Y1130" s="41"/>
      <c r="Z1130" s="41"/>
      <c r="AA1130" s="41"/>
      <c r="AB1130" s="41"/>
      <c r="AC1130" s="41"/>
      <c r="AD1130" s="41"/>
      <c r="AE1130" s="41"/>
      <c r="AR1130" s="262" t="s">
        <v>342</v>
      </c>
      <c r="AT1130" s="262" t="s">
        <v>254</v>
      </c>
      <c r="AU1130" s="262" t="s">
        <v>88</v>
      </c>
      <c r="AY1130" s="16" t="s">
        <v>184</v>
      </c>
      <c r="BE1130" s="147">
        <f>IF(O1130="základní",K1130,0)</f>
        <v>0</v>
      </c>
      <c r="BF1130" s="147">
        <f>IF(O1130="snížená",K1130,0)</f>
        <v>0</v>
      </c>
      <c r="BG1130" s="147">
        <f>IF(O1130="zákl. přenesená",K1130,0)</f>
        <v>0</v>
      </c>
      <c r="BH1130" s="147">
        <f>IF(O1130="sníž. přenesená",K1130,0)</f>
        <v>0</v>
      </c>
      <c r="BI1130" s="147">
        <f>IF(O1130="nulová",K1130,0)</f>
        <v>0</v>
      </c>
      <c r="BJ1130" s="16" t="s">
        <v>86</v>
      </c>
      <c r="BK1130" s="147">
        <f>ROUND(P1130*H1130,2)</f>
        <v>0</v>
      </c>
      <c r="BL1130" s="16" t="s">
        <v>264</v>
      </c>
      <c r="BM1130" s="262" t="s">
        <v>3294</v>
      </c>
    </row>
    <row r="1131" s="13" customFormat="1">
      <c r="A1131" s="13"/>
      <c r="B1131" s="263"/>
      <c r="C1131" s="264"/>
      <c r="D1131" s="265" t="s">
        <v>201</v>
      </c>
      <c r="E1131" s="264"/>
      <c r="F1131" s="267" t="s">
        <v>3295</v>
      </c>
      <c r="G1131" s="264"/>
      <c r="H1131" s="268">
        <v>281.60000000000002</v>
      </c>
      <c r="I1131" s="269"/>
      <c r="J1131" s="269"/>
      <c r="K1131" s="264"/>
      <c r="L1131" s="264"/>
      <c r="M1131" s="270"/>
      <c r="N1131" s="271"/>
      <c r="O1131" s="272"/>
      <c r="P1131" s="272"/>
      <c r="Q1131" s="272"/>
      <c r="R1131" s="272"/>
      <c r="S1131" s="272"/>
      <c r="T1131" s="272"/>
      <c r="U1131" s="272"/>
      <c r="V1131" s="272"/>
      <c r="W1131" s="272"/>
      <c r="X1131" s="273"/>
      <c r="Y1131" s="13"/>
      <c r="Z1131" s="13"/>
      <c r="AA1131" s="13"/>
      <c r="AB1131" s="13"/>
      <c r="AC1131" s="13"/>
      <c r="AD1131" s="13"/>
      <c r="AE1131" s="13"/>
      <c r="AT1131" s="274" t="s">
        <v>201</v>
      </c>
      <c r="AU1131" s="274" t="s">
        <v>88</v>
      </c>
      <c r="AV1131" s="13" t="s">
        <v>88</v>
      </c>
      <c r="AW1131" s="13" t="s">
        <v>4</v>
      </c>
      <c r="AX1131" s="13" t="s">
        <v>86</v>
      </c>
      <c r="AY1131" s="274" t="s">
        <v>184</v>
      </c>
    </row>
    <row r="1132" s="2" customFormat="1" ht="24.15" customHeight="1">
      <c r="A1132" s="41"/>
      <c r="B1132" s="42"/>
      <c r="C1132" s="249" t="s">
        <v>1603</v>
      </c>
      <c r="D1132" s="249" t="s">
        <v>186</v>
      </c>
      <c r="E1132" s="250" t="s">
        <v>3296</v>
      </c>
      <c r="F1132" s="251" t="s">
        <v>3297</v>
      </c>
      <c r="G1132" s="252" t="s">
        <v>189</v>
      </c>
      <c r="H1132" s="253">
        <v>50</v>
      </c>
      <c r="I1132" s="254"/>
      <c r="J1132" s="254"/>
      <c r="K1132" s="255">
        <f>ROUND(P1132*H1132,2)</f>
        <v>0</v>
      </c>
      <c r="L1132" s="256"/>
      <c r="M1132" s="44"/>
      <c r="N1132" s="257" t="s">
        <v>1</v>
      </c>
      <c r="O1132" s="258" t="s">
        <v>42</v>
      </c>
      <c r="P1132" s="259">
        <f>I1132+J1132</f>
        <v>0</v>
      </c>
      <c r="Q1132" s="259">
        <f>ROUND(I1132*H1132,2)</f>
        <v>0</v>
      </c>
      <c r="R1132" s="259">
        <f>ROUND(J1132*H1132,2)</f>
        <v>0</v>
      </c>
      <c r="S1132" s="94"/>
      <c r="T1132" s="260">
        <f>S1132*H1132</f>
        <v>0</v>
      </c>
      <c r="U1132" s="260">
        <v>0.0015</v>
      </c>
      <c r="V1132" s="260">
        <f>U1132*H1132</f>
        <v>0.074999999999999997</v>
      </c>
      <c r="W1132" s="260">
        <v>0</v>
      </c>
      <c r="X1132" s="261">
        <f>W1132*H1132</f>
        <v>0</v>
      </c>
      <c r="Y1132" s="41"/>
      <c r="Z1132" s="41"/>
      <c r="AA1132" s="41"/>
      <c r="AB1132" s="41"/>
      <c r="AC1132" s="41"/>
      <c r="AD1132" s="41"/>
      <c r="AE1132" s="41"/>
      <c r="AR1132" s="262" t="s">
        <v>264</v>
      </c>
      <c r="AT1132" s="262" t="s">
        <v>186</v>
      </c>
      <c r="AU1132" s="262" t="s">
        <v>88</v>
      </c>
      <c r="AY1132" s="16" t="s">
        <v>184</v>
      </c>
      <c r="BE1132" s="147">
        <f>IF(O1132="základní",K1132,0)</f>
        <v>0</v>
      </c>
      <c r="BF1132" s="147">
        <f>IF(O1132="snížená",K1132,0)</f>
        <v>0</v>
      </c>
      <c r="BG1132" s="147">
        <f>IF(O1132="zákl. přenesená",K1132,0)</f>
        <v>0</v>
      </c>
      <c r="BH1132" s="147">
        <f>IF(O1132="sníž. přenesená",K1132,0)</f>
        <v>0</v>
      </c>
      <c r="BI1132" s="147">
        <f>IF(O1132="nulová",K1132,0)</f>
        <v>0</v>
      </c>
      <c r="BJ1132" s="16" t="s">
        <v>86</v>
      </c>
      <c r="BK1132" s="147">
        <f>ROUND(P1132*H1132,2)</f>
        <v>0</v>
      </c>
      <c r="BL1132" s="16" t="s">
        <v>264</v>
      </c>
      <c r="BM1132" s="262" t="s">
        <v>3298</v>
      </c>
    </row>
    <row r="1133" s="2" customFormat="1" ht="21.75" customHeight="1">
      <c r="A1133" s="41"/>
      <c r="B1133" s="42"/>
      <c r="C1133" s="249" t="s">
        <v>3299</v>
      </c>
      <c r="D1133" s="249" t="s">
        <v>186</v>
      </c>
      <c r="E1133" s="250" t="s">
        <v>3300</v>
      </c>
      <c r="F1133" s="251" t="s">
        <v>3301</v>
      </c>
      <c r="G1133" s="252" t="s">
        <v>189</v>
      </c>
      <c r="H1133" s="253">
        <v>256</v>
      </c>
      <c r="I1133" s="254"/>
      <c r="J1133" s="254"/>
      <c r="K1133" s="255">
        <f>ROUND(P1133*H1133,2)</f>
        <v>0</v>
      </c>
      <c r="L1133" s="256"/>
      <c r="M1133" s="44"/>
      <c r="N1133" s="257" t="s">
        <v>1</v>
      </c>
      <c r="O1133" s="258" t="s">
        <v>42</v>
      </c>
      <c r="P1133" s="259">
        <f>I1133+J1133</f>
        <v>0</v>
      </c>
      <c r="Q1133" s="259">
        <f>ROUND(I1133*H1133,2)</f>
        <v>0</v>
      </c>
      <c r="R1133" s="259">
        <f>ROUND(J1133*H1133,2)</f>
        <v>0</v>
      </c>
      <c r="S1133" s="94"/>
      <c r="T1133" s="260">
        <f>S1133*H1133</f>
        <v>0</v>
      </c>
      <c r="U1133" s="260">
        <v>0</v>
      </c>
      <c r="V1133" s="260">
        <f>U1133*H1133</f>
        <v>0</v>
      </c>
      <c r="W1133" s="260">
        <v>0</v>
      </c>
      <c r="X1133" s="261">
        <f>W1133*H1133</f>
        <v>0</v>
      </c>
      <c r="Y1133" s="41"/>
      <c r="Z1133" s="41"/>
      <c r="AA1133" s="41"/>
      <c r="AB1133" s="41"/>
      <c r="AC1133" s="41"/>
      <c r="AD1133" s="41"/>
      <c r="AE1133" s="41"/>
      <c r="AR1133" s="262" t="s">
        <v>264</v>
      </c>
      <c r="AT1133" s="262" t="s">
        <v>186</v>
      </c>
      <c r="AU1133" s="262" t="s">
        <v>88</v>
      </c>
      <c r="AY1133" s="16" t="s">
        <v>184</v>
      </c>
      <c r="BE1133" s="147">
        <f>IF(O1133="základní",K1133,0)</f>
        <v>0</v>
      </c>
      <c r="BF1133" s="147">
        <f>IF(O1133="snížená",K1133,0)</f>
        <v>0</v>
      </c>
      <c r="BG1133" s="147">
        <f>IF(O1133="zákl. přenesená",K1133,0)</f>
        <v>0</v>
      </c>
      <c r="BH1133" s="147">
        <f>IF(O1133="sníž. přenesená",K1133,0)</f>
        <v>0</v>
      </c>
      <c r="BI1133" s="147">
        <f>IF(O1133="nulová",K1133,0)</f>
        <v>0</v>
      </c>
      <c r="BJ1133" s="16" t="s">
        <v>86</v>
      </c>
      <c r="BK1133" s="147">
        <f>ROUND(P1133*H1133,2)</f>
        <v>0</v>
      </c>
      <c r="BL1133" s="16" t="s">
        <v>264</v>
      </c>
      <c r="BM1133" s="262" t="s">
        <v>3302</v>
      </c>
    </row>
    <row r="1134" s="2" customFormat="1" ht="16.5" customHeight="1">
      <c r="A1134" s="41"/>
      <c r="B1134" s="42"/>
      <c r="C1134" s="249" t="s">
        <v>1621</v>
      </c>
      <c r="D1134" s="249" t="s">
        <v>186</v>
      </c>
      <c r="E1134" s="250" t="s">
        <v>3303</v>
      </c>
      <c r="F1134" s="251" t="s">
        <v>3304</v>
      </c>
      <c r="G1134" s="252" t="s">
        <v>194</v>
      </c>
      <c r="H1134" s="253">
        <v>120</v>
      </c>
      <c r="I1134" s="254"/>
      <c r="J1134" s="254"/>
      <c r="K1134" s="255">
        <f>ROUND(P1134*H1134,2)</f>
        <v>0</v>
      </c>
      <c r="L1134" s="256"/>
      <c r="M1134" s="44"/>
      <c r="N1134" s="257" t="s">
        <v>1</v>
      </c>
      <c r="O1134" s="258" t="s">
        <v>42</v>
      </c>
      <c r="P1134" s="259">
        <f>I1134+J1134</f>
        <v>0</v>
      </c>
      <c r="Q1134" s="259">
        <f>ROUND(I1134*H1134,2)</f>
        <v>0</v>
      </c>
      <c r="R1134" s="259">
        <f>ROUND(J1134*H1134,2)</f>
        <v>0</v>
      </c>
      <c r="S1134" s="94"/>
      <c r="T1134" s="260">
        <f>S1134*H1134</f>
        <v>0</v>
      </c>
      <c r="U1134" s="260">
        <v>0.00032000000000000003</v>
      </c>
      <c r="V1134" s="260">
        <f>U1134*H1134</f>
        <v>0.038400000000000004</v>
      </c>
      <c r="W1134" s="260">
        <v>0</v>
      </c>
      <c r="X1134" s="261">
        <f>W1134*H1134</f>
        <v>0</v>
      </c>
      <c r="Y1134" s="41"/>
      <c r="Z1134" s="41"/>
      <c r="AA1134" s="41"/>
      <c r="AB1134" s="41"/>
      <c r="AC1134" s="41"/>
      <c r="AD1134" s="41"/>
      <c r="AE1134" s="41"/>
      <c r="AR1134" s="262" t="s">
        <v>264</v>
      </c>
      <c r="AT1134" s="262" t="s">
        <v>186</v>
      </c>
      <c r="AU1134" s="262" t="s">
        <v>88</v>
      </c>
      <c r="AY1134" s="16" t="s">
        <v>184</v>
      </c>
      <c r="BE1134" s="147">
        <f>IF(O1134="základní",K1134,0)</f>
        <v>0</v>
      </c>
      <c r="BF1134" s="147">
        <f>IF(O1134="snížená",K1134,0)</f>
        <v>0</v>
      </c>
      <c r="BG1134" s="147">
        <f>IF(O1134="zákl. přenesená",K1134,0)</f>
        <v>0</v>
      </c>
      <c r="BH1134" s="147">
        <f>IF(O1134="sníž. přenesená",K1134,0)</f>
        <v>0</v>
      </c>
      <c r="BI1134" s="147">
        <f>IF(O1134="nulová",K1134,0)</f>
        <v>0</v>
      </c>
      <c r="BJ1134" s="16" t="s">
        <v>86</v>
      </c>
      <c r="BK1134" s="147">
        <f>ROUND(P1134*H1134,2)</f>
        <v>0</v>
      </c>
      <c r="BL1134" s="16" t="s">
        <v>264</v>
      </c>
      <c r="BM1134" s="262" t="s">
        <v>3305</v>
      </c>
    </row>
    <row r="1135" s="2" customFormat="1" ht="24.15" customHeight="1">
      <c r="A1135" s="41"/>
      <c r="B1135" s="42"/>
      <c r="C1135" s="249" t="s">
        <v>1683</v>
      </c>
      <c r="D1135" s="249" t="s">
        <v>186</v>
      </c>
      <c r="E1135" s="250" t="s">
        <v>3306</v>
      </c>
      <c r="F1135" s="251" t="s">
        <v>3307</v>
      </c>
      <c r="G1135" s="252" t="s">
        <v>189</v>
      </c>
      <c r="H1135" s="253">
        <v>256</v>
      </c>
      <c r="I1135" s="254"/>
      <c r="J1135" s="254"/>
      <c r="K1135" s="255">
        <f>ROUND(P1135*H1135,2)</f>
        <v>0</v>
      </c>
      <c r="L1135" s="256"/>
      <c r="M1135" s="44"/>
      <c r="N1135" s="257" t="s">
        <v>1</v>
      </c>
      <c r="O1135" s="258" t="s">
        <v>42</v>
      </c>
      <c r="P1135" s="259">
        <f>I1135+J1135</f>
        <v>0</v>
      </c>
      <c r="Q1135" s="259">
        <f>ROUND(I1135*H1135,2)</f>
        <v>0</v>
      </c>
      <c r="R1135" s="259">
        <f>ROUND(J1135*H1135,2)</f>
        <v>0</v>
      </c>
      <c r="S1135" s="94"/>
      <c r="T1135" s="260">
        <f>S1135*H1135</f>
        <v>0</v>
      </c>
      <c r="U1135" s="260">
        <v>5.0000000000000002E-05</v>
      </c>
      <c r="V1135" s="260">
        <f>U1135*H1135</f>
        <v>0.012800000000000001</v>
      </c>
      <c r="W1135" s="260">
        <v>0</v>
      </c>
      <c r="X1135" s="261">
        <f>W1135*H1135</f>
        <v>0</v>
      </c>
      <c r="Y1135" s="41"/>
      <c r="Z1135" s="41"/>
      <c r="AA1135" s="41"/>
      <c r="AB1135" s="41"/>
      <c r="AC1135" s="41"/>
      <c r="AD1135" s="41"/>
      <c r="AE1135" s="41"/>
      <c r="AR1135" s="262" t="s">
        <v>264</v>
      </c>
      <c r="AT1135" s="262" t="s">
        <v>186</v>
      </c>
      <c r="AU1135" s="262" t="s">
        <v>88</v>
      </c>
      <c r="AY1135" s="16" t="s">
        <v>184</v>
      </c>
      <c r="BE1135" s="147">
        <f>IF(O1135="základní",K1135,0)</f>
        <v>0</v>
      </c>
      <c r="BF1135" s="147">
        <f>IF(O1135="snížená",K1135,0)</f>
        <v>0</v>
      </c>
      <c r="BG1135" s="147">
        <f>IF(O1135="zákl. přenesená",K1135,0)</f>
        <v>0</v>
      </c>
      <c r="BH1135" s="147">
        <f>IF(O1135="sníž. přenesená",K1135,0)</f>
        <v>0</v>
      </c>
      <c r="BI1135" s="147">
        <f>IF(O1135="nulová",K1135,0)</f>
        <v>0</v>
      </c>
      <c r="BJ1135" s="16" t="s">
        <v>86</v>
      </c>
      <c r="BK1135" s="147">
        <f>ROUND(P1135*H1135,2)</f>
        <v>0</v>
      </c>
      <c r="BL1135" s="16" t="s">
        <v>264</v>
      </c>
      <c r="BM1135" s="262" t="s">
        <v>3308</v>
      </c>
    </row>
    <row r="1136" s="2" customFormat="1" ht="24.15" customHeight="1">
      <c r="A1136" s="41"/>
      <c r="B1136" s="42"/>
      <c r="C1136" s="249" t="s">
        <v>1725</v>
      </c>
      <c r="D1136" s="249" t="s">
        <v>186</v>
      </c>
      <c r="E1136" s="250" t="s">
        <v>3309</v>
      </c>
      <c r="F1136" s="251" t="s">
        <v>3310</v>
      </c>
      <c r="G1136" s="252" t="s">
        <v>241</v>
      </c>
      <c r="H1136" s="253">
        <v>10.109999999999999</v>
      </c>
      <c r="I1136" s="254"/>
      <c r="J1136" s="254"/>
      <c r="K1136" s="255">
        <f>ROUND(P1136*H1136,2)</f>
        <v>0</v>
      </c>
      <c r="L1136" s="256"/>
      <c r="M1136" s="44"/>
      <c r="N1136" s="257" t="s">
        <v>1</v>
      </c>
      <c r="O1136" s="258" t="s">
        <v>42</v>
      </c>
      <c r="P1136" s="259">
        <f>I1136+J1136</f>
        <v>0</v>
      </c>
      <c r="Q1136" s="259">
        <f>ROUND(I1136*H1136,2)</f>
        <v>0</v>
      </c>
      <c r="R1136" s="259">
        <f>ROUND(J1136*H1136,2)</f>
        <v>0</v>
      </c>
      <c r="S1136" s="94"/>
      <c r="T1136" s="260">
        <f>S1136*H1136</f>
        <v>0</v>
      </c>
      <c r="U1136" s="260">
        <v>0</v>
      </c>
      <c r="V1136" s="260">
        <f>U1136*H1136</f>
        <v>0</v>
      </c>
      <c r="W1136" s="260">
        <v>0</v>
      </c>
      <c r="X1136" s="261">
        <f>W1136*H1136</f>
        <v>0</v>
      </c>
      <c r="Y1136" s="41"/>
      <c r="Z1136" s="41"/>
      <c r="AA1136" s="41"/>
      <c r="AB1136" s="41"/>
      <c r="AC1136" s="41"/>
      <c r="AD1136" s="41"/>
      <c r="AE1136" s="41"/>
      <c r="AR1136" s="262" t="s">
        <v>264</v>
      </c>
      <c r="AT1136" s="262" t="s">
        <v>186</v>
      </c>
      <c r="AU1136" s="262" t="s">
        <v>88</v>
      </c>
      <c r="AY1136" s="16" t="s">
        <v>184</v>
      </c>
      <c r="BE1136" s="147">
        <f>IF(O1136="základní",K1136,0)</f>
        <v>0</v>
      </c>
      <c r="BF1136" s="147">
        <f>IF(O1136="snížená",K1136,0)</f>
        <v>0</v>
      </c>
      <c r="BG1136" s="147">
        <f>IF(O1136="zákl. přenesená",K1136,0)</f>
        <v>0</v>
      </c>
      <c r="BH1136" s="147">
        <f>IF(O1136="sníž. přenesená",K1136,0)</f>
        <v>0</v>
      </c>
      <c r="BI1136" s="147">
        <f>IF(O1136="nulová",K1136,0)</f>
        <v>0</v>
      </c>
      <c r="BJ1136" s="16" t="s">
        <v>86</v>
      </c>
      <c r="BK1136" s="147">
        <f>ROUND(P1136*H1136,2)</f>
        <v>0</v>
      </c>
      <c r="BL1136" s="16" t="s">
        <v>264</v>
      </c>
      <c r="BM1136" s="262" t="s">
        <v>3311</v>
      </c>
    </row>
    <row r="1137" s="2" customFormat="1" ht="24.15" customHeight="1">
      <c r="A1137" s="41"/>
      <c r="B1137" s="42"/>
      <c r="C1137" s="249" t="s">
        <v>3312</v>
      </c>
      <c r="D1137" s="249" t="s">
        <v>186</v>
      </c>
      <c r="E1137" s="250" t="s">
        <v>3313</v>
      </c>
      <c r="F1137" s="251" t="s">
        <v>3314</v>
      </c>
      <c r="G1137" s="252" t="s">
        <v>241</v>
      </c>
      <c r="H1137" s="253">
        <v>10.109999999999999</v>
      </c>
      <c r="I1137" s="254"/>
      <c r="J1137" s="254"/>
      <c r="K1137" s="255">
        <f>ROUND(P1137*H1137,2)</f>
        <v>0</v>
      </c>
      <c r="L1137" s="256"/>
      <c r="M1137" s="44"/>
      <c r="N1137" s="257" t="s">
        <v>1</v>
      </c>
      <c r="O1137" s="258" t="s">
        <v>42</v>
      </c>
      <c r="P1137" s="259">
        <f>I1137+J1137</f>
        <v>0</v>
      </c>
      <c r="Q1137" s="259">
        <f>ROUND(I1137*H1137,2)</f>
        <v>0</v>
      </c>
      <c r="R1137" s="259">
        <f>ROUND(J1137*H1137,2)</f>
        <v>0</v>
      </c>
      <c r="S1137" s="94"/>
      <c r="T1137" s="260">
        <f>S1137*H1137</f>
        <v>0</v>
      </c>
      <c r="U1137" s="260">
        <v>0</v>
      </c>
      <c r="V1137" s="260">
        <f>U1137*H1137</f>
        <v>0</v>
      </c>
      <c r="W1137" s="260">
        <v>0</v>
      </c>
      <c r="X1137" s="261">
        <f>W1137*H1137</f>
        <v>0</v>
      </c>
      <c r="Y1137" s="41"/>
      <c r="Z1137" s="41"/>
      <c r="AA1137" s="41"/>
      <c r="AB1137" s="41"/>
      <c r="AC1137" s="41"/>
      <c r="AD1137" s="41"/>
      <c r="AE1137" s="41"/>
      <c r="AR1137" s="262" t="s">
        <v>264</v>
      </c>
      <c r="AT1137" s="262" t="s">
        <v>186</v>
      </c>
      <c r="AU1137" s="262" t="s">
        <v>88</v>
      </c>
      <c r="AY1137" s="16" t="s">
        <v>184</v>
      </c>
      <c r="BE1137" s="147">
        <f>IF(O1137="základní",K1137,0)</f>
        <v>0</v>
      </c>
      <c r="BF1137" s="147">
        <f>IF(O1137="snížená",K1137,0)</f>
        <v>0</v>
      </c>
      <c r="BG1137" s="147">
        <f>IF(O1137="zákl. přenesená",K1137,0)</f>
        <v>0</v>
      </c>
      <c r="BH1137" s="147">
        <f>IF(O1137="sníž. přenesená",K1137,0)</f>
        <v>0</v>
      </c>
      <c r="BI1137" s="147">
        <f>IF(O1137="nulová",K1137,0)</f>
        <v>0</v>
      </c>
      <c r="BJ1137" s="16" t="s">
        <v>86</v>
      </c>
      <c r="BK1137" s="147">
        <f>ROUND(P1137*H1137,2)</f>
        <v>0</v>
      </c>
      <c r="BL1137" s="16" t="s">
        <v>264</v>
      </c>
      <c r="BM1137" s="262" t="s">
        <v>3315</v>
      </c>
    </row>
    <row r="1138" s="12" customFormat="1" ht="22.8" customHeight="1">
      <c r="A1138" s="12"/>
      <c r="B1138" s="232"/>
      <c r="C1138" s="233"/>
      <c r="D1138" s="234" t="s">
        <v>78</v>
      </c>
      <c r="E1138" s="247" t="s">
        <v>3316</v>
      </c>
      <c r="F1138" s="247" t="s">
        <v>3317</v>
      </c>
      <c r="G1138" s="233"/>
      <c r="H1138" s="233"/>
      <c r="I1138" s="236"/>
      <c r="J1138" s="236"/>
      <c r="K1138" s="248">
        <f>BK1138</f>
        <v>0</v>
      </c>
      <c r="L1138" s="233"/>
      <c r="M1138" s="238"/>
      <c r="N1138" s="239"/>
      <c r="O1138" s="240"/>
      <c r="P1138" s="240"/>
      <c r="Q1138" s="241">
        <f>SUM(Q1139:Q1155)</f>
        <v>0</v>
      </c>
      <c r="R1138" s="241">
        <f>SUM(R1139:R1155)</f>
        <v>0</v>
      </c>
      <c r="S1138" s="240"/>
      <c r="T1138" s="242">
        <f>SUM(T1139:T1155)</f>
        <v>0</v>
      </c>
      <c r="U1138" s="240"/>
      <c r="V1138" s="242">
        <f>SUM(V1139:V1155)</f>
        <v>9.6318225000000002</v>
      </c>
      <c r="W1138" s="240"/>
      <c r="X1138" s="243">
        <f>SUM(X1139:X1155)</f>
        <v>0.81089999999999995</v>
      </c>
      <c r="Y1138" s="12"/>
      <c r="Z1138" s="12"/>
      <c r="AA1138" s="12"/>
      <c r="AB1138" s="12"/>
      <c r="AC1138" s="12"/>
      <c r="AD1138" s="12"/>
      <c r="AE1138" s="12"/>
      <c r="AR1138" s="244" t="s">
        <v>88</v>
      </c>
      <c r="AT1138" s="245" t="s">
        <v>78</v>
      </c>
      <c r="AU1138" s="245" t="s">
        <v>86</v>
      </c>
      <c r="AY1138" s="244" t="s">
        <v>184</v>
      </c>
      <c r="BK1138" s="246">
        <f>SUM(BK1139:BK1155)</f>
        <v>0</v>
      </c>
    </row>
    <row r="1139" s="2" customFormat="1" ht="21.75" customHeight="1">
      <c r="A1139" s="41"/>
      <c r="B1139" s="42"/>
      <c r="C1139" s="249" t="s">
        <v>3318</v>
      </c>
      <c r="D1139" s="249" t="s">
        <v>186</v>
      </c>
      <c r="E1139" s="250" t="s">
        <v>3319</v>
      </c>
      <c r="F1139" s="251" t="s">
        <v>3320</v>
      </c>
      <c r="G1139" s="252" t="s">
        <v>189</v>
      </c>
      <c r="H1139" s="253">
        <v>458</v>
      </c>
      <c r="I1139" s="254"/>
      <c r="J1139" s="254"/>
      <c r="K1139" s="255">
        <f>ROUND(P1139*H1139,2)</f>
        <v>0</v>
      </c>
      <c r="L1139" s="256"/>
      <c r="M1139" s="44"/>
      <c r="N1139" s="257" t="s">
        <v>1</v>
      </c>
      <c r="O1139" s="258" t="s">
        <v>42</v>
      </c>
      <c r="P1139" s="259">
        <f>I1139+J1139</f>
        <v>0</v>
      </c>
      <c r="Q1139" s="259">
        <f>ROUND(I1139*H1139,2)</f>
        <v>0</v>
      </c>
      <c r="R1139" s="259">
        <f>ROUND(J1139*H1139,2)</f>
        <v>0</v>
      </c>
      <c r="S1139" s="94"/>
      <c r="T1139" s="260">
        <f>S1139*H1139</f>
        <v>0</v>
      </c>
      <c r="U1139" s="260">
        <v>0</v>
      </c>
      <c r="V1139" s="260">
        <f>U1139*H1139</f>
        <v>0</v>
      </c>
      <c r="W1139" s="260">
        <v>0</v>
      </c>
      <c r="X1139" s="261">
        <f>W1139*H1139</f>
        <v>0</v>
      </c>
      <c r="Y1139" s="41"/>
      <c r="Z1139" s="41"/>
      <c r="AA1139" s="41"/>
      <c r="AB1139" s="41"/>
      <c r="AC1139" s="41"/>
      <c r="AD1139" s="41"/>
      <c r="AE1139" s="41"/>
      <c r="AR1139" s="262" t="s">
        <v>264</v>
      </c>
      <c r="AT1139" s="262" t="s">
        <v>186</v>
      </c>
      <c r="AU1139" s="262" t="s">
        <v>88</v>
      </c>
      <c r="AY1139" s="16" t="s">
        <v>184</v>
      </c>
      <c r="BE1139" s="147">
        <f>IF(O1139="základní",K1139,0)</f>
        <v>0</v>
      </c>
      <c r="BF1139" s="147">
        <f>IF(O1139="snížená",K1139,0)</f>
        <v>0</v>
      </c>
      <c r="BG1139" s="147">
        <f>IF(O1139="zákl. přenesená",K1139,0)</f>
        <v>0</v>
      </c>
      <c r="BH1139" s="147">
        <f>IF(O1139="sníž. přenesená",K1139,0)</f>
        <v>0</v>
      </c>
      <c r="BI1139" s="147">
        <f>IF(O1139="nulová",K1139,0)</f>
        <v>0</v>
      </c>
      <c r="BJ1139" s="16" t="s">
        <v>86</v>
      </c>
      <c r="BK1139" s="147">
        <f>ROUND(P1139*H1139,2)</f>
        <v>0</v>
      </c>
      <c r="BL1139" s="16" t="s">
        <v>264</v>
      </c>
      <c r="BM1139" s="262" t="s">
        <v>3321</v>
      </c>
    </row>
    <row r="1140" s="2" customFormat="1" ht="24.15" customHeight="1">
      <c r="A1140" s="41"/>
      <c r="B1140" s="42"/>
      <c r="C1140" s="249" t="s">
        <v>3322</v>
      </c>
      <c r="D1140" s="249" t="s">
        <v>186</v>
      </c>
      <c r="E1140" s="250" t="s">
        <v>3323</v>
      </c>
      <c r="F1140" s="251" t="s">
        <v>3324</v>
      </c>
      <c r="G1140" s="252" t="s">
        <v>189</v>
      </c>
      <c r="H1140" s="253">
        <v>458</v>
      </c>
      <c r="I1140" s="254"/>
      <c r="J1140" s="254"/>
      <c r="K1140" s="255">
        <f>ROUND(P1140*H1140,2)</f>
        <v>0</v>
      </c>
      <c r="L1140" s="256"/>
      <c r="M1140" s="44"/>
      <c r="N1140" s="257" t="s">
        <v>1</v>
      </c>
      <c r="O1140" s="258" t="s">
        <v>42</v>
      </c>
      <c r="P1140" s="259">
        <f>I1140+J1140</f>
        <v>0</v>
      </c>
      <c r="Q1140" s="259">
        <f>ROUND(I1140*H1140,2)</f>
        <v>0</v>
      </c>
      <c r="R1140" s="259">
        <f>ROUND(J1140*H1140,2)</f>
        <v>0</v>
      </c>
      <c r="S1140" s="94"/>
      <c r="T1140" s="260">
        <f>S1140*H1140</f>
        <v>0</v>
      </c>
      <c r="U1140" s="260">
        <v>0.0045500000000000002</v>
      </c>
      <c r="V1140" s="260">
        <f>U1140*H1140</f>
        <v>2.0839000000000003</v>
      </c>
      <c r="W1140" s="260">
        <v>0</v>
      </c>
      <c r="X1140" s="261">
        <f>W1140*H1140</f>
        <v>0</v>
      </c>
      <c r="Y1140" s="41"/>
      <c r="Z1140" s="41"/>
      <c r="AA1140" s="41"/>
      <c r="AB1140" s="41"/>
      <c r="AC1140" s="41"/>
      <c r="AD1140" s="41"/>
      <c r="AE1140" s="41"/>
      <c r="AR1140" s="262" t="s">
        <v>264</v>
      </c>
      <c r="AT1140" s="262" t="s">
        <v>186</v>
      </c>
      <c r="AU1140" s="262" t="s">
        <v>88</v>
      </c>
      <c r="AY1140" s="16" t="s">
        <v>184</v>
      </c>
      <c r="BE1140" s="147">
        <f>IF(O1140="základní",K1140,0)</f>
        <v>0</v>
      </c>
      <c r="BF1140" s="147">
        <f>IF(O1140="snížená",K1140,0)</f>
        <v>0</v>
      </c>
      <c r="BG1140" s="147">
        <f>IF(O1140="zákl. přenesená",K1140,0)</f>
        <v>0</v>
      </c>
      <c r="BH1140" s="147">
        <f>IF(O1140="sníž. přenesená",K1140,0)</f>
        <v>0</v>
      </c>
      <c r="BI1140" s="147">
        <f>IF(O1140="nulová",K1140,0)</f>
        <v>0</v>
      </c>
      <c r="BJ1140" s="16" t="s">
        <v>86</v>
      </c>
      <c r="BK1140" s="147">
        <f>ROUND(P1140*H1140,2)</f>
        <v>0</v>
      </c>
      <c r="BL1140" s="16" t="s">
        <v>264</v>
      </c>
      <c r="BM1140" s="262" t="s">
        <v>3325</v>
      </c>
    </row>
    <row r="1141" s="2" customFormat="1" ht="24.15" customHeight="1">
      <c r="A1141" s="41"/>
      <c r="B1141" s="42"/>
      <c r="C1141" s="249" t="s">
        <v>3326</v>
      </c>
      <c r="D1141" s="249" t="s">
        <v>186</v>
      </c>
      <c r="E1141" s="250" t="s">
        <v>3327</v>
      </c>
      <c r="F1141" s="251" t="s">
        <v>3328</v>
      </c>
      <c r="G1141" s="252" t="s">
        <v>189</v>
      </c>
      <c r="H1141" s="253">
        <v>458</v>
      </c>
      <c r="I1141" s="254"/>
      <c r="J1141" s="254"/>
      <c r="K1141" s="255">
        <f>ROUND(P1141*H1141,2)</f>
        <v>0</v>
      </c>
      <c r="L1141" s="256"/>
      <c r="M1141" s="44"/>
      <c r="N1141" s="257" t="s">
        <v>1</v>
      </c>
      <c r="O1141" s="258" t="s">
        <v>42</v>
      </c>
      <c r="P1141" s="259">
        <f>I1141+J1141</f>
        <v>0</v>
      </c>
      <c r="Q1141" s="259">
        <f>ROUND(I1141*H1141,2)</f>
        <v>0</v>
      </c>
      <c r="R1141" s="259">
        <f>ROUND(J1141*H1141,2)</f>
        <v>0</v>
      </c>
      <c r="S1141" s="94"/>
      <c r="T1141" s="260">
        <f>S1141*H1141</f>
        <v>0</v>
      </c>
      <c r="U1141" s="260">
        <v>0.012</v>
      </c>
      <c r="V1141" s="260">
        <f>U1141*H1141</f>
        <v>5.4960000000000004</v>
      </c>
      <c r="W1141" s="260">
        <v>0</v>
      </c>
      <c r="X1141" s="261">
        <f>W1141*H1141</f>
        <v>0</v>
      </c>
      <c r="Y1141" s="41"/>
      <c r="Z1141" s="41"/>
      <c r="AA1141" s="41"/>
      <c r="AB1141" s="41"/>
      <c r="AC1141" s="41"/>
      <c r="AD1141" s="41"/>
      <c r="AE1141" s="41"/>
      <c r="AR1141" s="262" t="s">
        <v>264</v>
      </c>
      <c r="AT1141" s="262" t="s">
        <v>186</v>
      </c>
      <c r="AU1141" s="262" t="s">
        <v>88</v>
      </c>
      <c r="AY1141" s="16" t="s">
        <v>184</v>
      </c>
      <c r="BE1141" s="147">
        <f>IF(O1141="základní",K1141,0)</f>
        <v>0</v>
      </c>
      <c r="BF1141" s="147">
        <f>IF(O1141="snížená",K1141,0)</f>
        <v>0</v>
      </c>
      <c r="BG1141" s="147">
        <f>IF(O1141="zákl. přenesená",K1141,0)</f>
        <v>0</v>
      </c>
      <c r="BH1141" s="147">
        <f>IF(O1141="sníž. přenesená",K1141,0)</f>
        <v>0</v>
      </c>
      <c r="BI1141" s="147">
        <f>IF(O1141="nulová",K1141,0)</f>
        <v>0</v>
      </c>
      <c r="BJ1141" s="16" t="s">
        <v>86</v>
      </c>
      <c r="BK1141" s="147">
        <f>ROUND(P1141*H1141,2)</f>
        <v>0</v>
      </c>
      <c r="BL1141" s="16" t="s">
        <v>264</v>
      </c>
      <c r="BM1141" s="262" t="s">
        <v>3329</v>
      </c>
    </row>
    <row r="1142" s="2" customFormat="1" ht="24.15" customHeight="1">
      <c r="A1142" s="41"/>
      <c r="B1142" s="42"/>
      <c r="C1142" s="249" t="s">
        <v>3330</v>
      </c>
      <c r="D1142" s="249" t="s">
        <v>186</v>
      </c>
      <c r="E1142" s="250" t="s">
        <v>3331</v>
      </c>
      <c r="F1142" s="251" t="s">
        <v>3332</v>
      </c>
      <c r="G1142" s="252" t="s">
        <v>189</v>
      </c>
      <c r="H1142" s="253">
        <v>300</v>
      </c>
      <c r="I1142" s="254"/>
      <c r="J1142" s="254"/>
      <c r="K1142" s="255">
        <f>ROUND(P1142*H1142,2)</f>
        <v>0</v>
      </c>
      <c r="L1142" s="256"/>
      <c r="M1142" s="44"/>
      <c r="N1142" s="257" t="s">
        <v>1</v>
      </c>
      <c r="O1142" s="258" t="s">
        <v>42</v>
      </c>
      <c r="P1142" s="259">
        <f>I1142+J1142</f>
        <v>0</v>
      </c>
      <c r="Q1142" s="259">
        <f>ROUND(I1142*H1142,2)</f>
        <v>0</v>
      </c>
      <c r="R1142" s="259">
        <f>ROUND(J1142*H1142,2)</f>
        <v>0</v>
      </c>
      <c r="S1142" s="94"/>
      <c r="T1142" s="260">
        <f>S1142*H1142</f>
        <v>0</v>
      </c>
      <c r="U1142" s="260">
        <v>0</v>
      </c>
      <c r="V1142" s="260">
        <f>U1142*H1142</f>
        <v>0</v>
      </c>
      <c r="W1142" s="260">
        <v>0.0025000000000000001</v>
      </c>
      <c r="X1142" s="261">
        <f>W1142*H1142</f>
        <v>0.75</v>
      </c>
      <c r="Y1142" s="41"/>
      <c r="Z1142" s="41"/>
      <c r="AA1142" s="41"/>
      <c r="AB1142" s="41"/>
      <c r="AC1142" s="41"/>
      <c r="AD1142" s="41"/>
      <c r="AE1142" s="41"/>
      <c r="AR1142" s="262" t="s">
        <v>264</v>
      </c>
      <c r="AT1142" s="262" t="s">
        <v>186</v>
      </c>
      <c r="AU1142" s="262" t="s">
        <v>88</v>
      </c>
      <c r="AY1142" s="16" t="s">
        <v>184</v>
      </c>
      <c r="BE1142" s="147">
        <f>IF(O1142="základní",K1142,0)</f>
        <v>0</v>
      </c>
      <c r="BF1142" s="147">
        <f>IF(O1142="snížená",K1142,0)</f>
        <v>0</v>
      </c>
      <c r="BG1142" s="147">
        <f>IF(O1142="zákl. přenesená",K1142,0)</f>
        <v>0</v>
      </c>
      <c r="BH1142" s="147">
        <f>IF(O1142="sníž. přenesená",K1142,0)</f>
        <v>0</v>
      </c>
      <c r="BI1142" s="147">
        <f>IF(O1142="nulová",K1142,0)</f>
        <v>0</v>
      </c>
      <c r="BJ1142" s="16" t="s">
        <v>86</v>
      </c>
      <c r="BK1142" s="147">
        <f>ROUND(P1142*H1142,2)</f>
        <v>0</v>
      </c>
      <c r="BL1142" s="16" t="s">
        <v>264</v>
      </c>
      <c r="BM1142" s="262" t="s">
        <v>3333</v>
      </c>
    </row>
    <row r="1143" s="2" customFormat="1" ht="24.15" customHeight="1">
      <c r="A1143" s="41"/>
      <c r="B1143" s="42"/>
      <c r="C1143" s="249" t="s">
        <v>1783</v>
      </c>
      <c r="D1143" s="249" t="s">
        <v>186</v>
      </c>
      <c r="E1143" s="250" t="s">
        <v>3334</v>
      </c>
      <c r="F1143" s="251" t="s">
        <v>3335</v>
      </c>
      <c r="G1143" s="252" t="s">
        <v>189</v>
      </c>
      <c r="H1143" s="253">
        <v>458</v>
      </c>
      <c r="I1143" s="254"/>
      <c r="J1143" s="254"/>
      <c r="K1143" s="255">
        <f>ROUND(P1143*H1143,2)</f>
        <v>0</v>
      </c>
      <c r="L1143" s="256"/>
      <c r="M1143" s="44"/>
      <c r="N1143" s="257" t="s">
        <v>1</v>
      </c>
      <c r="O1143" s="258" t="s">
        <v>42</v>
      </c>
      <c r="P1143" s="259">
        <f>I1143+J1143</f>
        <v>0</v>
      </c>
      <c r="Q1143" s="259">
        <f>ROUND(I1143*H1143,2)</f>
        <v>0</v>
      </c>
      <c r="R1143" s="259">
        <f>ROUND(J1143*H1143,2)</f>
        <v>0</v>
      </c>
      <c r="S1143" s="94"/>
      <c r="T1143" s="260">
        <f>S1143*H1143</f>
        <v>0</v>
      </c>
      <c r="U1143" s="260">
        <v>0.00069999999999999999</v>
      </c>
      <c r="V1143" s="260">
        <f>U1143*H1143</f>
        <v>0.3206</v>
      </c>
      <c r="W1143" s="260">
        <v>0</v>
      </c>
      <c r="X1143" s="261">
        <f>W1143*H1143</f>
        <v>0</v>
      </c>
      <c r="Y1143" s="41"/>
      <c r="Z1143" s="41"/>
      <c r="AA1143" s="41"/>
      <c r="AB1143" s="41"/>
      <c r="AC1143" s="41"/>
      <c r="AD1143" s="41"/>
      <c r="AE1143" s="41"/>
      <c r="AR1143" s="262" t="s">
        <v>264</v>
      </c>
      <c r="AT1143" s="262" t="s">
        <v>186</v>
      </c>
      <c r="AU1143" s="262" t="s">
        <v>88</v>
      </c>
      <c r="AY1143" s="16" t="s">
        <v>184</v>
      </c>
      <c r="BE1143" s="147">
        <f>IF(O1143="základní",K1143,0)</f>
        <v>0</v>
      </c>
      <c r="BF1143" s="147">
        <f>IF(O1143="snížená",K1143,0)</f>
        <v>0</v>
      </c>
      <c r="BG1143" s="147">
        <f>IF(O1143="zákl. přenesená",K1143,0)</f>
        <v>0</v>
      </c>
      <c r="BH1143" s="147">
        <f>IF(O1143="sníž. přenesená",K1143,0)</f>
        <v>0</v>
      </c>
      <c r="BI1143" s="147">
        <f>IF(O1143="nulová",K1143,0)</f>
        <v>0</v>
      </c>
      <c r="BJ1143" s="16" t="s">
        <v>86</v>
      </c>
      <c r="BK1143" s="147">
        <f>ROUND(P1143*H1143,2)</f>
        <v>0</v>
      </c>
      <c r="BL1143" s="16" t="s">
        <v>264</v>
      </c>
      <c r="BM1143" s="262" t="s">
        <v>3336</v>
      </c>
    </row>
    <row r="1144" s="13" customFormat="1">
      <c r="A1144" s="13"/>
      <c r="B1144" s="263"/>
      <c r="C1144" s="264"/>
      <c r="D1144" s="265" t="s">
        <v>201</v>
      </c>
      <c r="E1144" s="266" t="s">
        <v>1</v>
      </c>
      <c r="F1144" s="267" t="s">
        <v>3337</v>
      </c>
      <c r="G1144" s="264"/>
      <c r="H1144" s="268">
        <v>458</v>
      </c>
      <c r="I1144" s="269"/>
      <c r="J1144" s="269"/>
      <c r="K1144" s="264"/>
      <c r="L1144" s="264"/>
      <c r="M1144" s="270"/>
      <c r="N1144" s="271"/>
      <c r="O1144" s="272"/>
      <c r="P1144" s="272"/>
      <c r="Q1144" s="272"/>
      <c r="R1144" s="272"/>
      <c r="S1144" s="272"/>
      <c r="T1144" s="272"/>
      <c r="U1144" s="272"/>
      <c r="V1144" s="272"/>
      <c r="W1144" s="272"/>
      <c r="X1144" s="273"/>
      <c r="Y1144" s="13"/>
      <c r="Z1144" s="13"/>
      <c r="AA1144" s="13"/>
      <c r="AB1144" s="13"/>
      <c r="AC1144" s="13"/>
      <c r="AD1144" s="13"/>
      <c r="AE1144" s="13"/>
      <c r="AT1144" s="274" t="s">
        <v>201</v>
      </c>
      <c r="AU1144" s="274" t="s">
        <v>88</v>
      </c>
      <c r="AV1144" s="13" t="s">
        <v>88</v>
      </c>
      <c r="AW1144" s="13" t="s">
        <v>5</v>
      </c>
      <c r="AX1144" s="13" t="s">
        <v>86</v>
      </c>
      <c r="AY1144" s="274" t="s">
        <v>184</v>
      </c>
    </row>
    <row r="1145" s="2" customFormat="1" ht="24.15" customHeight="1">
      <c r="A1145" s="41"/>
      <c r="B1145" s="42"/>
      <c r="C1145" s="286" t="s">
        <v>2175</v>
      </c>
      <c r="D1145" s="286" t="s">
        <v>254</v>
      </c>
      <c r="E1145" s="287" t="s">
        <v>3338</v>
      </c>
      <c r="F1145" s="288" t="s">
        <v>3339</v>
      </c>
      <c r="G1145" s="289" t="s">
        <v>189</v>
      </c>
      <c r="H1145" s="290">
        <v>480.89999999999998</v>
      </c>
      <c r="I1145" s="291"/>
      <c r="J1145" s="292"/>
      <c r="K1145" s="293">
        <f>ROUND(P1145*H1145,2)</f>
        <v>0</v>
      </c>
      <c r="L1145" s="292"/>
      <c r="M1145" s="294"/>
      <c r="N1145" s="295" t="s">
        <v>1</v>
      </c>
      <c r="O1145" s="258" t="s">
        <v>42</v>
      </c>
      <c r="P1145" s="259">
        <f>I1145+J1145</f>
        <v>0</v>
      </c>
      <c r="Q1145" s="259">
        <f>ROUND(I1145*H1145,2)</f>
        <v>0</v>
      </c>
      <c r="R1145" s="259">
        <f>ROUND(J1145*H1145,2)</f>
        <v>0</v>
      </c>
      <c r="S1145" s="94"/>
      <c r="T1145" s="260">
        <f>S1145*H1145</f>
        <v>0</v>
      </c>
      <c r="U1145" s="260">
        <v>0.0033999999999999998</v>
      </c>
      <c r="V1145" s="260">
        <f>U1145*H1145</f>
        <v>1.6350599999999997</v>
      </c>
      <c r="W1145" s="260">
        <v>0</v>
      </c>
      <c r="X1145" s="261">
        <f>W1145*H1145</f>
        <v>0</v>
      </c>
      <c r="Y1145" s="41"/>
      <c r="Z1145" s="41"/>
      <c r="AA1145" s="41"/>
      <c r="AB1145" s="41"/>
      <c r="AC1145" s="41"/>
      <c r="AD1145" s="41"/>
      <c r="AE1145" s="41"/>
      <c r="AR1145" s="262" t="s">
        <v>342</v>
      </c>
      <c r="AT1145" s="262" t="s">
        <v>254</v>
      </c>
      <c r="AU1145" s="262" t="s">
        <v>88</v>
      </c>
      <c r="AY1145" s="16" t="s">
        <v>184</v>
      </c>
      <c r="BE1145" s="147">
        <f>IF(O1145="základní",K1145,0)</f>
        <v>0</v>
      </c>
      <c r="BF1145" s="147">
        <f>IF(O1145="snížená",K1145,0)</f>
        <v>0</v>
      </c>
      <c r="BG1145" s="147">
        <f>IF(O1145="zákl. přenesená",K1145,0)</f>
        <v>0</v>
      </c>
      <c r="BH1145" s="147">
        <f>IF(O1145="sníž. přenesená",K1145,0)</f>
        <v>0</v>
      </c>
      <c r="BI1145" s="147">
        <f>IF(O1145="nulová",K1145,0)</f>
        <v>0</v>
      </c>
      <c r="BJ1145" s="16" t="s">
        <v>86</v>
      </c>
      <c r="BK1145" s="147">
        <f>ROUND(P1145*H1145,2)</f>
        <v>0</v>
      </c>
      <c r="BL1145" s="16" t="s">
        <v>264</v>
      </c>
      <c r="BM1145" s="262" t="s">
        <v>3340</v>
      </c>
    </row>
    <row r="1146" s="13" customFormat="1">
      <c r="A1146" s="13"/>
      <c r="B1146" s="263"/>
      <c r="C1146" s="264"/>
      <c r="D1146" s="265" t="s">
        <v>201</v>
      </c>
      <c r="E1146" s="264"/>
      <c r="F1146" s="267" t="s">
        <v>3341</v>
      </c>
      <c r="G1146" s="264"/>
      <c r="H1146" s="268">
        <v>480.89999999999998</v>
      </c>
      <c r="I1146" s="269"/>
      <c r="J1146" s="269"/>
      <c r="K1146" s="264"/>
      <c r="L1146" s="264"/>
      <c r="M1146" s="270"/>
      <c r="N1146" s="271"/>
      <c r="O1146" s="272"/>
      <c r="P1146" s="272"/>
      <c r="Q1146" s="272"/>
      <c r="R1146" s="272"/>
      <c r="S1146" s="272"/>
      <c r="T1146" s="272"/>
      <c r="U1146" s="272"/>
      <c r="V1146" s="272"/>
      <c r="W1146" s="272"/>
      <c r="X1146" s="273"/>
      <c r="Y1146" s="13"/>
      <c r="Z1146" s="13"/>
      <c r="AA1146" s="13"/>
      <c r="AB1146" s="13"/>
      <c r="AC1146" s="13"/>
      <c r="AD1146" s="13"/>
      <c r="AE1146" s="13"/>
      <c r="AT1146" s="274" t="s">
        <v>201</v>
      </c>
      <c r="AU1146" s="274" t="s">
        <v>88</v>
      </c>
      <c r="AV1146" s="13" t="s">
        <v>88</v>
      </c>
      <c r="AW1146" s="13" t="s">
        <v>4</v>
      </c>
      <c r="AX1146" s="13" t="s">
        <v>86</v>
      </c>
      <c r="AY1146" s="274" t="s">
        <v>184</v>
      </c>
    </row>
    <row r="1147" s="2" customFormat="1" ht="21.75" customHeight="1">
      <c r="A1147" s="41"/>
      <c r="B1147" s="42"/>
      <c r="C1147" s="249" t="s">
        <v>3342</v>
      </c>
      <c r="D1147" s="249" t="s">
        <v>186</v>
      </c>
      <c r="E1147" s="250" t="s">
        <v>3343</v>
      </c>
      <c r="F1147" s="251" t="s">
        <v>3344</v>
      </c>
      <c r="G1147" s="252" t="s">
        <v>194</v>
      </c>
      <c r="H1147" s="253">
        <v>203</v>
      </c>
      <c r="I1147" s="254"/>
      <c r="J1147" s="254"/>
      <c r="K1147" s="255">
        <f>ROUND(P1147*H1147,2)</f>
        <v>0</v>
      </c>
      <c r="L1147" s="256"/>
      <c r="M1147" s="44"/>
      <c r="N1147" s="257" t="s">
        <v>1</v>
      </c>
      <c r="O1147" s="258" t="s">
        <v>42</v>
      </c>
      <c r="P1147" s="259">
        <f>I1147+J1147</f>
        <v>0</v>
      </c>
      <c r="Q1147" s="259">
        <f>ROUND(I1147*H1147,2)</f>
        <v>0</v>
      </c>
      <c r="R1147" s="259">
        <f>ROUND(J1147*H1147,2)</f>
        <v>0</v>
      </c>
      <c r="S1147" s="94"/>
      <c r="T1147" s="260">
        <f>S1147*H1147</f>
        <v>0</v>
      </c>
      <c r="U1147" s="260">
        <v>0</v>
      </c>
      <c r="V1147" s="260">
        <f>U1147*H1147</f>
        <v>0</v>
      </c>
      <c r="W1147" s="260">
        <v>0.00029999999999999997</v>
      </c>
      <c r="X1147" s="261">
        <f>W1147*H1147</f>
        <v>0.060899999999999996</v>
      </c>
      <c r="Y1147" s="41"/>
      <c r="Z1147" s="41"/>
      <c r="AA1147" s="41"/>
      <c r="AB1147" s="41"/>
      <c r="AC1147" s="41"/>
      <c r="AD1147" s="41"/>
      <c r="AE1147" s="41"/>
      <c r="AR1147" s="262" t="s">
        <v>264</v>
      </c>
      <c r="AT1147" s="262" t="s">
        <v>186</v>
      </c>
      <c r="AU1147" s="262" t="s">
        <v>88</v>
      </c>
      <c r="AY1147" s="16" t="s">
        <v>184</v>
      </c>
      <c r="BE1147" s="147">
        <f>IF(O1147="základní",K1147,0)</f>
        <v>0</v>
      </c>
      <c r="BF1147" s="147">
        <f>IF(O1147="snížená",K1147,0)</f>
        <v>0</v>
      </c>
      <c r="BG1147" s="147">
        <f>IF(O1147="zákl. přenesená",K1147,0)</f>
        <v>0</v>
      </c>
      <c r="BH1147" s="147">
        <f>IF(O1147="sníž. přenesená",K1147,0)</f>
        <v>0</v>
      </c>
      <c r="BI1147" s="147">
        <f>IF(O1147="nulová",K1147,0)</f>
        <v>0</v>
      </c>
      <c r="BJ1147" s="16" t="s">
        <v>86</v>
      </c>
      <c r="BK1147" s="147">
        <f>ROUND(P1147*H1147,2)</f>
        <v>0</v>
      </c>
      <c r="BL1147" s="16" t="s">
        <v>264</v>
      </c>
      <c r="BM1147" s="262" t="s">
        <v>3345</v>
      </c>
    </row>
    <row r="1148" s="13" customFormat="1">
      <c r="A1148" s="13"/>
      <c r="B1148" s="263"/>
      <c r="C1148" s="264"/>
      <c r="D1148" s="265" t="s">
        <v>201</v>
      </c>
      <c r="E1148" s="266" t="s">
        <v>1</v>
      </c>
      <c r="F1148" s="267" t="s">
        <v>1091</v>
      </c>
      <c r="G1148" s="264"/>
      <c r="H1148" s="268">
        <v>203</v>
      </c>
      <c r="I1148" s="269"/>
      <c r="J1148" s="269"/>
      <c r="K1148" s="264"/>
      <c r="L1148" s="264"/>
      <c r="M1148" s="270"/>
      <c r="N1148" s="271"/>
      <c r="O1148" s="272"/>
      <c r="P1148" s="272"/>
      <c r="Q1148" s="272"/>
      <c r="R1148" s="272"/>
      <c r="S1148" s="272"/>
      <c r="T1148" s="272"/>
      <c r="U1148" s="272"/>
      <c r="V1148" s="272"/>
      <c r="W1148" s="272"/>
      <c r="X1148" s="273"/>
      <c r="Y1148" s="13"/>
      <c r="Z1148" s="13"/>
      <c r="AA1148" s="13"/>
      <c r="AB1148" s="13"/>
      <c r="AC1148" s="13"/>
      <c r="AD1148" s="13"/>
      <c r="AE1148" s="13"/>
      <c r="AT1148" s="274" t="s">
        <v>201</v>
      </c>
      <c r="AU1148" s="274" t="s">
        <v>88</v>
      </c>
      <c r="AV1148" s="13" t="s">
        <v>88</v>
      </c>
      <c r="AW1148" s="13" t="s">
        <v>5</v>
      </c>
      <c r="AX1148" s="13" t="s">
        <v>86</v>
      </c>
      <c r="AY1148" s="274" t="s">
        <v>184</v>
      </c>
    </row>
    <row r="1149" s="2" customFormat="1" ht="16.5" customHeight="1">
      <c r="A1149" s="41"/>
      <c r="B1149" s="42"/>
      <c r="C1149" s="249" t="s">
        <v>3346</v>
      </c>
      <c r="D1149" s="249" t="s">
        <v>186</v>
      </c>
      <c r="E1149" s="250" t="s">
        <v>3347</v>
      </c>
      <c r="F1149" s="251" t="s">
        <v>3348</v>
      </c>
      <c r="G1149" s="252" t="s">
        <v>194</v>
      </c>
      <c r="H1149" s="253">
        <v>255</v>
      </c>
      <c r="I1149" s="254"/>
      <c r="J1149" s="254"/>
      <c r="K1149" s="255">
        <f>ROUND(P1149*H1149,2)</f>
        <v>0</v>
      </c>
      <c r="L1149" s="256"/>
      <c r="M1149" s="44"/>
      <c r="N1149" s="257" t="s">
        <v>1</v>
      </c>
      <c r="O1149" s="258" t="s">
        <v>42</v>
      </c>
      <c r="P1149" s="259">
        <f>I1149+J1149</f>
        <v>0</v>
      </c>
      <c r="Q1149" s="259">
        <f>ROUND(I1149*H1149,2)</f>
        <v>0</v>
      </c>
      <c r="R1149" s="259">
        <f>ROUND(J1149*H1149,2)</f>
        <v>0</v>
      </c>
      <c r="S1149" s="94"/>
      <c r="T1149" s="260">
        <f>S1149*H1149</f>
        <v>0</v>
      </c>
      <c r="U1149" s="260">
        <v>1.0000000000000001E-05</v>
      </c>
      <c r="V1149" s="260">
        <f>U1149*H1149</f>
        <v>0.0025500000000000002</v>
      </c>
      <c r="W1149" s="260">
        <v>0</v>
      </c>
      <c r="X1149" s="261">
        <f>W1149*H1149</f>
        <v>0</v>
      </c>
      <c r="Y1149" s="41"/>
      <c r="Z1149" s="41"/>
      <c r="AA1149" s="41"/>
      <c r="AB1149" s="41"/>
      <c r="AC1149" s="41"/>
      <c r="AD1149" s="41"/>
      <c r="AE1149" s="41"/>
      <c r="AR1149" s="262" t="s">
        <v>264</v>
      </c>
      <c r="AT1149" s="262" t="s">
        <v>186</v>
      </c>
      <c r="AU1149" s="262" t="s">
        <v>88</v>
      </c>
      <c r="AY1149" s="16" t="s">
        <v>184</v>
      </c>
      <c r="BE1149" s="147">
        <f>IF(O1149="základní",K1149,0)</f>
        <v>0</v>
      </c>
      <c r="BF1149" s="147">
        <f>IF(O1149="snížená",K1149,0)</f>
        <v>0</v>
      </c>
      <c r="BG1149" s="147">
        <f>IF(O1149="zákl. přenesená",K1149,0)</f>
        <v>0</v>
      </c>
      <c r="BH1149" s="147">
        <f>IF(O1149="sníž. přenesená",K1149,0)</f>
        <v>0</v>
      </c>
      <c r="BI1149" s="147">
        <f>IF(O1149="nulová",K1149,0)</f>
        <v>0</v>
      </c>
      <c r="BJ1149" s="16" t="s">
        <v>86</v>
      </c>
      <c r="BK1149" s="147">
        <f>ROUND(P1149*H1149,2)</f>
        <v>0</v>
      </c>
      <c r="BL1149" s="16" t="s">
        <v>264</v>
      </c>
      <c r="BM1149" s="262" t="s">
        <v>3349</v>
      </c>
    </row>
    <row r="1150" s="13" customFormat="1">
      <c r="A1150" s="13"/>
      <c r="B1150" s="263"/>
      <c r="C1150" s="264"/>
      <c r="D1150" s="265" t="s">
        <v>201</v>
      </c>
      <c r="E1150" s="266" t="s">
        <v>1</v>
      </c>
      <c r="F1150" s="267" t="s">
        <v>3350</v>
      </c>
      <c r="G1150" s="264"/>
      <c r="H1150" s="268">
        <v>255</v>
      </c>
      <c r="I1150" s="269"/>
      <c r="J1150" s="269"/>
      <c r="K1150" s="264"/>
      <c r="L1150" s="264"/>
      <c r="M1150" s="270"/>
      <c r="N1150" s="271"/>
      <c r="O1150" s="272"/>
      <c r="P1150" s="272"/>
      <c r="Q1150" s="272"/>
      <c r="R1150" s="272"/>
      <c r="S1150" s="272"/>
      <c r="T1150" s="272"/>
      <c r="U1150" s="272"/>
      <c r="V1150" s="272"/>
      <c r="W1150" s="272"/>
      <c r="X1150" s="273"/>
      <c r="Y1150" s="13"/>
      <c r="Z1150" s="13"/>
      <c r="AA1150" s="13"/>
      <c r="AB1150" s="13"/>
      <c r="AC1150" s="13"/>
      <c r="AD1150" s="13"/>
      <c r="AE1150" s="13"/>
      <c r="AT1150" s="274" t="s">
        <v>201</v>
      </c>
      <c r="AU1150" s="274" t="s">
        <v>88</v>
      </c>
      <c r="AV1150" s="13" t="s">
        <v>88</v>
      </c>
      <c r="AW1150" s="13" t="s">
        <v>5</v>
      </c>
      <c r="AX1150" s="13" t="s">
        <v>86</v>
      </c>
      <c r="AY1150" s="274" t="s">
        <v>184</v>
      </c>
    </row>
    <row r="1151" s="2" customFormat="1" ht="16.5" customHeight="1">
      <c r="A1151" s="41"/>
      <c r="B1151" s="42"/>
      <c r="C1151" s="286" t="s">
        <v>3351</v>
      </c>
      <c r="D1151" s="286" t="s">
        <v>254</v>
      </c>
      <c r="E1151" s="287" t="s">
        <v>3352</v>
      </c>
      <c r="F1151" s="288" t="s">
        <v>3353</v>
      </c>
      <c r="G1151" s="289" t="s">
        <v>194</v>
      </c>
      <c r="H1151" s="290">
        <v>267.75</v>
      </c>
      <c r="I1151" s="291"/>
      <c r="J1151" s="292"/>
      <c r="K1151" s="293">
        <f>ROUND(P1151*H1151,2)</f>
        <v>0</v>
      </c>
      <c r="L1151" s="292"/>
      <c r="M1151" s="294"/>
      <c r="N1151" s="295" t="s">
        <v>1</v>
      </c>
      <c r="O1151" s="258" t="s">
        <v>42</v>
      </c>
      <c r="P1151" s="259">
        <f>I1151+J1151</f>
        <v>0</v>
      </c>
      <c r="Q1151" s="259">
        <f>ROUND(I1151*H1151,2)</f>
        <v>0</v>
      </c>
      <c r="R1151" s="259">
        <f>ROUND(J1151*H1151,2)</f>
        <v>0</v>
      </c>
      <c r="S1151" s="94"/>
      <c r="T1151" s="260">
        <f>S1151*H1151</f>
        <v>0</v>
      </c>
      <c r="U1151" s="260">
        <v>0.00035</v>
      </c>
      <c r="V1151" s="260">
        <f>U1151*H1151</f>
        <v>0.093712500000000004</v>
      </c>
      <c r="W1151" s="260">
        <v>0</v>
      </c>
      <c r="X1151" s="261">
        <f>W1151*H1151</f>
        <v>0</v>
      </c>
      <c r="Y1151" s="41"/>
      <c r="Z1151" s="41"/>
      <c r="AA1151" s="41"/>
      <c r="AB1151" s="41"/>
      <c r="AC1151" s="41"/>
      <c r="AD1151" s="41"/>
      <c r="AE1151" s="41"/>
      <c r="AR1151" s="262" t="s">
        <v>342</v>
      </c>
      <c r="AT1151" s="262" t="s">
        <v>254</v>
      </c>
      <c r="AU1151" s="262" t="s">
        <v>88</v>
      </c>
      <c r="AY1151" s="16" t="s">
        <v>184</v>
      </c>
      <c r="BE1151" s="147">
        <f>IF(O1151="základní",K1151,0)</f>
        <v>0</v>
      </c>
      <c r="BF1151" s="147">
        <f>IF(O1151="snížená",K1151,0)</f>
        <v>0</v>
      </c>
      <c r="BG1151" s="147">
        <f>IF(O1151="zákl. přenesená",K1151,0)</f>
        <v>0</v>
      </c>
      <c r="BH1151" s="147">
        <f>IF(O1151="sníž. přenesená",K1151,0)</f>
        <v>0</v>
      </c>
      <c r="BI1151" s="147">
        <f>IF(O1151="nulová",K1151,0)</f>
        <v>0</v>
      </c>
      <c r="BJ1151" s="16" t="s">
        <v>86</v>
      </c>
      <c r="BK1151" s="147">
        <f>ROUND(P1151*H1151,2)</f>
        <v>0</v>
      </c>
      <c r="BL1151" s="16" t="s">
        <v>264</v>
      </c>
      <c r="BM1151" s="262" t="s">
        <v>3354</v>
      </c>
    </row>
    <row r="1152" s="13" customFormat="1">
      <c r="A1152" s="13"/>
      <c r="B1152" s="263"/>
      <c r="C1152" s="264"/>
      <c r="D1152" s="265" t="s">
        <v>201</v>
      </c>
      <c r="E1152" s="264"/>
      <c r="F1152" s="267" t="s">
        <v>3355</v>
      </c>
      <c r="G1152" s="264"/>
      <c r="H1152" s="268">
        <v>267.75</v>
      </c>
      <c r="I1152" s="269"/>
      <c r="J1152" s="269"/>
      <c r="K1152" s="264"/>
      <c r="L1152" s="264"/>
      <c r="M1152" s="270"/>
      <c r="N1152" s="271"/>
      <c r="O1152" s="272"/>
      <c r="P1152" s="272"/>
      <c r="Q1152" s="272"/>
      <c r="R1152" s="272"/>
      <c r="S1152" s="272"/>
      <c r="T1152" s="272"/>
      <c r="U1152" s="272"/>
      <c r="V1152" s="272"/>
      <c r="W1152" s="272"/>
      <c r="X1152" s="273"/>
      <c r="Y1152" s="13"/>
      <c r="Z1152" s="13"/>
      <c r="AA1152" s="13"/>
      <c r="AB1152" s="13"/>
      <c r="AC1152" s="13"/>
      <c r="AD1152" s="13"/>
      <c r="AE1152" s="13"/>
      <c r="AT1152" s="274" t="s">
        <v>201</v>
      </c>
      <c r="AU1152" s="274" t="s">
        <v>88</v>
      </c>
      <c r="AV1152" s="13" t="s">
        <v>88</v>
      </c>
      <c r="AW1152" s="13" t="s">
        <v>4</v>
      </c>
      <c r="AX1152" s="13" t="s">
        <v>86</v>
      </c>
      <c r="AY1152" s="274" t="s">
        <v>184</v>
      </c>
    </row>
    <row r="1153" s="2" customFormat="1" ht="24.15" customHeight="1">
      <c r="A1153" s="41"/>
      <c r="B1153" s="42"/>
      <c r="C1153" s="249" t="s">
        <v>3356</v>
      </c>
      <c r="D1153" s="249" t="s">
        <v>186</v>
      </c>
      <c r="E1153" s="250" t="s">
        <v>3357</v>
      </c>
      <c r="F1153" s="251" t="s">
        <v>3358</v>
      </c>
      <c r="G1153" s="252" t="s">
        <v>189</v>
      </c>
      <c r="H1153" s="253">
        <v>458</v>
      </c>
      <c r="I1153" s="254"/>
      <c r="J1153" s="254"/>
      <c r="K1153" s="255">
        <f>ROUND(P1153*H1153,2)</f>
        <v>0</v>
      </c>
      <c r="L1153" s="256"/>
      <c r="M1153" s="44"/>
      <c r="N1153" s="257" t="s">
        <v>1</v>
      </c>
      <c r="O1153" s="258" t="s">
        <v>42</v>
      </c>
      <c r="P1153" s="259">
        <f>I1153+J1153</f>
        <v>0</v>
      </c>
      <c r="Q1153" s="259">
        <f>ROUND(I1153*H1153,2)</f>
        <v>0</v>
      </c>
      <c r="R1153" s="259">
        <f>ROUND(J1153*H1153,2)</f>
        <v>0</v>
      </c>
      <c r="S1153" s="94"/>
      <c r="T1153" s="260">
        <f>S1153*H1153</f>
        <v>0</v>
      </c>
      <c r="U1153" s="260">
        <v>0</v>
      </c>
      <c r="V1153" s="260">
        <f>U1153*H1153</f>
        <v>0</v>
      </c>
      <c r="W1153" s="260">
        <v>0</v>
      </c>
      <c r="X1153" s="261">
        <f>W1153*H1153</f>
        <v>0</v>
      </c>
      <c r="Y1153" s="41"/>
      <c r="Z1153" s="41"/>
      <c r="AA1153" s="41"/>
      <c r="AB1153" s="41"/>
      <c r="AC1153" s="41"/>
      <c r="AD1153" s="41"/>
      <c r="AE1153" s="41"/>
      <c r="AR1153" s="262" t="s">
        <v>264</v>
      </c>
      <c r="AT1153" s="262" t="s">
        <v>186</v>
      </c>
      <c r="AU1153" s="262" t="s">
        <v>88</v>
      </c>
      <c r="AY1153" s="16" t="s">
        <v>184</v>
      </c>
      <c r="BE1153" s="147">
        <f>IF(O1153="základní",K1153,0)</f>
        <v>0</v>
      </c>
      <c r="BF1153" s="147">
        <f>IF(O1153="snížená",K1153,0)</f>
        <v>0</v>
      </c>
      <c r="BG1153" s="147">
        <f>IF(O1153="zákl. přenesená",K1153,0)</f>
        <v>0</v>
      </c>
      <c r="BH1153" s="147">
        <f>IF(O1153="sníž. přenesená",K1153,0)</f>
        <v>0</v>
      </c>
      <c r="BI1153" s="147">
        <f>IF(O1153="nulová",K1153,0)</f>
        <v>0</v>
      </c>
      <c r="BJ1153" s="16" t="s">
        <v>86</v>
      </c>
      <c r="BK1153" s="147">
        <f>ROUND(P1153*H1153,2)</f>
        <v>0</v>
      </c>
      <c r="BL1153" s="16" t="s">
        <v>264</v>
      </c>
      <c r="BM1153" s="262" t="s">
        <v>3359</v>
      </c>
    </row>
    <row r="1154" s="2" customFormat="1" ht="24.15" customHeight="1">
      <c r="A1154" s="41"/>
      <c r="B1154" s="42"/>
      <c r="C1154" s="249" t="s">
        <v>3360</v>
      </c>
      <c r="D1154" s="249" t="s">
        <v>186</v>
      </c>
      <c r="E1154" s="250" t="s">
        <v>3361</v>
      </c>
      <c r="F1154" s="251" t="s">
        <v>3362</v>
      </c>
      <c r="G1154" s="252" t="s">
        <v>241</v>
      </c>
      <c r="H1154" s="253">
        <v>9.6319999999999997</v>
      </c>
      <c r="I1154" s="254"/>
      <c r="J1154" s="254"/>
      <c r="K1154" s="255">
        <f>ROUND(P1154*H1154,2)</f>
        <v>0</v>
      </c>
      <c r="L1154" s="256"/>
      <c r="M1154" s="44"/>
      <c r="N1154" s="257" t="s">
        <v>1</v>
      </c>
      <c r="O1154" s="258" t="s">
        <v>42</v>
      </c>
      <c r="P1154" s="259">
        <f>I1154+J1154</f>
        <v>0</v>
      </c>
      <c r="Q1154" s="259">
        <f>ROUND(I1154*H1154,2)</f>
        <v>0</v>
      </c>
      <c r="R1154" s="259">
        <f>ROUND(J1154*H1154,2)</f>
        <v>0</v>
      </c>
      <c r="S1154" s="94"/>
      <c r="T1154" s="260">
        <f>S1154*H1154</f>
        <v>0</v>
      </c>
      <c r="U1154" s="260">
        <v>0</v>
      </c>
      <c r="V1154" s="260">
        <f>U1154*H1154</f>
        <v>0</v>
      </c>
      <c r="W1154" s="260">
        <v>0</v>
      </c>
      <c r="X1154" s="261">
        <f>W1154*H1154</f>
        <v>0</v>
      </c>
      <c r="Y1154" s="41"/>
      <c r="Z1154" s="41"/>
      <c r="AA1154" s="41"/>
      <c r="AB1154" s="41"/>
      <c r="AC1154" s="41"/>
      <c r="AD1154" s="41"/>
      <c r="AE1154" s="41"/>
      <c r="AR1154" s="262" t="s">
        <v>264</v>
      </c>
      <c r="AT1154" s="262" t="s">
        <v>186</v>
      </c>
      <c r="AU1154" s="262" t="s">
        <v>88</v>
      </c>
      <c r="AY1154" s="16" t="s">
        <v>184</v>
      </c>
      <c r="BE1154" s="147">
        <f>IF(O1154="základní",K1154,0)</f>
        <v>0</v>
      </c>
      <c r="BF1154" s="147">
        <f>IF(O1154="snížená",K1154,0)</f>
        <v>0</v>
      </c>
      <c r="BG1154" s="147">
        <f>IF(O1154="zákl. přenesená",K1154,0)</f>
        <v>0</v>
      </c>
      <c r="BH1154" s="147">
        <f>IF(O1154="sníž. přenesená",K1154,0)</f>
        <v>0</v>
      </c>
      <c r="BI1154" s="147">
        <f>IF(O1154="nulová",K1154,0)</f>
        <v>0</v>
      </c>
      <c r="BJ1154" s="16" t="s">
        <v>86</v>
      </c>
      <c r="BK1154" s="147">
        <f>ROUND(P1154*H1154,2)</f>
        <v>0</v>
      </c>
      <c r="BL1154" s="16" t="s">
        <v>264</v>
      </c>
      <c r="BM1154" s="262" t="s">
        <v>3363</v>
      </c>
    </row>
    <row r="1155" s="2" customFormat="1" ht="24.15" customHeight="1">
      <c r="A1155" s="41"/>
      <c r="B1155" s="42"/>
      <c r="C1155" s="249" t="s">
        <v>3364</v>
      </c>
      <c r="D1155" s="249" t="s">
        <v>186</v>
      </c>
      <c r="E1155" s="250" t="s">
        <v>3365</v>
      </c>
      <c r="F1155" s="251" t="s">
        <v>3366</v>
      </c>
      <c r="G1155" s="252" t="s">
        <v>241</v>
      </c>
      <c r="H1155" s="253">
        <v>9.6319999999999997</v>
      </c>
      <c r="I1155" s="254"/>
      <c r="J1155" s="254"/>
      <c r="K1155" s="255">
        <f>ROUND(P1155*H1155,2)</f>
        <v>0</v>
      </c>
      <c r="L1155" s="256"/>
      <c r="M1155" s="44"/>
      <c r="N1155" s="257" t="s">
        <v>1</v>
      </c>
      <c r="O1155" s="258" t="s">
        <v>42</v>
      </c>
      <c r="P1155" s="259">
        <f>I1155+J1155</f>
        <v>0</v>
      </c>
      <c r="Q1155" s="259">
        <f>ROUND(I1155*H1155,2)</f>
        <v>0</v>
      </c>
      <c r="R1155" s="259">
        <f>ROUND(J1155*H1155,2)</f>
        <v>0</v>
      </c>
      <c r="S1155" s="94"/>
      <c r="T1155" s="260">
        <f>S1155*H1155</f>
        <v>0</v>
      </c>
      <c r="U1155" s="260">
        <v>0</v>
      </c>
      <c r="V1155" s="260">
        <f>U1155*H1155</f>
        <v>0</v>
      </c>
      <c r="W1155" s="260">
        <v>0</v>
      </c>
      <c r="X1155" s="261">
        <f>W1155*H1155</f>
        <v>0</v>
      </c>
      <c r="Y1155" s="41"/>
      <c r="Z1155" s="41"/>
      <c r="AA1155" s="41"/>
      <c r="AB1155" s="41"/>
      <c r="AC1155" s="41"/>
      <c r="AD1155" s="41"/>
      <c r="AE1155" s="41"/>
      <c r="AR1155" s="262" t="s">
        <v>264</v>
      </c>
      <c r="AT1155" s="262" t="s">
        <v>186</v>
      </c>
      <c r="AU1155" s="262" t="s">
        <v>88</v>
      </c>
      <c r="AY1155" s="16" t="s">
        <v>184</v>
      </c>
      <c r="BE1155" s="147">
        <f>IF(O1155="základní",K1155,0)</f>
        <v>0</v>
      </c>
      <c r="BF1155" s="147">
        <f>IF(O1155="snížená",K1155,0)</f>
        <v>0</v>
      </c>
      <c r="BG1155" s="147">
        <f>IF(O1155="zákl. přenesená",K1155,0)</f>
        <v>0</v>
      </c>
      <c r="BH1155" s="147">
        <f>IF(O1155="sníž. přenesená",K1155,0)</f>
        <v>0</v>
      </c>
      <c r="BI1155" s="147">
        <f>IF(O1155="nulová",K1155,0)</f>
        <v>0</v>
      </c>
      <c r="BJ1155" s="16" t="s">
        <v>86</v>
      </c>
      <c r="BK1155" s="147">
        <f>ROUND(P1155*H1155,2)</f>
        <v>0</v>
      </c>
      <c r="BL1155" s="16" t="s">
        <v>264</v>
      </c>
      <c r="BM1155" s="262" t="s">
        <v>3367</v>
      </c>
    </row>
    <row r="1156" s="12" customFormat="1" ht="22.8" customHeight="1">
      <c r="A1156" s="12"/>
      <c r="B1156" s="232"/>
      <c r="C1156" s="233"/>
      <c r="D1156" s="234" t="s">
        <v>78</v>
      </c>
      <c r="E1156" s="247" t="s">
        <v>3368</v>
      </c>
      <c r="F1156" s="247" t="s">
        <v>3369</v>
      </c>
      <c r="G1156" s="233"/>
      <c r="H1156" s="233"/>
      <c r="I1156" s="236"/>
      <c r="J1156" s="236"/>
      <c r="K1156" s="248">
        <f>BK1156</f>
        <v>0</v>
      </c>
      <c r="L1156" s="233"/>
      <c r="M1156" s="238"/>
      <c r="N1156" s="239"/>
      <c r="O1156" s="240"/>
      <c r="P1156" s="240"/>
      <c r="Q1156" s="241">
        <f>SUM(Q1157:Q1168)</f>
        <v>0</v>
      </c>
      <c r="R1156" s="241">
        <f>SUM(R1157:R1168)</f>
        <v>0</v>
      </c>
      <c r="S1156" s="240"/>
      <c r="T1156" s="242">
        <f>SUM(T1157:T1168)</f>
        <v>0</v>
      </c>
      <c r="U1156" s="240"/>
      <c r="V1156" s="242">
        <f>SUM(V1157:V1168)</f>
        <v>7.5298051999999993</v>
      </c>
      <c r="W1156" s="240"/>
      <c r="X1156" s="243">
        <f>SUM(X1157:X1168)</f>
        <v>12.225</v>
      </c>
      <c r="Y1156" s="12"/>
      <c r="Z1156" s="12"/>
      <c r="AA1156" s="12"/>
      <c r="AB1156" s="12"/>
      <c r="AC1156" s="12"/>
      <c r="AD1156" s="12"/>
      <c r="AE1156" s="12"/>
      <c r="AR1156" s="244" t="s">
        <v>88</v>
      </c>
      <c r="AT1156" s="245" t="s">
        <v>78</v>
      </c>
      <c r="AU1156" s="245" t="s">
        <v>86</v>
      </c>
      <c r="AY1156" s="244" t="s">
        <v>184</v>
      </c>
      <c r="BK1156" s="246">
        <f>SUM(BK1157:BK1168)</f>
        <v>0</v>
      </c>
    </row>
    <row r="1157" s="2" customFormat="1" ht="16.5" customHeight="1">
      <c r="A1157" s="41"/>
      <c r="B1157" s="42"/>
      <c r="C1157" s="249" t="s">
        <v>3370</v>
      </c>
      <c r="D1157" s="249" t="s">
        <v>186</v>
      </c>
      <c r="E1157" s="250" t="s">
        <v>3371</v>
      </c>
      <c r="F1157" s="251" t="s">
        <v>3372</v>
      </c>
      <c r="G1157" s="252" t="s">
        <v>189</v>
      </c>
      <c r="H1157" s="253">
        <v>314.81999999999999</v>
      </c>
      <c r="I1157" s="254"/>
      <c r="J1157" s="254"/>
      <c r="K1157" s="255">
        <f>ROUND(P1157*H1157,2)</f>
        <v>0</v>
      </c>
      <c r="L1157" s="256"/>
      <c r="M1157" s="44"/>
      <c r="N1157" s="257" t="s">
        <v>1</v>
      </c>
      <c r="O1157" s="258" t="s">
        <v>42</v>
      </c>
      <c r="P1157" s="259">
        <f>I1157+J1157</f>
        <v>0</v>
      </c>
      <c r="Q1157" s="259">
        <f>ROUND(I1157*H1157,2)</f>
        <v>0</v>
      </c>
      <c r="R1157" s="259">
        <f>ROUND(J1157*H1157,2)</f>
        <v>0</v>
      </c>
      <c r="S1157" s="94"/>
      <c r="T1157" s="260">
        <f>S1157*H1157</f>
        <v>0</v>
      </c>
      <c r="U1157" s="260">
        <v>0</v>
      </c>
      <c r="V1157" s="260">
        <f>U1157*H1157</f>
        <v>0</v>
      </c>
      <c r="W1157" s="260">
        <v>0</v>
      </c>
      <c r="X1157" s="261">
        <f>W1157*H1157</f>
        <v>0</v>
      </c>
      <c r="Y1157" s="41"/>
      <c r="Z1157" s="41"/>
      <c r="AA1157" s="41"/>
      <c r="AB1157" s="41"/>
      <c r="AC1157" s="41"/>
      <c r="AD1157" s="41"/>
      <c r="AE1157" s="41"/>
      <c r="AR1157" s="262" t="s">
        <v>264</v>
      </c>
      <c r="AT1157" s="262" t="s">
        <v>186</v>
      </c>
      <c r="AU1157" s="262" t="s">
        <v>88</v>
      </c>
      <c r="AY1157" s="16" t="s">
        <v>184</v>
      </c>
      <c r="BE1157" s="147">
        <f>IF(O1157="základní",K1157,0)</f>
        <v>0</v>
      </c>
      <c r="BF1157" s="147">
        <f>IF(O1157="snížená",K1157,0)</f>
        <v>0</v>
      </c>
      <c r="BG1157" s="147">
        <f>IF(O1157="zákl. přenesená",K1157,0)</f>
        <v>0</v>
      </c>
      <c r="BH1157" s="147">
        <f>IF(O1157="sníž. přenesená",K1157,0)</f>
        <v>0</v>
      </c>
      <c r="BI1157" s="147">
        <f>IF(O1157="nulová",K1157,0)</f>
        <v>0</v>
      </c>
      <c r="BJ1157" s="16" t="s">
        <v>86</v>
      </c>
      <c r="BK1157" s="147">
        <f>ROUND(P1157*H1157,2)</f>
        <v>0</v>
      </c>
      <c r="BL1157" s="16" t="s">
        <v>264</v>
      </c>
      <c r="BM1157" s="262" t="s">
        <v>3373</v>
      </c>
    </row>
    <row r="1158" s="2" customFormat="1" ht="16.5" customHeight="1">
      <c r="A1158" s="41"/>
      <c r="B1158" s="42"/>
      <c r="C1158" s="249" t="s">
        <v>3374</v>
      </c>
      <c r="D1158" s="249" t="s">
        <v>186</v>
      </c>
      <c r="E1158" s="250" t="s">
        <v>3375</v>
      </c>
      <c r="F1158" s="251" t="s">
        <v>3376</v>
      </c>
      <c r="G1158" s="252" t="s">
        <v>189</v>
      </c>
      <c r="H1158" s="253">
        <v>314.81999999999999</v>
      </c>
      <c r="I1158" s="254"/>
      <c r="J1158" s="254"/>
      <c r="K1158" s="255">
        <f>ROUND(P1158*H1158,2)</f>
        <v>0</v>
      </c>
      <c r="L1158" s="256"/>
      <c r="M1158" s="44"/>
      <c r="N1158" s="257" t="s">
        <v>1</v>
      </c>
      <c r="O1158" s="258" t="s">
        <v>42</v>
      </c>
      <c r="P1158" s="259">
        <f>I1158+J1158</f>
        <v>0</v>
      </c>
      <c r="Q1158" s="259">
        <f>ROUND(I1158*H1158,2)</f>
        <v>0</v>
      </c>
      <c r="R1158" s="259">
        <f>ROUND(J1158*H1158,2)</f>
        <v>0</v>
      </c>
      <c r="S1158" s="94"/>
      <c r="T1158" s="260">
        <f>S1158*H1158</f>
        <v>0</v>
      </c>
      <c r="U1158" s="260">
        <v>0.00029999999999999997</v>
      </c>
      <c r="V1158" s="260">
        <f>U1158*H1158</f>
        <v>0.094445999999999988</v>
      </c>
      <c r="W1158" s="260">
        <v>0</v>
      </c>
      <c r="X1158" s="261">
        <f>W1158*H1158</f>
        <v>0</v>
      </c>
      <c r="Y1158" s="41"/>
      <c r="Z1158" s="41"/>
      <c r="AA1158" s="41"/>
      <c r="AB1158" s="41"/>
      <c r="AC1158" s="41"/>
      <c r="AD1158" s="41"/>
      <c r="AE1158" s="41"/>
      <c r="AR1158" s="262" t="s">
        <v>264</v>
      </c>
      <c r="AT1158" s="262" t="s">
        <v>186</v>
      </c>
      <c r="AU1158" s="262" t="s">
        <v>88</v>
      </c>
      <c r="AY1158" s="16" t="s">
        <v>184</v>
      </c>
      <c r="BE1158" s="147">
        <f>IF(O1158="základní",K1158,0)</f>
        <v>0</v>
      </c>
      <c r="BF1158" s="147">
        <f>IF(O1158="snížená",K1158,0)</f>
        <v>0</v>
      </c>
      <c r="BG1158" s="147">
        <f>IF(O1158="zákl. přenesená",K1158,0)</f>
        <v>0</v>
      </c>
      <c r="BH1158" s="147">
        <f>IF(O1158="sníž. přenesená",K1158,0)</f>
        <v>0</v>
      </c>
      <c r="BI1158" s="147">
        <f>IF(O1158="nulová",K1158,0)</f>
        <v>0</v>
      </c>
      <c r="BJ1158" s="16" t="s">
        <v>86</v>
      </c>
      <c r="BK1158" s="147">
        <f>ROUND(P1158*H1158,2)</f>
        <v>0</v>
      </c>
      <c r="BL1158" s="16" t="s">
        <v>264</v>
      </c>
      <c r="BM1158" s="262" t="s">
        <v>3377</v>
      </c>
    </row>
    <row r="1159" s="2" customFormat="1" ht="16.5" customHeight="1">
      <c r="A1159" s="41"/>
      <c r="B1159" s="42"/>
      <c r="C1159" s="249" t="s">
        <v>2408</v>
      </c>
      <c r="D1159" s="249" t="s">
        <v>186</v>
      </c>
      <c r="E1159" s="250" t="s">
        <v>3378</v>
      </c>
      <c r="F1159" s="251" t="s">
        <v>3379</v>
      </c>
      <c r="G1159" s="252" t="s">
        <v>189</v>
      </c>
      <c r="H1159" s="253">
        <v>314.81999999999999</v>
      </c>
      <c r="I1159" s="254"/>
      <c r="J1159" s="254"/>
      <c r="K1159" s="255">
        <f>ROUND(P1159*H1159,2)</f>
        <v>0</v>
      </c>
      <c r="L1159" s="256"/>
      <c r="M1159" s="44"/>
      <c r="N1159" s="257" t="s">
        <v>1</v>
      </c>
      <c r="O1159" s="258" t="s">
        <v>42</v>
      </c>
      <c r="P1159" s="259">
        <f>I1159+J1159</f>
        <v>0</v>
      </c>
      <c r="Q1159" s="259">
        <f>ROUND(I1159*H1159,2)</f>
        <v>0</v>
      </c>
      <c r="R1159" s="259">
        <f>ROUND(J1159*H1159,2)</f>
        <v>0</v>
      </c>
      <c r="S1159" s="94"/>
      <c r="T1159" s="260">
        <f>S1159*H1159</f>
        <v>0</v>
      </c>
      <c r="U1159" s="260">
        <v>0.0044999999999999997</v>
      </c>
      <c r="V1159" s="260">
        <f>U1159*H1159</f>
        <v>1.4166899999999998</v>
      </c>
      <c r="W1159" s="260">
        <v>0</v>
      </c>
      <c r="X1159" s="261">
        <f>W1159*H1159</f>
        <v>0</v>
      </c>
      <c r="Y1159" s="41"/>
      <c r="Z1159" s="41"/>
      <c r="AA1159" s="41"/>
      <c r="AB1159" s="41"/>
      <c r="AC1159" s="41"/>
      <c r="AD1159" s="41"/>
      <c r="AE1159" s="41"/>
      <c r="AR1159" s="262" t="s">
        <v>264</v>
      </c>
      <c r="AT1159" s="262" t="s">
        <v>186</v>
      </c>
      <c r="AU1159" s="262" t="s">
        <v>88</v>
      </c>
      <c r="AY1159" s="16" t="s">
        <v>184</v>
      </c>
      <c r="BE1159" s="147">
        <f>IF(O1159="základní",K1159,0)</f>
        <v>0</v>
      </c>
      <c r="BF1159" s="147">
        <f>IF(O1159="snížená",K1159,0)</f>
        <v>0</v>
      </c>
      <c r="BG1159" s="147">
        <f>IF(O1159="zákl. přenesená",K1159,0)</f>
        <v>0</v>
      </c>
      <c r="BH1159" s="147">
        <f>IF(O1159="sníž. přenesená",K1159,0)</f>
        <v>0</v>
      </c>
      <c r="BI1159" s="147">
        <f>IF(O1159="nulová",K1159,0)</f>
        <v>0</v>
      </c>
      <c r="BJ1159" s="16" t="s">
        <v>86</v>
      </c>
      <c r="BK1159" s="147">
        <f>ROUND(P1159*H1159,2)</f>
        <v>0</v>
      </c>
      <c r="BL1159" s="16" t="s">
        <v>264</v>
      </c>
      <c r="BM1159" s="262" t="s">
        <v>3380</v>
      </c>
    </row>
    <row r="1160" s="2" customFormat="1" ht="21.75" customHeight="1">
      <c r="A1160" s="41"/>
      <c r="B1160" s="42"/>
      <c r="C1160" s="249" t="s">
        <v>3381</v>
      </c>
      <c r="D1160" s="249" t="s">
        <v>186</v>
      </c>
      <c r="E1160" s="250" t="s">
        <v>3382</v>
      </c>
      <c r="F1160" s="251" t="s">
        <v>3383</v>
      </c>
      <c r="G1160" s="252" t="s">
        <v>194</v>
      </c>
      <c r="H1160" s="253">
        <v>55</v>
      </c>
      <c r="I1160" s="254"/>
      <c r="J1160" s="254"/>
      <c r="K1160" s="255">
        <f>ROUND(P1160*H1160,2)</f>
        <v>0</v>
      </c>
      <c r="L1160" s="256"/>
      <c r="M1160" s="44"/>
      <c r="N1160" s="257" t="s">
        <v>1</v>
      </c>
      <c r="O1160" s="258" t="s">
        <v>42</v>
      </c>
      <c r="P1160" s="259">
        <f>I1160+J1160</f>
        <v>0</v>
      </c>
      <c r="Q1160" s="259">
        <f>ROUND(I1160*H1160,2)</f>
        <v>0</v>
      </c>
      <c r="R1160" s="259">
        <f>ROUND(J1160*H1160,2)</f>
        <v>0</v>
      </c>
      <c r="S1160" s="94"/>
      <c r="T1160" s="260">
        <f>S1160*H1160</f>
        <v>0</v>
      </c>
      <c r="U1160" s="260">
        <v>0.00020000000000000001</v>
      </c>
      <c r="V1160" s="260">
        <f>U1160*H1160</f>
        <v>0.011000000000000001</v>
      </c>
      <c r="W1160" s="260">
        <v>0</v>
      </c>
      <c r="X1160" s="261">
        <f>W1160*H1160</f>
        <v>0</v>
      </c>
      <c r="Y1160" s="41"/>
      <c r="Z1160" s="41"/>
      <c r="AA1160" s="41"/>
      <c r="AB1160" s="41"/>
      <c r="AC1160" s="41"/>
      <c r="AD1160" s="41"/>
      <c r="AE1160" s="41"/>
      <c r="AR1160" s="262" t="s">
        <v>264</v>
      </c>
      <c r="AT1160" s="262" t="s">
        <v>186</v>
      </c>
      <c r="AU1160" s="262" t="s">
        <v>88</v>
      </c>
      <c r="AY1160" s="16" t="s">
        <v>184</v>
      </c>
      <c r="BE1160" s="147">
        <f>IF(O1160="základní",K1160,0)</f>
        <v>0</v>
      </c>
      <c r="BF1160" s="147">
        <f>IF(O1160="snížená",K1160,0)</f>
        <v>0</v>
      </c>
      <c r="BG1160" s="147">
        <f>IF(O1160="zákl. přenesená",K1160,0)</f>
        <v>0</v>
      </c>
      <c r="BH1160" s="147">
        <f>IF(O1160="sníž. přenesená",K1160,0)</f>
        <v>0</v>
      </c>
      <c r="BI1160" s="147">
        <f>IF(O1160="nulová",K1160,0)</f>
        <v>0</v>
      </c>
      <c r="BJ1160" s="16" t="s">
        <v>86</v>
      </c>
      <c r="BK1160" s="147">
        <f>ROUND(P1160*H1160,2)</f>
        <v>0</v>
      </c>
      <c r="BL1160" s="16" t="s">
        <v>264</v>
      </c>
      <c r="BM1160" s="262" t="s">
        <v>3384</v>
      </c>
    </row>
    <row r="1161" s="2" customFormat="1" ht="24.15" customHeight="1">
      <c r="A1161" s="41"/>
      <c r="B1161" s="42"/>
      <c r="C1161" s="249" t="s">
        <v>3385</v>
      </c>
      <c r="D1161" s="249" t="s">
        <v>186</v>
      </c>
      <c r="E1161" s="250" t="s">
        <v>3386</v>
      </c>
      <c r="F1161" s="251" t="s">
        <v>3387</v>
      </c>
      <c r="G1161" s="252" t="s">
        <v>189</v>
      </c>
      <c r="H1161" s="253">
        <v>150</v>
      </c>
      <c r="I1161" s="254"/>
      <c r="J1161" s="254"/>
      <c r="K1161" s="255">
        <f>ROUND(P1161*H1161,2)</f>
        <v>0</v>
      </c>
      <c r="L1161" s="256"/>
      <c r="M1161" s="44"/>
      <c r="N1161" s="257" t="s">
        <v>1</v>
      </c>
      <c r="O1161" s="258" t="s">
        <v>42</v>
      </c>
      <c r="P1161" s="259">
        <f>I1161+J1161</f>
        <v>0</v>
      </c>
      <c r="Q1161" s="259">
        <f>ROUND(I1161*H1161,2)</f>
        <v>0</v>
      </c>
      <c r="R1161" s="259">
        <f>ROUND(J1161*H1161,2)</f>
        <v>0</v>
      </c>
      <c r="S1161" s="94"/>
      <c r="T1161" s="260">
        <f>S1161*H1161</f>
        <v>0</v>
      </c>
      <c r="U1161" s="260">
        <v>0</v>
      </c>
      <c r="V1161" s="260">
        <f>U1161*H1161</f>
        <v>0</v>
      </c>
      <c r="W1161" s="260">
        <v>0.081500000000000003</v>
      </c>
      <c r="X1161" s="261">
        <f>W1161*H1161</f>
        <v>12.225</v>
      </c>
      <c r="Y1161" s="41"/>
      <c r="Z1161" s="41"/>
      <c r="AA1161" s="41"/>
      <c r="AB1161" s="41"/>
      <c r="AC1161" s="41"/>
      <c r="AD1161" s="41"/>
      <c r="AE1161" s="41"/>
      <c r="AR1161" s="262" t="s">
        <v>264</v>
      </c>
      <c r="AT1161" s="262" t="s">
        <v>186</v>
      </c>
      <c r="AU1161" s="262" t="s">
        <v>88</v>
      </c>
      <c r="AY1161" s="16" t="s">
        <v>184</v>
      </c>
      <c r="BE1161" s="147">
        <f>IF(O1161="základní",K1161,0)</f>
        <v>0</v>
      </c>
      <c r="BF1161" s="147">
        <f>IF(O1161="snížená",K1161,0)</f>
        <v>0</v>
      </c>
      <c r="BG1161" s="147">
        <f>IF(O1161="zákl. přenesená",K1161,0)</f>
        <v>0</v>
      </c>
      <c r="BH1161" s="147">
        <f>IF(O1161="sníž. přenesená",K1161,0)</f>
        <v>0</v>
      </c>
      <c r="BI1161" s="147">
        <f>IF(O1161="nulová",K1161,0)</f>
        <v>0</v>
      </c>
      <c r="BJ1161" s="16" t="s">
        <v>86</v>
      </c>
      <c r="BK1161" s="147">
        <f>ROUND(P1161*H1161,2)</f>
        <v>0</v>
      </c>
      <c r="BL1161" s="16" t="s">
        <v>264</v>
      </c>
      <c r="BM1161" s="262" t="s">
        <v>3388</v>
      </c>
    </row>
    <row r="1162" s="2" customFormat="1" ht="24.15" customHeight="1">
      <c r="A1162" s="41"/>
      <c r="B1162" s="42"/>
      <c r="C1162" s="286" t="s">
        <v>3389</v>
      </c>
      <c r="D1162" s="286" t="s">
        <v>254</v>
      </c>
      <c r="E1162" s="287" t="s">
        <v>3390</v>
      </c>
      <c r="F1162" s="288" t="s">
        <v>3391</v>
      </c>
      <c r="G1162" s="289" t="s">
        <v>194</v>
      </c>
      <c r="H1162" s="290">
        <v>60</v>
      </c>
      <c r="I1162" s="291"/>
      <c r="J1162" s="292"/>
      <c r="K1162" s="293">
        <f>ROUND(P1162*H1162,2)</f>
        <v>0</v>
      </c>
      <c r="L1162" s="292"/>
      <c r="M1162" s="294"/>
      <c r="N1162" s="295" t="s">
        <v>1</v>
      </c>
      <c r="O1162" s="258" t="s">
        <v>42</v>
      </c>
      <c r="P1162" s="259">
        <f>I1162+J1162</f>
        <v>0</v>
      </c>
      <c r="Q1162" s="259">
        <f>ROUND(I1162*H1162,2)</f>
        <v>0</v>
      </c>
      <c r="R1162" s="259">
        <f>ROUND(J1162*H1162,2)</f>
        <v>0</v>
      </c>
      <c r="S1162" s="94"/>
      <c r="T1162" s="260">
        <f>S1162*H1162</f>
        <v>0</v>
      </c>
      <c r="U1162" s="260">
        <v>0.00012</v>
      </c>
      <c r="V1162" s="260">
        <f>U1162*H1162</f>
        <v>0.0071999999999999998</v>
      </c>
      <c r="W1162" s="260">
        <v>0</v>
      </c>
      <c r="X1162" s="261">
        <f>W1162*H1162</f>
        <v>0</v>
      </c>
      <c r="Y1162" s="41"/>
      <c r="Z1162" s="41"/>
      <c r="AA1162" s="41"/>
      <c r="AB1162" s="41"/>
      <c r="AC1162" s="41"/>
      <c r="AD1162" s="41"/>
      <c r="AE1162" s="41"/>
      <c r="AR1162" s="262" t="s">
        <v>342</v>
      </c>
      <c r="AT1162" s="262" t="s">
        <v>254</v>
      </c>
      <c r="AU1162" s="262" t="s">
        <v>88</v>
      </c>
      <c r="AY1162" s="16" t="s">
        <v>184</v>
      </c>
      <c r="BE1162" s="147">
        <f>IF(O1162="základní",K1162,0)</f>
        <v>0</v>
      </c>
      <c r="BF1162" s="147">
        <f>IF(O1162="snížená",K1162,0)</f>
        <v>0</v>
      </c>
      <c r="BG1162" s="147">
        <f>IF(O1162="zákl. přenesená",K1162,0)</f>
        <v>0</v>
      </c>
      <c r="BH1162" s="147">
        <f>IF(O1162="sníž. přenesená",K1162,0)</f>
        <v>0</v>
      </c>
      <c r="BI1162" s="147">
        <f>IF(O1162="nulová",K1162,0)</f>
        <v>0</v>
      </c>
      <c r="BJ1162" s="16" t="s">
        <v>86</v>
      </c>
      <c r="BK1162" s="147">
        <f>ROUND(P1162*H1162,2)</f>
        <v>0</v>
      </c>
      <c r="BL1162" s="16" t="s">
        <v>264</v>
      </c>
      <c r="BM1162" s="262" t="s">
        <v>3392</v>
      </c>
    </row>
    <row r="1163" s="2" customFormat="1" ht="24.15" customHeight="1">
      <c r="A1163" s="41"/>
      <c r="B1163" s="42"/>
      <c r="C1163" s="249" t="s">
        <v>3393</v>
      </c>
      <c r="D1163" s="249" t="s">
        <v>186</v>
      </c>
      <c r="E1163" s="250" t="s">
        <v>3394</v>
      </c>
      <c r="F1163" s="251" t="s">
        <v>3395</v>
      </c>
      <c r="G1163" s="252" t="s">
        <v>189</v>
      </c>
      <c r="H1163" s="253">
        <v>314.81999999999999</v>
      </c>
      <c r="I1163" s="254"/>
      <c r="J1163" s="254"/>
      <c r="K1163" s="255">
        <f>ROUND(P1163*H1163,2)</f>
        <v>0</v>
      </c>
      <c r="L1163" s="256"/>
      <c r="M1163" s="44"/>
      <c r="N1163" s="257" t="s">
        <v>1</v>
      </c>
      <c r="O1163" s="258" t="s">
        <v>42</v>
      </c>
      <c r="P1163" s="259">
        <f>I1163+J1163</f>
        <v>0</v>
      </c>
      <c r="Q1163" s="259">
        <f>ROUND(I1163*H1163,2)</f>
        <v>0</v>
      </c>
      <c r="R1163" s="259">
        <f>ROUND(J1163*H1163,2)</f>
        <v>0</v>
      </c>
      <c r="S1163" s="94"/>
      <c r="T1163" s="260">
        <f>S1163*H1163</f>
        <v>0</v>
      </c>
      <c r="U1163" s="260">
        <v>0.0051999999999999998</v>
      </c>
      <c r="V1163" s="260">
        <f>U1163*H1163</f>
        <v>1.6370639999999999</v>
      </c>
      <c r="W1163" s="260">
        <v>0</v>
      </c>
      <c r="X1163" s="261">
        <f>W1163*H1163</f>
        <v>0</v>
      </c>
      <c r="Y1163" s="41"/>
      <c r="Z1163" s="41"/>
      <c r="AA1163" s="41"/>
      <c r="AB1163" s="41"/>
      <c r="AC1163" s="41"/>
      <c r="AD1163" s="41"/>
      <c r="AE1163" s="41"/>
      <c r="AR1163" s="262" t="s">
        <v>264</v>
      </c>
      <c r="AT1163" s="262" t="s">
        <v>186</v>
      </c>
      <c r="AU1163" s="262" t="s">
        <v>88</v>
      </c>
      <c r="AY1163" s="16" t="s">
        <v>184</v>
      </c>
      <c r="BE1163" s="147">
        <f>IF(O1163="základní",K1163,0)</f>
        <v>0</v>
      </c>
      <c r="BF1163" s="147">
        <f>IF(O1163="snížená",K1163,0)</f>
        <v>0</v>
      </c>
      <c r="BG1163" s="147">
        <f>IF(O1163="zákl. přenesená",K1163,0)</f>
        <v>0</v>
      </c>
      <c r="BH1163" s="147">
        <f>IF(O1163="sníž. přenesená",K1163,0)</f>
        <v>0</v>
      </c>
      <c r="BI1163" s="147">
        <f>IF(O1163="nulová",K1163,0)</f>
        <v>0</v>
      </c>
      <c r="BJ1163" s="16" t="s">
        <v>86</v>
      </c>
      <c r="BK1163" s="147">
        <f>ROUND(P1163*H1163,2)</f>
        <v>0</v>
      </c>
      <c r="BL1163" s="16" t="s">
        <v>264</v>
      </c>
      <c r="BM1163" s="262" t="s">
        <v>3396</v>
      </c>
    </row>
    <row r="1164" s="13" customFormat="1">
      <c r="A1164" s="13"/>
      <c r="B1164" s="263"/>
      <c r="C1164" s="264"/>
      <c r="D1164" s="265" t="s">
        <v>201</v>
      </c>
      <c r="E1164" s="266" t="s">
        <v>1</v>
      </c>
      <c r="F1164" s="267" t="s">
        <v>3397</v>
      </c>
      <c r="G1164" s="264"/>
      <c r="H1164" s="268">
        <v>314.81999999999999</v>
      </c>
      <c r="I1164" s="269"/>
      <c r="J1164" s="269"/>
      <c r="K1164" s="264"/>
      <c r="L1164" s="264"/>
      <c r="M1164" s="270"/>
      <c r="N1164" s="271"/>
      <c r="O1164" s="272"/>
      <c r="P1164" s="272"/>
      <c r="Q1164" s="272"/>
      <c r="R1164" s="272"/>
      <c r="S1164" s="272"/>
      <c r="T1164" s="272"/>
      <c r="U1164" s="272"/>
      <c r="V1164" s="272"/>
      <c r="W1164" s="272"/>
      <c r="X1164" s="273"/>
      <c r="Y1164" s="13"/>
      <c r="Z1164" s="13"/>
      <c r="AA1164" s="13"/>
      <c r="AB1164" s="13"/>
      <c r="AC1164" s="13"/>
      <c r="AD1164" s="13"/>
      <c r="AE1164" s="13"/>
      <c r="AT1164" s="274" t="s">
        <v>201</v>
      </c>
      <c r="AU1164" s="274" t="s">
        <v>88</v>
      </c>
      <c r="AV1164" s="13" t="s">
        <v>88</v>
      </c>
      <c r="AW1164" s="13" t="s">
        <v>5</v>
      </c>
      <c r="AX1164" s="13" t="s">
        <v>86</v>
      </c>
      <c r="AY1164" s="274" t="s">
        <v>184</v>
      </c>
    </row>
    <row r="1165" s="2" customFormat="1" ht="24.15" customHeight="1">
      <c r="A1165" s="41"/>
      <c r="B1165" s="42"/>
      <c r="C1165" s="286" t="s">
        <v>3398</v>
      </c>
      <c r="D1165" s="286" t="s">
        <v>254</v>
      </c>
      <c r="E1165" s="287" t="s">
        <v>3399</v>
      </c>
      <c r="F1165" s="288" t="s">
        <v>3400</v>
      </c>
      <c r="G1165" s="289" t="s">
        <v>189</v>
      </c>
      <c r="H1165" s="290">
        <v>346.30200000000002</v>
      </c>
      <c r="I1165" s="291"/>
      <c r="J1165" s="292"/>
      <c r="K1165" s="293">
        <f>ROUND(P1165*H1165,2)</f>
        <v>0</v>
      </c>
      <c r="L1165" s="292"/>
      <c r="M1165" s="294"/>
      <c r="N1165" s="295" t="s">
        <v>1</v>
      </c>
      <c r="O1165" s="258" t="s">
        <v>42</v>
      </c>
      <c r="P1165" s="259">
        <f>I1165+J1165</f>
        <v>0</v>
      </c>
      <c r="Q1165" s="259">
        <f>ROUND(I1165*H1165,2)</f>
        <v>0</v>
      </c>
      <c r="R1165" s="259">
        <f>ROUND(J1165*H1165,2)</f>
        <v>0</v>
      </c>
      <c r="S1165" s="94"/>
      <c r="T1165" s="260">
        <f>S1165*H1165</f>
        <v>0</v>
      </c>
      <c r="U1165" s="260">
        <v>0.0126</v>
      </c>
      <c r="V1165" s="260">
        <f>U1165*H1165</f>
        <v>4.3634051999999999</v>
      </c>
      <c r="W1165" s="260">
        <v>0</v>
      </c>
      <c r="X1165" s="261">
        <f>W1165*H1165</f>
        <v>0</v>
      </c>
      <c r="Y1165" s="41"/>
      <c r="Z1165" s="41"/>
      <c r="AA1165" s="41"/>
      <c r="AB1165" s="41"/>
      <c r="AC1165" s="41"/>
      <c r="AD1165" s="41"/>
      <c r="AE1165" s="41"/>
      <c r="AR1165" s="262" t="s">
        <v>342</v>
      </c>
      <c r="AT1165" s="262" t="s">
        <v>254</v>
      </c>
      <c r="AU1165" s="262" t="s">
        <v>88</v>
      </c>
      <c r="AY1165" s="16" t="s">
        <v>184</v>
      </c>
      <c r="BE1165" s="147">
        <f>IF(O1165="základní",K1165,0)</f>
        <v>0</v>
      </c>
      <c r="BF1165" s="147">
        <f>IF(O1165="snížená",K1165,0)</f>
        <v>0</v>
      </c>
      <c r="BG1165" s="147">
        <f>IF(O1165="zákl. přenesená",K1165,0)</f>
        <v>0</v>
      </c>
      <c r="BH1165" s="147">
        <f>IF(O1165="sníž. přenesená",K1165,0)</f>
        <v>0</v>
      </c>
      <c r="BI1165" s="147">
        <f>IF(O1165="nulová",K1165,0)</f>
        <v>0</v>
      </c>
      <c r="BJ1165" s="16" t="s">
        <v>86</v>
      </c>
      <c r="BK1165" s="147">
        <f>ROUND(P1165*H1165,2)</f>
        <v>0</v>
      </c>
      <c r="BL1165" s="16" t="s">
        <v>264</v>
      </c>
      <c r="BM1165" s="262" t="s">
        <v>3401</v>
      </c>
    </row>
    <row r="1166" s="13" customFormat="1">
      <c r="A1166" s="13"/>
      <c r="B1166" s="263"/>
      <c r="C1166" s="264"/>
      <c r="D1166" s="265" t="s">
        <v>201</v>
      </c>
      <c r="E1166" s="264"/>
      <c r="F1166" s="267" t="s">
        <v>3402</v>
      </c>
      <c r="G1166" s="264"/>
      <c r="H1166" s="268">
        <v>346.30200000000002</v>
      </c>
      <c r="I1166" s="269"/>
      <c r="J1166" s="269"/>
      <c r="K1166" s="264"/>
      <c r="L1166" s="264"/>
      <c r="M1166" s="270"/>
      <c r="N1166" s="271"/>
      <c r="O1166" s="272"/>
      <c r="P1166" s="272"/>
      <c r="Q1166" s="272"/>
      <c r="R1166" s="272"/>
      <c r="S1166" s="272"/>
      <c r="T1166" s="272"/>
      <c r="U1166" s="272"/>
      <c r="V1166" s="272"/>
      <c r="W1166" s="272"/>
      <c r="X1166" s="273"/>
      <c r="Y1166" s="13"/>
      <c r="Z1166" s="13"/>
      <c r="AA1166" s="13"/>
      <c r="AB1166" s="13"/>
      <c r="AC1166" s="13"/>
      <c r="AD1166" s="13"/>
      <c r="AE1166" s="13"/>
      <c r="AT1166" s="274" t="s">
        <v>201</v>
      </c>
      <c r="AU1166" s="274" t="s">
        <v>88</v>
      </c>
      <c r="AV1166" s="13" t="s">
        <v>88</v>
      </c>
      <c r="AW1166" s="13" t="s">
        <v>4</v>
      </c>
      <c r="AX1166" s="13" t="s">
        <v>86</v>
      </c>
      <c r="AY1166" s="274" t="s">
        <v>184</v>
      </c>
    </row>
    <row r="1167" s="2" customFormat="1" ht="24.15" customHeight="1">
      <c r="A1167" s="41"/>
      <c r="B1167" s="42"/>
      <c r="C1167" s="249" t="s">
        <v>3403</v>
      </c>
      <c r="D1167" s="249" t="s">
        <v>186</v>
      </c>
      <c r="E1167" s="250" t="s">
        <v>3404</v>
      </c>
      <c r="F1167" s="251" t="s">
        <v>3405</v>
      </c>
      <c r="G1167" s="252" t="s">
        <v>241</v>
      </c>
      <c r="H1167" s="253">
        <v>7.5300000000000002</v>
      </c>
      <c r="I1167" s="254"/>
      <c r="J1167" s="254"/>
      <c r="K1167" s="255">
        <f>ROUND(P1167*H1167,2)</f>
        <v>0</v>
      </c>
      <c r="L1167" s="256"/>
      <c r="M1167" s="44"/>
      <c r="N1167" s="257" t="s">
        <v>1</v>
      </c>
      <c r="O1167" s="258" t="s">
        <v>42</v>
      </c>
      <c r="P1167" s="259">
        <f>I1167+J1167</f>
        <v>0</v>
      </c>
      <c r="Q1167" s="259">
        <f>ROUND(I1167*H1167,2)</f>
        <v>0</v>
      </c>
      <c r="R1167" s="259">
        <f>ROUND(J1167*H1167,2)</f>
        <v>0</v>
      </c>
      <c r="S1167" s="94"/>
      <c r="T1167" s="260">
        <f>S1167*H1167</f>
        <v>0</v>
      </c>
      <c r="U1167" s="260">
        <v>0</v>
      </c>
      <c r="V1167" s="260">
        <f>U1167*H1167</f>
        <v>0</v>
      </c>
      <c r="W1167" s="260">
        <v>0</v>
      </c>
      <c r="X1167" s="261">
        <f>W1167*H1167</f>
        <v>0</v>
      </c>
      <c r="Y1167" s="41"/>
      <c r="Z1167" s="41"/>
      <c r="AA1167" s="41"/>
      <c r="AB1167" s="41"/>
      <c r="AC1167" s="41"/>
      <c r="AD1167" s="41"/>
      <c r="AE1167" s="41"/>
      <c r="AR1167" s="262" t="s">
        <v>264</v>
      </c>
      <c r="AT1167" s="262" t="s">
        <v>186</v>
      </c>
      <c r="AU1167" s="262" t="s">
        <v>88</v>
      </c>
      <c r="AY1167" s="16" t="s">
        <v>184</v>
      </c>
      <c r="BE1167" s="147">
        <f>IF(O1167="základní",K1167,0)</f>
        <v>0</v>
      </c>
      <c r="BF1167" s="147">
        <f>IF(O1167="snížená",K1167,0)</f>
        <v>0</v>
      </c>
      <c r="BG1167" s="147">
        <f>IF(O1167="zákl. přenesená",K1167,0)</f>
        <v>0</v>
      </c>
      <c r="BH1167" s="147">
        <f>IF(O1167="sníž. přenesená",K1167,0)</f>
        <v>0</v>
      </c>
      <c r="BI1167" s="147">
        <f>IF(O1167="nulová",K1167,0)</f>
        <v>0</v>
      </c>
      <c r="BJ1167" s="16" t="s">
        <v>86</v>
      </c>
      <c r="BK1167" s="147">
        <f>ROUND(P1167*H1167,2)</f>
        <v>0</v>
      </c>
      <c r="BL1167" s="16" t="s">
        <v>264</v>
      </c>
      <c r="BM1167" s="262" t="s">
        <v>3406</v>
      </c>
    </row>
    <row r="1168" s="2" customFormat="1" ht="24.15" customHeight="1">
      <c r="A1168" s="41"/>
      <c r="B1168" s="42"/>
      <c r="C1168" s="249" t="s">
        <v>3407</v>
      </c>
      <c r="D1168" s="249" t="s">
        <v>186</v>
      </c>
      <c r="E1168" s="250" t="s">
        <v>3408</v>
      </c>
      <c r="F1168" s="251" t="s">
        <v>3409</v>
      </c>
      <c r="G1168" s="252" t="s">
        <v>241</v>
      </c>
      <c r="H1168" s="253">
        <v>7.5300000000000002</v>
      </c>
      <c r="I1168" s="254"/>
      <c r="J1168" s="254"/>
      <c r="K1168" s="255">
        <f>ROUND(P1168*H1168,2)</f>
        <v>0</v>
      </c>
      <c r="L1168" s="256"/>
      <c r="M1168" s="44"/>
      <c r="N1168" s="257" t="s">
        <v>1</v>
      </c>
      <c r="O1168" s="258" t="s">
        <v>42</v>
      </c>
      <c r="P1168" s="259">
        <f>I1168+J1168</f>
        <v>0</v>
      </c>
      <c r="Q1168" s="259">
        <f>ROUND(I1168*H1168,2)</f>
        <v>0</v>
      </c>
      <c r="R1168" s="259">
        <f>ROUND(J1168*H1168,2)</f>
        <v>0</v>
      </c>
      <c r="S1168" s="94"/>
      <c r="T1168" s="260">
        <f>S1168*H1168</f>
        <v>0</v>
      </c>
      <c r="U1168" s="260">
        <v>0</v>
      </c>
      <c r="V1168" s="260">
        <f>U1168*H1168</f>
        <v>0</v>
      </c>
      <c r="W1168" s="260">
        <v>0</v>
      </c>
      <c r="X1168" s="261">
        <f>W1168*H1168</f>
        <v>0</v>
      </c>
      <c r="Y1168" s="41"/>
      <c r="Z1168" s="41"/>
      <c r="AA1168" s="41"/>
      <c r="AB1168" s="41"/>
      <c r="AC1168" s="41"/>
      <c r="AD1168" s="41"/>
      <c r="AE1168" s="41"/>
      <c r="AR1168" s="262" t="s">
        <v>264</v>
      </c>
      <c r="AT1168" s="262" t="s">
        <v>186</v>
      </c>
      <c r="AU1168" s="262" t="s">
        <v>88</v>
      </c>
      <c r="AY1168" s="16" t="s">
        <v>184</v>
      </c>
      <c r="BE1168" s="147">
        <f>IF(O1168="základní",K1168,0)</f>
        <v>0</v>
      </c>
      <c r="BF1168" s="147">
        <f>IF(O1168="snížená",K1168,0)</f>
        <v>0</v>
      </c>
      <c r="BG1168" s="147">
        <f>IF(O1168="zákl. přenesená",K1168,0)</f>
        <v>0</v>
      </c>
      <c r="BH1168" s="147">
        <f>IF(O1168="sníž. přenesená",K1168,0)</f>
        <v>0</v>
      </c>
      <c r="BI1168" s="147">
        <f>IF(O1168="nulová",K1168,0)</f>
        <v>0</v>
      </c>
      <c r="BJ1168" s="16" t="s">
        <v>86</v>
      </c>
      <c r="BK1168" s="147">
        <f>ROUND(P1168*H1168,2)</f>
        <v>0</v>
      </c>
      <c r="BL1168" s="16" t="s">
        <v>264</v>
      </c>
      <c r="BM1168" s="262" t="s">
        <v>3410</v>
      </c>
    </row>
    <row r="1169" s="12" customFormat="1" ht="22.8" customHeight="1">
      <c r="A1169" s="12"/>
      <c r="B1169" s="232"/>
      <c r="C1169" s="233"/>
      <c r="D1169" s="234" t="s">
        <v>78</v>
      </c>
      <c r="E1169" s="247" t="s">
        <v>3411</v>
      </c>
      <c r="F1169" s="247" t="s">
        <v>3412</v>
      </c>
      <c r="G1169" s="233"/>
      <c r="H1169" s="233"/>
      <c r="I1169" s="236"/>
      <c r="J1169" s="236"/>
      <c r="K1169" s="248">
        <f>BK1169</f>
        <v>0</v>
      </c>
      <c r="L1169" s="233"/>
      <c r="M1169" s="238"/>
      <c r="N1169" s="239"/>
      <c r="O1169" s="240"/>
      <c r="P1169" s="240"/>
      <c r="Q1169" s="241">
        <f>SUM(Q1170:Q1179)</f>
        <v>0</v>
      </c>
      <c r="R1169" s="241">
        <f>SUM(R1170:R1179)</f>
        <v>0</v>
      </c>
      <c r="S1169" s="240"/>
      <c r="T1169" s="242">
        <f>SUM(T1170:T1179)</f>
        <v>0</v>
      </c>
      <c r="U1169" s="240"/>
      <c r="V1169" s="242">
        <f>SUM(V1170:V1179)</f>
        <v>0.18775599999999998</v>
      </c>
      <c r="W1169" s="240"/>
      <c r="X1169" s="243">
        <f>SUM(X1170:X1179)</f>
        <v>0</v>
      </c>
      <c r="Y1169" s="12"/>
      <c r="Z1169" s="12"/>
      <c r="AA1169" s="12"/>
      <c r="AB1169" s="12"/>
      <c r="AC1169" s="12"/>
      <c r="AD1169" s="12"/>
      <c r="AE1169" s="12"/>
      <c r="AR1169" s="244" t="s">
        <v>88</v>
      </c>
      <c r="AT1169" s="245" t="s">
        <v>78</v>
      </c>
      <c r="AU1169" s="245" t="s">
        <v>86</v>
      </c>
      <c r="AY1169" s="244" t="s">
        <v>184</v>
      </c>
      <c r="BK1169" s="246">
        <f>SUM(BK1170:BK1179)</f>
        <v>0</v>
      </c>
    </row>
    <row r="1170" s="2" customFormat="1" ht="24.15" customHeight="1">
      <c r="A1170" s="41"/>
      <c r="B1170" s="42"/>
      <c r="C1170" s="249" t="s">
        <v>3413</v>
      </c>
      <c r="D1170" s="249" t="s">
        <v>186</v>
      </c>
      <c r="E1170" s="250" t="s">
        <v>3414</v>
      </c>
      <c r="F1170" s="251" t="s">
        <v>3415</v>
      </c>
      <c r="G1170" s="252" t="s">
        <v>189</v>
      </c>
      <c r="H1170" s="253">
        <v>710.39999999999998</v>
      </c>
      <c r="I1170" s="254"/>
      <c r="J1170" s="254"/>
      <c r="K1170" s="255">
        <f>ROUND(P1170*H1170,2)</f>
        <v>0</v>
      </c>
      <c r="L1170" s="256"/>
      <c r="M1170" s="44"/>
      <c r="N1170" s="257" t="s">
        <v>1</v>
      </c>
      <c r="O1170" s="258" t="s">
        <v>42</v>
      </c>
      <c r="P1170" s="259">
        <f>I1170+J1170</f>
        <v>0</v>
      </c>
      <c r="Q1170" s="259">
        <f>ROUND(I1170*H1170,2)</f>
        <v>0</v>
      </c>
      <c r="R1170" s="259">
        <f>ROUND(J1170*H1170,2)</f>
        <v>0</v>
      </c>
      <c r="S1170" s="94"/>
      <c r="T1170" s="260">
        <f>S1170*H1170</f>
        <v>0</v>
      </c>
      <c r="U1170" s="260">
        <v>0.00013999999999999999</v>
      </c>
      <c r="V1170" s="260">
        <f>U1170*H1170</f>
        <v>0.099455999999999989</v>
      </c>
      <c r="W1170" s="260">
        <v>0</v>
      </c>
      <c r="X1170" s="261">
        <f>W1170*H1170</f>
        <v>0</v>
      </c>
      <c r="Y1170" s="41"/>
      <c r="Z1170" s="41"/>
      <c r="AA1170" s="41"/>
      <c r="AB1170" s="41"/>
      <c r="AC1170" s="41"/>
      <c r="AD1170" s="41"/>
      <c r="AE1170" s="41"/>
      <c r="AR1170" s="262" t="s">
        <v>264</v>
      </c>
      <c r="AT1170" s="262" t="s">
        <v>186</v>
      </c>
      <c r="AU1170" s="262" t="s">
        <v>88</v>
      </c>
      <c r="AY1170" s="16" t="s">
        <v>184</v>
      </c>
      <c r="BE1170" s="147">
        <f>IF(O1170="základní",K1170,0)</f>
        <v>0</v>
      </c>
      <c r="BF1170" s="147">
        <f>IF(O1170="snížená",K1170,0)</f>
        <v>0</v>
      </c>
      <c r="BG1170" s="147">
        <f>IF(O1170="zákl. přenesená",K1170,0)</f>
        <v>0</v>
      </c>
      <c r="BH1170" s="147">
        <f>IF(O1170="sníž. přenesená",K1170,0)</f>
        <v>0</v>
      </c>
      <c r="BI1170" s="147">
        <f>IF(O1170="nulová",K1170,0)</f>
        <v>0</v>
      </c>
      <c r="BJ1170" s="16" t="s">
        <v>86</v>
      </c>
      <c r="BK1170" s="147">
        <f>ROUND(P1170*H1170,2)</f>
        <v>0</v>
      </c>
      <c r="BL1170" s="16" t="s">
        <v>264</v>
      </c>
      <c r="BM1170" s="262" t="s">
        <v>3416</v>
      </c>
    </row>
    <row r="1171" s="13" customFormat="1">
      <c r="A1171" s="13"/>
      <c r="B1171" s="263"/>
      <c r="C1171" s="264"/>
      <c r="D1171" s="265" t="s">
        <v>201</v>
      </c>
      <c r="E1171" s="266" t="s">
        <v>1</v>
      </c>
      <c r="F1171" s="267" t="s">
        <v>3417</v>
      </c>
      <c r="G1171" s="264"/>
      <c r="H1171" s="268">
        <v>648</v>
      </c>
      <c r="I1171" s="269"/>
      <c r="J1171" s="269"/>
      <c r="K1171" s="264"/>
      <c r="L1171" s="264"/>
      <c r="M1171" s="270"/>
      <c r="N1171" s="271"/>
      <c r="O1171" s="272"/>
      <c r="P1171" s="272"/>
      <c r="Q1171" s="272"/>
      <c r="R1171" s="272"/>
      <c r="S1171" s="272"/>
      <c r="T1171" s="272"/>
      <c r="U1171" s="272"/>
      <c r="V1171" s="272"/>
      <c r="W1171" s="272"/>
      <c r="X1171" s="273"/>
      <c r="Y1171" s="13"/>
      <c r="Z1171" s="13"/>
      <c r="AA1171" s="13"/>
      <c r="AB1171" s="13"/>
      <c r="AC1171" s="13"/>
      <c r="AD1171" s="13"/>
      <c r="AE1171" s="13"/>
      <c r="AT1171" s="274" t="s">
        <v>201</v>
      </c>
      <c r="AU1171" s="274" t="s">
        <v>88</v>
      </c>
      <c r="AV1171" s="13" t="s">
        <v>88</v>
      </c>
      <c r="AW1171" s="13" t="s">
        <v>5</v>
      </c>
      <c r="AX1171" s="13" t="s">
        <v>79</v>
      </c>
      <c r="AY1171" s="274" t="s">
        <v>184</v>
      </c>
    </row>
    <row r="1172" s="13" customFormat="1">
      <c r="A1172" s="13"/>
      <c r="B1172" s="263"/>
      <c r="C1172" s="264"/>
      <c r="D1172" s="265" t="s">
        <v>201</v>
      </c>
      <c r="E1172" s="266" t="s">
        <v>1</v>
      </c>
      <c r="F1172" s="267" t="s">
        <v>3418</v>
      </c>
      <c r="G1172" s="264"/>
      <c r="H1172" s="268">
        <v>62.399999999999999</v>
      </c>
      <c r="I1172" s="269"/>
      <c r="J1172" s="269"/>
      <c r="K1172" s="264"/>
      <c r="L1172" s="264"/>
      <c r="M1172" s="270"/>
      <c r="N1172" s="271"/>
      <c r="O1172" s="272"/>
      <c r="P1172" s="272"/>
      <c r="Q1172" s="272"/>
      <c r="R1172" s="272"/>
      <c r="S1172" s="272"/>
      <c r="T1172" s="272"/>
      <c r="U1172" s="272"/>
      <c r="V1172" s="272"/>
      <c r="W1172" s="272"/>
      <c r="X1172" s="273"/>
      <c r="Y1172" s="13"/>
      <c r="Z1172" s="13"/>
      <c r="AA1172" s="13"/>
      <c r="AB1172" s="13"/>
      <c r="AC1172" s="13"/>
      <c r="AD1172" s="13"/>
      <c r="AE1172" s="13"/>
      <c r="AT1172" s="274" t="s">
        <v>201</v>
      </c>
      <c r="AU1172" s="274" t="s">
        <v>88</v>
      </c>
      <c r="AV1172" s="13" t="s">
        <v>88</v>
      </c>
      <c r="AW1172" s="13" t="s">
        <v>5</v>
      </c>
      <c r="AX1172" s="13" t="s">
        <v>79</v>
      </c>
      <c r="AY1172" s="274" t="s">
        <v>184</v>
      </c>
    </row>
    <row r="1173" s="14" customFormat="1">
      <c r="A1173" s="14"/>
      <c r="B1173" s="275"/>
      <c r="C1173" s="276"/>
      <c r="D1173" s="265" t="s">
        <v>201</v>
      </c>
      <c r="E1173" s="277" t="s">
        <v>1</v>
      </c>
      <c r="F1173" s="278" t="s">
        <v>227</v>
      </c>
      <c r="G1173" s="276"/>
      <c r="H1173" s="279">
        <v>710.39999999999998</v>
      </c>
      <c r="I1173" s="280"/>
      <c r="J1173" s="280"/>
      <c r="K1173" s="276"/>
      <c r="L1173" s="276"/>
      <c r="M1173" s="281"/>
      <c r="N1173" s="282"/>
      <c r="O1173" s="283"/>
      <c r="P1173" s="283"/>
      <c r="Q1173" s="283"/>
      <c r="R1173" s="283"/>
      <c r="S1173" s="283"/>
      <c r="T1173" s="283"/>
      <c r="U1173" s="283"/>
      <c r="V1173" s="283"/>
      <c r="W1173" s="283"/>
      <c r="X1173" s="284"/>
      <c r="Y1173" s="14"/>
      <c r="Z1173" s="14"/>
      <c r="AA1173" s="14"/>
      <c r="AB1173" s="14"/>
      <c r="AC1173" s="14"/>
      <c r="AD1173" s="14"/>
      <c r="AE1173" s="14"/>
      <c r="AT1173" s="285" t="s">
        <v>201</v>
      </c>
      <c r="AU1173" s="285" t="s">
        <v>88</v>
      </c>
      <c r="AV1173" s="14" t="s">
        <v>190</v>
      </c>
      <c r="AW1173" s="14" t="s">
        <v>5</v>
      </c>
      <c r="AX1173" s="14" t="s">
        <v>86</v>
      </c>
      <c r="AY1173" s="285" t="s">
        <v>184</v>
      </c>
    </row>
    <row r="1174" s="2" customFormat="1" ht="24.15" customHeight="1">
      <c r="A1174" s="41"/>
      <c r="B1174" s="42"/>
      <c r="C1174" s="249" t="s">
        <v>3419</v>
      </c>
      <c r="D1174" s="249" t="s">
        <v>186</v>
      </c>
      <c r="E1174" s="250" t="s">
        <v>3420</v>
      </c>
      <c r="F1174" s="251" t="s">
        <v>3421</v>
      </c>
      <c r="G1174" s="252" t="s">
        <v>189</v>
      </c>
      <c r="H1174" s="253">
        <v>170</v>
      </c>
      <c r="I1174" s="254"/>
      <c r="J1174" s="254"/>
      <c r="K1174" s="255">
        <f>ROUND(P1174*H1174,2)</f>
        <v>0</v>
      </c>
      <c r="L1174" s="256"/>
      <c r="M1174" s="44"/>
      <c r="N1174" s="257" t="s">
        <v>1</v>
      </c>
      <c r="O1174" s="258" t="s">
        <v>42</v>
      </c>
      <c r="P1174" s="259">
        <f>I1174+J1174</f>
        <v>0</v>
      </c>
      <c r="Q1174" s="259">
        <f>ROUND(I1174*H1174,2)</f>
        <v>0</v>
      </c>
      <c r="R1174" s="259">
        <f>ROUND(J1174*H1174,2)</f>
        <v>0</v>
      </c>
      <c r="S1174" s="94"/>
      <c r="T1174" s="260">
        <f>S1174*H1174</f>
        <v>0</v>
      </c>
      <c r="U1174" s="260">
        <v>6.9999999999999994E-05</v>
      </c>
      <c r="V1174" s="260">
        <f>U1174*H1174</f>
        <v>0.011899999999999999</v>
      </c>
      <c r="W1174" s="260">
        <v>0</v>
      </c>
      <c r="X1174" s="261">
        <f>W1174*H1174</f>
        <v>0</v>
      </c>
      <c r="Y1174" s="41"/>
      <c r="Z1174" s="41"/>
      <c r="AA1174" s="41"/>
      <c r="AB1174" s="41"/>
      <c r="AC1174" s="41"/>
      <c r="AD1174" s="41"/>
      <c r="AE1174" s="41"/>
      <c r="AR1174" s="262" t="s">
        <v>264</v>
      </c>
      <c r="AT1174" s="262" t="s">
        <v>186</v>
      </c>
      <c r="AU1174" s="262" t="s">
        <v>88</v>
      </c>
      <c r="AY1174" s="16" t="s">
        <v>184</v>
      </c>
      <c r="BE1174" s="147">
        <f>IF(O1174="základní",K1174,0)</f>
        <v>0</v>
      </c>
      <c r="BF1174" s="147">
        <f>IF(O1174="snížená",K1174,0)</f>
        <v>0</v>
      </c>
      <c r="BG1174" s="147">
        <f>IF(O1174="zákl. přenesená",K1174,0)</f>
        <v>0</v>
      </c>
      <c r="BH1174" s="147">
        <f>IF(O1174="sníž. přenesená",K1174,0)</f>
        <v>0</v>
      </c>
      <c r="BI1174" s="147">
        <f>IF(O1174="nulová",K1174,0)</f>
        <v>0</v>
      </c>
      <c r="BJ1174" s="16" t="s">
        <v>86</v>
      </c>
      <c r="BK1174" s="147">
        <f>ROUND(P1174*H1174,2)</f>
        <v>0</v>
      </c>
      <c r="BL1174" s="16" t="s">
        <v>264</v>
      </c>
      <c r="BM1174" s="262" t="s">
        <v>3422</v>
      </c>
    </row>
    <row r="1175" s="2" customFormat="1" ht="24.15" customHeight="1">
      <c r="A1175" s="41"/>
      <c r="B1175" s="42"/>
      <c r="C1175" s="249" t="s">
        <v>2482</v>
      </c>
      <c r="D1175" s="249" t="s">
        <v>186</v>
      </c>
      <c r="E1175" s="250" t="s">
        <v>3423</v>
      </c>
      <c r="F1175" s="251" t="s">
        <v>3424</v>
      </c>
      <c r="G1175" s="252" t="s">
        <v>189</v>
      </c>
      <c r="H1175" s="253">
        <v>170</v>
      </c>
      <c r="I1175" s="254"/>
      <c r="J1175" s="254"/>
      <c r="K1175" s="255">
        <f>ROUND(P1175*H1175,2)</f>
        <v>0</v>
      </c>
      <c r="L1175" s="256"/>
      <c r="M1175" s="44"/>
      <c r="N1175" s="257" t="s">
        <v>1</v>
      </c>
      <c r="O1175" s="258" t="s">
        <v>42</v>
      </c>
      <c r="P1175" s="259">
        <f>I1175+J1175</f>
        <v>0</v>
      </c>
      <c r="Q1175" s="259">
        <f>ROUND(I1175*H1175,2)</f>
        <v>0</v>
      </c>
      <c r="R1175" s="259">
        <f>ROUND(J1175*H1175,2)</f>
        <v>0</v>
      </c>
      <c r="S1175" s="94"/>
      <c r="T1175" s="260">
        <f>S1175*H1175</f>
        <v>0</v>
      </c>
      <c r="U1175" s="260">
        <v>0.00013999999999999999</v>
      </c>
      <c r="V1175" s="260">
        <f>U1175*H1175</f>
        <v>0.023799999999999998</v>
      </c>
      <c r="W1175" s="260">
        <v>0</v>
      </c>
      <c r="X1175" s="261">
        <f>W1175*H1175</f>
        <v>0</v>
      </c>
      <c r="Y1175" s="41"/>
      <c r="Z1175" s="41"/>
      <c r="AA1175" s="41"/>
      <c r="AB1175" s="41"/>
      <c r="AC1175" s="41"/>
      <c r="AD1175" s="41"/>
      <c r="AE1175" s="41"/>
      <c r="AR1175" s="262" t="s">
        <v>264</v>
      </c>
      <c r="AT1175" s="262" t="s">
        <v>186</v>
      </c>
      <c r="AU1175" s="262" t="s">
        <v>88</v>
      </c>
      <c r="AY1175" s="16" t="s">
        <v>184</v>
      </c>
      <c r="BE1175" s="147">
        <f>IF(O1175="základní",K1175,0)</f>
        <v>0</v>
      </c>
      <c r="BF1175" s="147">
        <f>IF(O1175="snížená",K1175,0)</f>
        <v>0</v>
      </c>
      <c r="BG1175" s="147">
        <f>IF(O1175="zákl. přenesená",K1175,0)</f>
        <v>0</v>
      </c>
      <c r="BH1175" s="147">
        <f>IF(O1175="sníž. přenesená",K1175,0)</f>
        <v>0</v>
      </c>
      <c r="BI1175" s="147">
        <f>IF(O1175="nulová",K1175,0)</f>
        <v>0</v>
      </c>
      <c r="BJ1175" s="16" t="s">
        <v>86</v>
      </c>
      <c r="BK1175" s="147">
        <f>ROUND(P1175*H1175,2)</f>
        <v>0</v>
      </c>
      <c r="BL1175" s="16" t="s">
        <v>264</v>
      </c>
      <c r="BM1175" s="262" t="s">
        <v>3425</v>
      </c>
    </row>
    <row r="1176" s="2" customFormat="1" ht="24.15" customHeight="1">
      <c r="A1176" s="41"/>
      <c r="B1176" s="42"/>
      <c r="C1176" s="249" t="s">
        <v>2492</v>
      </c>
      <c r="D1176" s="249" t="s">
        <v>186</v>
      </c>
      <c r="E1176" s="250" t="s">
        <v>3426</v>
      </c>
      <c r="F1176" s="251" t="s">
        <v>3427</v>
      </c>
      <c r="G1176" s="252" t="s">
        <v>189</v>
      </c>
      <c r="H1176" s="253">
        <v>170</v>
      </c>
      <c r="I1176" s="254"/>
      <c r="J1176" s="254"/>
      <c r="K1176" s="255">
        <f>ROUND(P1176*H1176,2)</f>
        <v>0</v>
      </c>
      <c r="L1176" s="256"/>
      <c r="M1176" s="44"/>
      <c r="N1176" s="257" t="s">
        <v>1</v>
      </c>
      <c r="O1176" s="258" t="s">
        <v>42</v>
      </c>
      <c r="P1176" s="259">
        <f>I1176+J1176</f>
        <v>0</v>
      </c>
      <c r="Q1176" s="259">
        <f>ROUND(I1176*H1176,2)</f>
        <v>0</v>
      </c>
      <c r="R1176" s="259">
        <f>ROUND(J1176*H1176,2)</f>
        <v>0</v>
      </c>
      <c r="S1176" s="94"/>
      <c r="T1176" s="260">
        <f>S1176*H1176</f>
        <v>0</v>
      </c>
      <c r="U1176" s="260">
        <v>0.00012</v>
      </c>
      <c r="V1176" s="260">
        <f>U1176*H1176</f>
        <v>0.020400000000000001</v>
      </c>
      <c r="W1176" s="260">
        <v>0</v>
      </c>
      <c r="X1176" s="261">
        <f>W1176*H1176</f>
        <v>0</v>
      </c>
      <c r="Y1176" s="41"/>
      <c r="Z1176" s="41"/>
      <c r="AA1176" s="41"/>
      <c r="AB1176" s="41"/>
      <c r="AC1176" s="41"/>
      <c r="AD1176" s="41"/>
      <c r="AE1176" s="41"/>
      <c r="AR1176" s="262" t="s">
        <v>264</v>
      </c>
      <c r="AT1176" s="262" t="s">
        <v>186</v>
      </c>
      <c r="AU1176" s="262" t="s">
        <v>88</v>
      </c>
      <c r="AY1176" s="16" t="s">
        <v>184</v>
      </c>
      <c r="BE1176" s="147">
        <f>IF(O1176="základní",K1176,0)</f>
        <v>0</v>
      </c>
      <c r="BF1176" s="147">
        <f>IF(O1176="snížená",K1176,0)</f>
        <v>0</v>
      </c>
      <c r="BG1176" s="147">
        <f>IF(O1176="zákl. přenesená",K1176,0)</f>
        <v>0</v>
      </c>
      <c r="BH1176" s="147">
        <f>IF(O1176="sníž. přenesená",K1176,0)</f>
        <v>0</v>
      </c>
      <c r="BI1176" s="147">
        <f>IF(O1176="nulová",K1176,0)</f>
        <v>0</v>
      </c>
      <c r="BJ1176" s="16" t="s">
        <v>86</v>
      </c>
      <c r="BK1176" s="147">
        <f>ROUND(P1176*H1176,2)</f>
        <v>0</v>
      </c>
      <c r="BL1176" s="16" t="s">
        <v>264</v>
      </c>
      <c r="BM1176" s="262" t="s">
        <v>3428</v>
      </c>
    </row>
    <row r="1177" s="2" customFormat="1" ht="24.15" customHeight="1">
      <c r="A1177" s="41"/>
      <c r="B1177" s="42"/>
      <c r="C1177" s="249" t="s">
        <v>2620</v>
      </c>
      <c r="D1177" s="249" t="s">
        <v>186</v>
      </c>
      <c r="E1177" s="250" t="s">
        <v>3429</v>
      </c>
      <c r="F1177" s="251" t="s">
        <v>3430</v>
      </c>
      <c r="G1177" s="252" t="s">
        <v>189</v>
      </c>
      <c r="H1177" s="253">
        <v>170</v>
      </c>
      <c r="I1177" s="254"/>
      <c r="J1177" s="254"/>
      <c r="K1177" s="255">
        <f>ROUND(P1177*H1177,2)</f>
        <v>0</v>
      </c>
      <c r="L1177" s="256"/>
      <c r="M1177" s="44"/>
      <c r="N1177" s="257" t="s">
        <v>1</v>
      </c>
      <c r="O1177" s="258" t="s">
        <v>42</v>
      </c>
      <c r="P1177" s="259">
        <f>I1177+J1177</f>
        <v>0</v>
      </c>
      <c r="Q1177" s="259">
        <f>ROUND(I1177*H1177,2)</f>
        <v>0</v>
      </c>
      <c r="R1177" s="259">
        <f>ROUND(J1177*H1177,2)</f>
        <v>0</v>
      </c>
      <c r="S1177" s="94"/>
      <c r="T1177" s="260">
        <f>S1177*H1177</f>
        <v>0</v>
      </c>
      <c r="U1177" s="260">
        <v>0.00012</v>
      </c>
      <c r="V1177" s="260">
        <f>U1177*H1177</f>
        <v>0.020400000000000001</v>
      </c>
      <c r="W1177" s="260">
        <v>0</v>
      </c>
      <c r="X1177" s="261">
        <f>W1177*H1177</f>
        <v>0</v>
      </c>
      <c r="Y1177" s="41"/>
      <c r="Z1177" s="41"/>
      <c r="AA1177" s="41"/>
      <c r="AB1177" s="41"/>
      <c r="AC1177" s="41"/>
      <c r="AD1177" s="41"/>
      <c r="AE1177" s="41"/>
      <c r="AR1177" s="262" t="s">
        <v>264</v>
      </c>
      <c r="AT1177" s="262" t="s">
        <v>186</v>
      </c>
      <c r="AU1177" s="262" t="s">
        <v>88</v>
      </c>
      <c r="AY1177" s="16" t="s">
        <v>184</v>
      </c>
      <c r="BE1177" s="147">
        <f>IF(O1177="základní",K1177,0)</f>
        <v>0</v>
      </c>
      <c r="BF1177" s="147">
        <f>IF(O1177="snížená",K1177,0)</f>
        <v>0</v>
      </c>
      <c r="BG1177" s="147">
        <f>IF(O1177="zákl. přenesená",K1177,0)</f>
        <v>0</v>
      </c>
      <c r="BH1177" s="147">
        <f>IF(O1177="sníž. přenesená",K1177,0)</f>
        <v>0</v>
      </c>
      <c r="BI1177" s="147">
        <f>IF(O1177="nulová",K1177,0)</f>
        <v>0</v>
      </c>
      <c r="BJ1177" s="16" t="s">
        <v>86</v>
      </c>
      <c r="BK1177" s="147">
        <f>ROUND(P1177*H1177,2)</f>
        <v>0</v>
      </c>
      <c r="BL1177" s="16" t="s">
        <v>264</v>
      </c>
      <c r="BM1177" s="262" t="s">
        <v>3431</v>
      </c>
    </row>
    <row r="1178" s="2" customFormat="1" ht="24.15" customHeight="1">
      <c r="A1178" s="41"/>
      <c r="B1178" s="42"/>
      <c r="C1178" s="249" t="s">
        <v>2699</v>
      </c>
      <c r="D1178" s="249" t="s">
        <v>186</v>
      </c>
      <c r="E1178" s="250" t="s">
        <v>3432</v>
      </c>
      <c r="F1178" s="251" t="s">
        <v>3433</v>
      </c>
      <c r="G1178" s="252" t="s">
        <v>189</v>
      </c>
      <c r="H1178" s="253">
        <v>20</v>
      </c>
      <c r="I1178" s="254"/>
      <c r="J1178" s="254"/>
      <c r="K1178" s="255">
        <f>ROUND(P1178*H1178,2)</f>
        <v>0</v>
      </c>
      <c r="L1178" s="256"/>
      <c r="M1178" s="44"/>
      <c r="N1178" s="257" t="s">
        <v>1</v>
      </c>
      <c r="O1178" s="258" t="s">
        <v>42</v>
      </c>
      <c r="P1178" s="259">
        <f>I1178+J1178</f>
        <v>0</v>
      </c>
      <c r="Q1178" s="259">
        <f>ROUND(I1178*H1178,2)</f>
        <v>0</v>
      </c>
      <c r="R1178" s="259">
        <f>ROUND(J1178*H1178,2)</f>
        <v>0</v>
      </c>
      <c r="S1178" s="94"/>
      <c r="T1178" s="260">
        <f>S1178*H1178</f>
        <v>0</v>
      </c>
      <c r="U1178" s="260">
        <v>0.00012999999999999999</v>
      </c>
      <c r="V1178" s="260">
        <f>U1178*H1178</f>
        <v>0.0025999999999999999</v>
      </c>
      <c r="W1178" s="260">
        <v>0</v>
      </c>
      <c r="X1178" s="261">
        <f>W1178*H1178</f>
        <v>0</v>
      </c>
      <c r="Y1178" s="41"/>
      <c r="Z1178" s="41"/>
      <c r="AA1178" s="41"/>
      <c r="AB1178" s="41"/>
      <c r="AC1178" s="41"/>
      <c r="AD1178" s="41"/>
      <c r="AE1178" s="41"/>
      <c r="AR1178" s="262" t="s">
        <v>264</v>
      </c>
      <c r="AT1178" s="262" t="s">
        <v>186</v>
      </c>
      <c r="AU1178" s="262" t="s">
        <v>88</v>
      </c>
      <c r="AY1178" s="16" t="s">
        <v>184</v>
      </c>
      <c r="BE1178" s="147">
        <f>IF(O1178="základní",K1178,0)</f>
        <v>0</v>
      </c>
      <c r="BF1178" s="147">
        <f>IF(O1178="snížená",K1178,0)</f>
        <v>0</v>
      </c>
      <c r="BG1178" s="147">
        <f>IF(O1178="zákl. přenesená",K1178,0)</f>
        <v>0</v>
      </c>
      <c r="BH1178" s="147">
        <f>IF(O1178="sníž. přenesená",K1178,0)</f>
        <v>0</v>
      </c>
      <c r="BI1178" s="147">
        <f>IF(O1178="nulová",K1178,0)</f>
        <v>0</v>
      </c>
      <c r="BJ1178" s="16" t="s">
        <v>86</v>
      </c>
      <c r="BK1178" s="147">
        <f>ROUND(P1178*H1178,2)</f>
        <v>0</v>
      </c>
      <c r="BL1178" s="16" t="s">
        <v>264</v>
      </c>
      <c r="BM1178" s="262" t="s">
        <v>3434</v>
      </c>
    </row>
    <row r="1179" s="2" customFormat="1" ht="24.15" customHeight="1">
      <c r="A1179" s="41"/>
      <c r="B1179" s="42"/>
      <c r="C1179" s="249" t="s">
        <v>2824</v>
      </c>
      <c r="D1179" s="249" t="s">
        <v>186</v>
      </c>
      <c r="E1179" s="250" t="s">
        <v>3435</v>
      </c>
      <c r="F1179" s="251" t="s">
        <v>3436</v>
      </c>
      <c r="G1179" s="252" t="s">
        <v>189</v>
      </c>
      <c r="H1179" s="253">
        <v>40</v>
      </c>
      <c r="I1179" s="254"/>
      <c r="J1179" s="254"/>
      <c r="K1179" s="255">
        <f>ROUND(P1179*H1179,2)</f>
        <v>0</v>
      </c>
      <c r="L1179" s="256"/>
      <c r="M1179" s="44"/>
      <c r="N1179" s="257" t="s">
        <v>1</v>
      </c>
      <c r="O1179" s="258" t="s">
        <v>42</v>
      </c>
      <c r="P1179" s="259">
        <f>I1179+J1179</f>
        <v>0</v>
      </c>
      <c r="Q1179" s="259">
        <f>ROUND(I1179*H1179,2)</f>
        <v>0</v>
      </c>
      <c r="R1179" s="259">
        <f>ROUND(J1179*H1179,2)</f>
        <v>0</v>
      </c>
      <c r="S1179" s="94"/>
      <c r="T1179" s="260">
        <f>S1179*H1179</f>
        <v>0</v>
      </c>
      <c r="U1179" s="260">
        <v>0.00023000000000000001</v>
      </c>
      <c r="V1179" s="260">
        <f>U1179*H1179</f>
        <v>0.0091999999999999998</v>
      </c>
      <c r="W1179" s="260">
        <v>0</v>
      </c>
      <c r="X1179" s="261">
        <f>W1179*H1179</f>
        <v>0</v>
      </c>
      <c r="Y1179" s="41"/>
      <c r="Z1179" s="41"/>
      <c r="AA1179" s="41"/>
      <c r="AB1179" s="41"/>
      <c r="AC1179" s="41"/>
      <c r="AD1179" s="41"/>
      <c r="AE1179" s="41"/>
      <c r="AR1179" s="262" t="s">
        <v>264</v>
      </c>
      <c r="AT1179" s="262" t="s">
        <v>186</v>
      </c>
      <c r="AU1179" s="262" t="s">
        <v>88</v>
      </c>
      <c r="AY1179" s="16" t="s">
        <v>184</v>
      </c>
      <c r="BE1179" s="147">
        <f>IF(O1179="základní",K1179,0)</f>
        <v>0</v>
      </c>
      <c r="BF1179" s="147">
        <f>IF(O1179="snížená",K1179,0)</f>
        <v>0</v>
      </c>
      <c r="BG1179" s="147">
        <f>IF(O1179="zákl. přenesená",K1179,0)</f>
        <v>0</v>
      </c>
      <c r="BH1179" s="147">
        <f>IF(O1179="sníž. přenesená",K1179,0)</f>
        <v>0</v>
      </c>
      <c r="BI1179" s="147">
        <f>IF(O1179="nulová",K1179,0)</f>
        <v>0</v>
      </c>
      <c r="BJ1179" s="16" t="s">
        <v>86</v>
      </c>
      <c r="BK1179" s="147">
        <f>ROUND(P1179*H1179,2)</f>
        <v>0</v>
      </c>
      <c r="BL1179" s="16" t="s">
        <v>264</v>
      </c>
      <c r="BM1179" s="262" t="s">
        <v>3437</v>
      </c>
    </row>
    <row r="1180" s="12" customFormat="1" ht="22.8" customHeight="1">
      <c r="A1180" s="12"/>
      <c r="B1180" s="232"/>
      <c r="C1180" s="233"/>
      <c r="D1180" s="234" t="s">
        <v>78</v>
      </c>
      <c r="E1180" s="247" t="s">
        <v>3438</v>
      </c>
      <c r="F1180" s="247" t="s">
        <v>3439</v>
      </c>
      <c r="G1180" s="233"/>
      <c r="H1180" s="233"/>
      <c r="I1180" s="236"/>
      <c r="J1180" s="236"/>
      <c r="K1180" s="248">
        <f>BK1180</f>
        <v>0</v>
      </c>
      <c r="L1180" s="233"/>
      <c r="M1180" s="238"/>
      <c r="N1180" s="239"/>
      <c r="O1180" s="240"/>
      <c r="P1180" s="240"/>
      <c r="Q1180" s="241">
        <f>SUM(Q1181:Q1194)</f>
        <v>0</v>
      </c>
      <c r="R1180" s="241">
        <f>SUM(R1181:R1194)</f>
        <v>0</v>
      </c>
      <c r="S1180" s="240"/>
      <c r="T1180" s="242">
        <f>SUM(T1181:T1194)</f>
        <v>0</v>
      </c>
      <c r="U1180" s="240"/>
      <c r="V1180" s="242">
        <f>SUM(V1181:V1194)</f>
        <v>7.9908229999999998</v>
      </c>
      <c r="W1180" s="240"/>
      <c r="X1180" s="243">
        <f>SUM(X1181:X1194)</f>
        <v>0.45830400000000004</v>
      </c>
      <c r="Y1180" s="12"/>
      <c r="Z1180" s="12"/>
      <c r="AA1180" s="12"/>
      <c r="AB1180" s="12"/>
      <c r="AC1180" s="12"/>
      <c r="AD1180" s="12"/>
      <c r="AE1180" s="12"/>
      <c r="AR1180" s="244" t="s">
        <v>88</v>
      </c>
      <c r="AT1180" s="245" t="s">
        <v>78</v>
      </c>
      <c r="AU1180" s="245" t="s">
        <v>86</v>
      </c>
      <c r="AY1180" s="244" t="s">
        <v>184</v>
      </c>
      <c r="BK1180" s="246">
        <f>SUM(BK1181:BK1194)</f>
        <v>0</v>
      </c>
    </row>
    <row r="1181" s="2" customFormat="1" ht="16.5" customHeight="1">
      <c r="A1181" s="41"/>
      <c r="B1181" s="42"/>
      <c r="C1181" s="249" t="s">
        <v>2971</v>
      </c>
      <c r="D1181" s="249" t="s">
        <v>186</v>
      </c>
      <c r="E1181" s="250" t="s">
        <v>3440</v>
      </c>
      <c r="F1181" s="251" t="s">
        <v>3441</v>
      </c>
      <c r="G1181" s="252" t="s">
        <v>189</v>
      </c>
      <c r="H1181" s="253">
        <v>1478.4000000000001</v>
      </c>
      <c r="I1181" s="254"/>
      <c r="J1181" s="254"/>
      <c r="K1181" s="255">
        <f>ROUND(P1181*H1181,2)</f>
        <v>0</v>
      </c>
      <c r="L1181" s="256"/>
      <c r="M1181" s="44"/>
      <c r="N1181" s="257" t="s">
        <v>1</v>
      </c>
      <c r="O1181" s="258" t="s">
        <v>42</v>
      </c>
      <c r="P1181" s="259">
        <f>I1181+J1181</f>
        <v>0</v>
      </c>
      <c r="Q1181" s="259">
        <f>ROUND(I1181*H1181,2)</f>
        <v>0</v>
      </c>
      <c r="R1181" s="259">
        <f>ROUND(J1181*H1181,2)</f>
        <v>0</v>
      </c>
      <c r="S1181" s="94"/>
      <c r="T1181" s="260">
        <f>S1181*H1181</f>
        <v>0</v>
      </c>
      <c r="U1181" s="260">
        <v>0.001</v>
      </c>
      <c r="V1181" s="260">
        <f>U1181*H1181</f>
        <v>1.4784000000000002</v>
      </c>
      <c r="W1181" s="260">
        <v>0.00031</v>
      </c>
      <c r="X1181" s="261">
        <f>W1181*H1181</f>
        <v>0.45830400000000004</v>
      </c>
      <c r="Y1181" s="41"/>
      <c r="Z1181" s="41"/>
      <c r="AA1181" s="41"/>
      <c r="AB1181" s="41"/>
      <c r="AC1181" s="41"/>
      <c r="AD1181" s="41"/>
      <c r="AE1181" s="41"/>
      <c r="AR1181" s="262" t="s">
        <v>264</v>
      </c>
      <c r="AT1181" s="262" t="s">
        <v>186</v>
      </c>
      <c r="AU1181" s="262" t="s">
        <v>88</v>
      </c>
      <c r="AY1181" s="16" t="s">
        <v>184</v>
      </c>
      <c r="BE1181" s="147">
        <f>IF(O1181="základní",K1181,0)</f>
        <v>0</v>
      </c>
      <c r="BF1181" s="147">
        <f>IF(O1181="snížená",K1181,0)</f>
        <v>0</v>
      </c>
      <c r="BG1181" s="147">
        <f>IF(O1181="zákl. přenesená",K1181,0)</f>
        <v>0</v>
      </c>
      <c r="BH1181" s="147">
        <f>IF(O1181="sníž. přenesená",K1181,0)</f>
        <v>0</v>
      </c>
      <c r="BI1181" s="147">
        <f>IF(O1181="nulová",K1181,0)</f>
        <v>0</v>
      </c>
      <c r="BJ1181" s="16" t="s">
        <v>86</v>
      </c>
      <c r="BK1181" s="147">
        <f>ROUND(P1181*H1181,2)</f>
        <v>0</v>
      </c>
      <c r="BL1181" s="16" t="s">
        <v>264</v>
      </c>
      <c r="BM1181" s="262" t="s">
        <v>3442</v>
      </c>
    </row>
    <row r="1182" s="13" customFormat="1">
      <c r="A1182" s="13"/>
      <c r="B1182" s="263"/>
      <c r="C1182" s="264"/>
      <c r="D1182" s="265" t="s">
        <v>201</v>
      </c>
      <c r="E1182" s="266" t="s">
        <v>1</v>
      </c>
      <c r="F1182" s="267" t="s">
        <v>3443</v>
      </c>
      <c r="G1182" s="264"/>
      <c r="H1182" s="268">
        <v>798.60000000000002</v>
      </c>
      <c r="I1182" s="269"/>
      <c r="J1182" s="269"/>
      <c r="K1182" s="264"/>
      <c r="L1182" s="264"/>
      <c r="M1182" s="270"/>
      <c r="N1182" s="271"/>
      <c r="O1182" s="272"/>
      <c r="P1182" s="272"/>
      <c r="Q1182" s="272"/>
      <c r="R1182" s="272"/>
      <c r="S1182" s="272"/>
      <c r="T1182" s="272"/>
      <c r="U1182" s="272"/>
      <c r="V1182" s="272"/>
      <c r="W1182" s="272"/>
      <c r="X1182" s="273"/>
      <c r="Y1182" s="13"/>
      <c r="Z1182" s="13"/>
      <c r="AA1182" s="13"/>
      <c r="AB1182" s="13"/>
      <c r="AC1182" s="13"/>
      <c r="AD1182" s="13"/>
      <c r="AE1182" s="13"/>
      <c r="AT1182" s="274" t="s">
        <v>201</v>
      </c>
      <c r="AU1182" s="274" t="s">
        <v>88</v>
      </c>
      <c r="AV1182" s="13" t="s">
        <v>88</v>
      </c>
      <c r="AW1182" s="13" t="s">
        <v>5</v>
      </c>
      <c r="AX1182" s="13" t="s">
        <v>79</v>
      </c>
      <c r="AY1182" s="274" t="s">
        <v>184</v>
      </c>
    </row>
    <row r="1183" s="13" customFormat="1">
      <c r="A1183" s="13"/>
      <c r="B1183" s="263"/>
      <c r="C1183" s="264"/>
      <c r="D1183" s="265" t="s">
        <v>201</v>
      </c>
      <c r="E1183" s="266" t="s">
        <v>1</v>
      </c>
      <c r="F1183" s="267" t="s">
        <v>3444</v>
      </c>
      <c r="G1183" s="264"/>
      <c r="H1183" s="268">
        <v>679.79999999999995</v>
      </c>
      <c r="I1183" s="269"/>
      <c r="J1183" s="269"/>
      <c r="K1183" s="264"/>
      <c r="L1183" s="264"/>
      <c r="M1183" s="270"/>
      <c r="N1183" s="271"/>
      <c r="O1183" s="272"/>
      <c r="P1183" s="272"/>
      <c r="Q1183" s="272"/>
      <c r="R1183" s="272"/>
      <c r="S1183" s="272"/>
      <c r="T1183" s="272"/>
      <c r="U1183" s="272"/>
      <c r="V1183" s="272"/>
      <c r="W1183" s="272"/>
      <c r="X1183" s="273"/>
      <c r="Y1183" s="13"/>
      <c r="Z1183" s="13"/>
      <c r="AA1183" s="13"/>
      <c r="AB1183" s="13"/>
      <c r="AC1183" s="13"/>
      <c r="AD1183" s="13"/>
      <c r="AE1183" s="13"/>
      <c r="AT1183" s="274" t="s">
        <v>201</v>
      </c>
      <c r="AU1183" s="274" t="s">
        <v>88</v>
      </c>
      <c r="AV1183" s="13" t="s">
        <v>88</v>
      </c>
      <c r="AW1183" s="13" t="s">
        <v>5</v>
      </c>
      <c r="AX1183" s="13" t="s">
        <v>79</v>
      </c>
      <c r="AY1183" s="274" t="s">
        <v>184</v>
      </c>
    </row>
    <row r="1184" s="14" customFormat="1">
      <c r="A1184" s="14"/>
      <c r="B1184" s="275"/>
      <c r="C1184" s="276"/>
      <c r="D1184" s="265" t="s">
        <v>201</v>
      </c>
      <c r="E1184" s="277" t="s">
        <v>1</v>
      </c>
      <c r="F1184" s="278" t="s">
        <v>227</v>
      </c>
      <c r="G1184" s="276"/>
      <c r="H1184" s="279">
        <v>1478.4000000000001</v>
      </c>
      <c r="I1184" s="280"/>
      <c r="J1184" s="280"/>
      <c r="K1184" s="276"/>
      <c r="L1184" s="276"/>
      <c r="M1184" s="281"/>
      <c r="N1184" s="282"/>
      <c r="O1184" s="283"/>
      <c r="P1184" s="283"/>
      <c r="Q1184" s="283"/>
      <c r="R1184" s="283"/>
      <c r="S1184" s="283"/>
      <c r="T1184" s="283"/>
      <c r="U1184" s="283"/>
      <c r="V1184" s="283"/>
      <c r="W1184" s="283"/>
      <c r="X1184" s="284"/>
      <c r="Y1184" s="14"/>
      <c r="Z1184" s="14"/>
      <c r="AA1184" s="14"/>
      <c r="AB1184" s="14"/>
      <c r="AC1184" s="14"/>
      <c r="AD1184" s="14"/>
      <c r="AE1184" s="14"/>
      <c r="AT1184" s="285" t="s">
        <v>201</v>
      </c>
      <c r="AU1184" s="285" t="s">
        <v>88</v>
      </c>
      <c r="AV1184" s="14" t="s">
        <v>190</v>
      </c>
      <c r="AW1184" s="14" t="s">
        <v>5</v>
      </c>
      <c r="AX1184" s="14" t="s">
        <v>86</v>
      </c>
      <c r="AY1184" s="285" t="s">
        <v>184</v>
      </c>
    </row>
    <row r="1185" s="2" customFormat="1" ht="24.15" customHeight="1">
      <c r="A1185" s="41"/>
      <c r="B1185" s="42"/>
      <c r="C1185" s="249" t="s">
        <v>3149</v>
      </c>
      <c r="D1185" s="249" t="s">
        <v>186</v>
      </c>
      <c r="E1185" s="250" t="s">
        <v>3445</v>
      </c>
      <c r="F1185" s="251" t="s">
        <v>3446</v>
      </c>
      <c r="G1185" s="252" t="s">
        <v>189</v>
      </c>
      <c r="H1185" s="253">
        <v>1478.4000000000001</v>
      </c>
      <c r="I1185" s="254"/>
      <c r="J1185" s="254"/>
      <c r="K1185" s="255">
        <f>ROUND(P1185*H1185,2)</f>
        <v>0</v>
      </c>
      <c r="L1185" s="256"/>
      <c r="M1185" s="44"/>
      <c r="N1185" s="257" t="s">
        <v>1</v>
      </c>
      <c r="O1185" s="258" t="s">
        <v>42</v>
      </c>
      <c r="P1185" s="259">
        <f>I1185+J1185</f>
        <v>0</v>
      </c>
      <c r="Q1185" s="259">
        <f>ROUND(I1185*H1185,2)</f>
        <v>0</v>
      </c>
      <c r="R1185" s="259">
        <f>ROUND(J1185*H1185,2)</f>
        <v>0</v>
      </c>
      <c r="S1185" s="94"/>
      <c r="T1185" s="260">
        <f>S1185*H1185</f>
        <v>0</v>
      </c>
      <c r="U1185" s="260">
        <v>0.0031800000000000001</v>
      </c>
      <c r="V1185" s="260">
        <f>U1185*H1185</f>
        <v>4.7013120000000006</v>
      </c>
      <c r="W1185" s="260">
        <v>0</v>
      </c>
      <c r="X1185" s="261">
        <f>W1185*H1185</f>
        <v>0</v>
      </c>
      <c r="Y1185" s="41"/>
      <c r="Z1185" s="41"/>
      <c r="AA1185" s="41"/>
      <c r="AB1185" s="41"/>
      <c r="AC1185" s="41"/>
      <c r="AD1185" s="41"/>
      <c r="AE1185" s="41"/>
      <c r="AR1185" s="262" t="s">
        <v>264</v>
      </c>
      <c r="AT1185" s="262" t="s">
        <v>186</v>
      </c>
      <c r="AU1185" s="262" t="s">
        <v>88</v>
      </c>
      <c r="AY1185" s="16" t="s">
        <v>184</v>
      </c>
      <c r="BE1185" s="147">
        <f>IF(O1185="základní",K1185,0)</f>
        <v>0</v>
      </c>
      <c r="BF1185" s="147">
        <f>IF(O1185="snížená",K1185,0)</f>
        <v>0</v>
      </c>
      <c r="BG1185" s="147">
        <f>IF(O1185="zákl. přenesená",K1185,0)</f>
        <v>0</v>
      </c>
      <c r="BH1185" s="147">
        <f>IF(O1185="sníž. přenesená",K1185,0)</f>
        <v>0</v>
      </c>
      <c r="BI1185" s="147">
        <f>IF(O1185="nulová",K1185,0)</f>
        <v>0</v>
      </c>
      <c r="BJ1185" s="16" t="s">
        <v>86</v>
      </c>
      <c r="BK1185" s="147">
        <f>ROUND(P1185*H1185,2)</f>
        <v>0</v>
      </c>
      <c r="BL1185" s="16" t="s">
        <v>264</v>
      </c>
      <c r="BM1185" s="262" t="s">
        <v>3447</v>
      </c>
    </row>
    <row r="1186" s="2" customFormat="1" ht="24.15" customHeight="1">
      <c r="A1186" s="41"/>
      <c r="B1186" s="42"/>
      <c r="C1186" s="249" t="s">
        <v>3448</v>
      </c>
      <c r="D1186" s="249" t="s">
        <v>186</v>
      </c>
      <c r="E1186" s="250" t="s">
        <v>3449</v>
      </c>
      <c r="F1186" s="251" t="s">
        <v>3450</v>
      </c>
      <c r="G1186" s="252" t="s">
        <v>189</v>
      </c>
      <c r="H1186" s="253">
        <v>3180.0999999999999</v>
      </c>
      <c r="I1186" s="254"/>
      <c r="J1186" s="254"/>
      <c r="K1186" s="255">
        <f>ROUND(P1186*H1186,2)</f>
        <v>0</v>
      </c>
      <c r="L1186" s="256"/>
      <c r="M1186" s="44"/>
      <c r="N1186" s="257" t="s">
        <v>1</v>
      </c>
      <c r="O1186" s="258" t="s">
        <v>42</v>
      </c>
      <c r="P1186" s="259">
        <f>I1186+J1186</f>
        <v>0</v>
      </c>
      <c r="Q1186" s="259">
        <f>ROUND(I1186*H1186,2)</f>
        <v>0</v>
      </c>
      <c r="R1186" s="259">
        <f>ROUND(J1186*H1186,2)</f>
        <v>0</v>
      </c>
      <c r="S1186" s="94"/>
      <c r="T1186" s="260">
        <f>S1186*H1186</f>
        <v>0</v>
      </c>
      <c r="U1186" s="260">
        <v>0.00021000000000000001</v>
      </c>
      <c r="V1186" s="260">
        <f>U1186*H1186</f>
        <v>0.667821</v>
      </c>
      <c r="W1186" s="260">
        <v>0</v>
      </c>
      <c r="X1186" s="261">
        <f>W1186*H1186</f>
        <v>0</v>
      </c>
      <c r="Y1186" s="41"/>
      <c r="Z1186" s="41"/>
      <c r="AA1186" s="41"/>
      <c r="AB1186" s="41"/>
      <c r="AC1186" s="41"/>
      <c r="AD1186" s="41"/>
      <c r="AE1186" s="41"/>
      <c r="AR1186" s="262" t="s">
        <v>264</v>
      </c>
      <c r="AT1186" s="262" t="s">
        <v>186</v>
      </c>
      <c r="AU1186" s="262" t="s">
        <v>88</v>
      </c>
      <c r="AY1186" s="16" t="s">
        <v>184</v>
      </c>
      <c r="BE1186" s="147">
        <f>IF(O1186="základní",K1186,0)</f>
        <v>0</v>
      </c>
      <c r="BF1186" s="147">
        <f>IF(O1186="snížená",K1186,0)</f>
        <v>0</v>
      </c>
      <c r="BG1186" s="147">
        <f>IF(O1186="zákl. přenesená",K1186,0)</f>
        <v>0</v>
      </c>
      <c r="BH1186" s="147">
        <f>IF(O1186="sníž. přenesená",K1186,0)</f>
        <v>0</v>
      </c>
      <c r="BI1186" s="147">
        <f>IF(O1186="nulová",K1186,0)</f>
        <v>0</v>
      </c>
      <c r="BJ1186" s="16" t="s">
        <v>86</v>
      </c>
      <c r="BK1186" s="147">
        <f>ROUND(P1186*H1186,2)</f>
        <v>0</v>
      </c>
      <c r="BL1186" s="16" t="s">
        <v>264</v>
      </c>
      <c r="BM1186" s="262" t="s">
        <v>3451</v>
      </c>
    </row>
    <row r="1187" s="13" customFormat="1">
      <c r="A1187" s="13"/>
      <c r="B1187" s="263"/>
      <c r="C1187" s="264"/>
      <c r="D1187" s="265" t="s">
        <v>201</v>
      </c>
      <c r="E1187" s="266" t="s">
        <v>1</v>
      </c>
      <c r="F1187" s="267" t="s">
        <v>3452</v>
      </c>
      <c r="G1187" s="264"/>
      <c r="H1187" s="268">
        <v>558.60000000000002</v>
      </c>
      <c r="I1187" s="269"/>
      <c r="J1187" s="269"/>
      <c r="K1187" s="264"/>
      <c r="L1187" s="264"/>
      <c r="M1187" s="270"/>
      <c r="N1187" s="271"/>
      <c r="O1187" s="272"/>
      <c r="P1187" s="272"/>
      <c r="Q1187" s="272"/>
      <c r="R1187" s="272"/>
      <c r="S1187" s="272"/>
      <c r="T1187" s="272"/>
      <c r="U1187" s="272"/>
      <c r="V1187" s="272"/>
      <c r="W1187" s="272"/>
      <c r="X1187" s="273"/>
      <c r="Y1187" s="13"/>
      <c r="Z1187" s="13"/>
      <c r="AA1187" s="13"/>
      <c r="AB1187" s="13"/>
      <c r="AC1187" s="13"/>
      <c r="AD1187" s="13"/>
      <c r="AE1187" s="13"/>
      <c r="AT1187" s="274" t="s">
        <v>201</v>
      </c>
      <c r="AU1187" s="274" t="s">
        <v>88</v>
      </c>
      <c r="AV1187" s="13" t="s">
        <v>88</v>
      </c>
      <c r="AW1187" s="13" t="s">
        <v>5</v>
      </c>
      <c r="AX1187" s="13" t="s">
        <v>79</v>
      </c>
      <c r="AY1187" s="274" t="s">
        <v>184</v>
      </c>
    </row>
    <row r="1188" s="13" customFormat="1">
      <c r="A1188" s="13"/>
      <c r="B1188" s="263"/>
      <c r="C1188" s="264"/>
      <c r="D1188" s="265" t="s">
        <v>201</v>
      </c>
      <c r="E1188" s="266" t="s">
        <v>1</v>
      </c>
      <c r="F1188" s="267" t="s">
        <v>3453</v>
      </c>
      <c r="G1188" s="264"/>
      <c r="H1188" s="268">
        <v>1088.2000000000001</v>
      </c>
      <c r="I1188" s="269"/>
      <c r="J1188" s="269"/>
      <c r="K1188" s="264"/>
      <c r="L1188" s="264"/>
      <c r="M1188" s="270"/>
      <c r="N1188" s="271"/>
      <c r="O1188" s="272"/>
      <c r="P1188" s="272"/>
      <c r="Q1188" s="272"/>
      <c r="R1188" s="272"/>
      <c r="S1188" s="272"/>
      <c r="T1188" s="272"/>
      <c r="U1188" s="272"/>
      <c r="V1188" s="272"/>
      <c r="W1188" s="272"/>
      <c r="X1188" s="273"/>
      <c r="Y1188" s="13"/>
      <c r="Z1188" s="13"/>
      <c r="AA1188" s="13"/>
      <c r="AB1188" s="13"/>
      <c r="AC1188" s="13"/>
      <c r="AD1188" s="13"/>
      <c r="AE1188" s="13"/>
      <c r="AT1188" s="274" t="s">
        <v>201</v>
      </c>
      <c r="AU1188" s="274" t="s">
        <v>88</v>
      </c>
      <c r="AV1188" s="13" t="s">
        <v>88</v>
      </c>
      <c r="AW1188" s="13" t="s">
        <v>5</v>
      </c>
      <c r="AX1188" s="13" t="s">
        <v>79</v>
      </c>
      <c r="AY1188" s="274" t="s">
        <v>184</v>
      </c>
    </row>
    <row r="1189" s="13" customFormat="1">
      <c r="A1189" s="13"/>
      <c r="B1189" s="263"/>
      <c r="C1189" s="264"/>
      <c r="D1189" s="265" t="s">
        <v>201</v>
      </c>
      <c r="E1189" s="266" t="s">
        <v>1</v>
      </c>
      <c r="F1189" s="267" t="s">
        <v>3454</v>
      </c>
      <c r="G1189" s="264"/>
      <c r="H1189" s="268">
        <v>846</v>
      </c>
      <c r="I1189" s="269"/>
      <c r="J1189" s="269"/>
      <c r="K1189" s="264"/>
      <c r="L1189" s="264"/>
      <c r="M1189" s="270"/>
      <c r="N1189" s="271"/>
      <c r="O1189" s="272"/>
      <c r="P1189" s="272"/>
      <c r="Q1189" s="272"/>
      <c r="R1189" s="272"/>
      <c r="S1189" s="272"/>
      <c r="T1189" s="272"/>
      <c r="U1189" s="272"/>
      <c r="V1189" s="272"/>
      <c r="W1189" s="272"/>
      <c r="X1189" s="273"/>
      <c r="Y1189" s="13"/>
      <c r="Z1189" s="13"/>
      <c r="AA1189" s="13"/>
      <c r="AB1189" s="13"/>
      <c r="AC1189" s="13"/>
      <c r="AD1189" s="13"/>
      <c r="AE1189" s="13"/>
      <c r="AT1189" s="274" t="s">
        <v>201</v>
      </c>
      <c r="AU1189" s="274" t="s">
        <v>88</v>
      </c>
      <c r="AV1189" s="13" t="s">
        <v>88</v>
      </c>
      <c r="AW1189" s="13" t="s">
        <v>5</v>
      </c>
      <c r="AX1189" s="13" t="s">
        <v>79</v>
      </c>
      <c r="AY1189" s="274" t="s">
        <v>184</v>
      </c>
    </row>
    <row r="1190" s="13" customFormat="1">
      <c r="A1190" s="13"/>
      <c r="B1190" s="263"/>
      <c r="C1190" s="264"/>
      <c r="D1190" s="265" t="s">
        <v>201</v>
      </c>
      <c r="E1190" s="266" t="s">
        <v>1</v>
      </c>
      <c r="F1190" s="267" t="s">
        <v>3455</v>
      </c>
      <c r="G1190" s="264"/>
      <c r="H1190" s="268">
        <v>687.29999999999995</v>
      </c>
      <c r="I1190" s="269"/>
      <c r="J1190" s="269"/>
      <c r="K1190" s="264"/>
      <c r="L1190" s="264"/>
      <c r="M1190" s="270"/>
      <c r="N1190" s="271"/>
      <c r="O1190" s="272"/>
      <c r="P1190" s="272"/>
      <c r="Q1190" s="272"/>
      <c r="R1190" s="272"/>
      <c r="S1190" s="272"/>
      <c r="T1190" s="272"/>
      <c r="U1190" s="272"/>
      <c r="V1190" s="272"/>
      <c r="W1190" s="272"/>
      <c r="X1190" s="273"/>
      <c r="Y1190" s="13"/>
      <c r="Z1190" s="13"/>
      <c r="AA1190" s="13"/>
      <c r="AB1190" s="13"/>
      <c r="AC1190" s="13"/>
      <c r="AD1190" s="13"/>
      <c r="AE1190" s="13"/>
      <c r="AT1190" s="274" t="s">
        <v>201</v>
      </c>
      <c r="AU1190" s="274" t="s">
        <v>88</v>
      </c>
      <c r="AV1190" s="13" t="s">
        <v>88</v>
      </c>
      <c r="AW1190" s="13" t="s">
        <v>5</v>
      </c>
      <c r="AX1190" s="13" t="s">
        <v>79</v>
      </c>
      <c r="AY1190" s="274" t="s">
        <v>184</v>
      </c>
    </row>
    <row r="1191" s="14" customFormat="1">
      <c r="A1191" s="14"/>
      <c r="B1191" s="275"/>
      <c r="C1191" s="276"/>
      <c r="D1191" s="265" t="s">
        <v>201</v>
      </c>
      <c r="E1191" s="277" t="s">
        <v>1</v>
      </c>
      <c r="F1191" s="278" t="s">
        <v>227</v>
      </c>
      <c r="G1191" s="276"/>
      <c r="H1191" s="279">
        <v>3180.1000000000004</v>
      </c>
      <c r="I1191" s="280"/>
      <c r="J1191" s="280"/>
      <c r="K1191" s="276"/>
      <c r="L1191" s="276"/>
      <c r="M1191" s="281"/>
      <c r="N1191" s="282"/>
      <c r="O1191" s="283"/>
      <c r="P1191" s="283"/>
      <c r="Q1191" s="283"/>
      <c r="R1191" s="283"/>
      <c r="S1191" s="283"/>
      <c r="T1191" s="283"/>
      <c r="U1191" s="283"/>
      <c r="V1191" s="283"/>
      <c r="W1191" s="283"/>
      <c r="X1191" s="284"/>
      <c r="Y1191" s="14"/>
      <c r="Z1191" s="14"/>
      <c r="AA1191" s="14"/>
      <c r="AB1191" s="14"/>
      <c r="AC1191" s="14"/>
      <c r="AD1191" s="14"/>
      <c r="AE1191" s="14"/>
      <c r="AT1191" s="285" t="s">
        <v>201</v>
      </c>
      <c r="AU1191" s="285" t="s">
        <v>88</v>
      </c>
      <c r="AV1191" s="14" t="s">
        <v>190</v>
      </c>
      <c r="AW1191" s="14" t="s">
        <v>5</v>
      </c>
      <c r="AX1191" s="14" t="s">
        <v>86</v>
      </c>
      <c r="AY1191" s="285" t="s">
        <v>184</v>
      </c>
    </row>
    <row r="1192" s="2" customFormat="1" ht="33" customHeight="1">
      <c r="A1192" s="41"/>
      <c r="B1192" s="42"/>
      <c r="C1192" s="249" t="s">
        <v>3456</v>
      </c>
      <c r="D1192" s="249" t="s">
        <v>186</v>
      </c>
      <c r="E1192" s="250" t="s">
        <v>3457</v>
      </c>
      <c r="F1192" s="251" t="s">
        <v>3458</v>
      </c>
      <c r="G1192" s="252" t="s">
        <v>189</v>
      </c>
      <c r="H1192" s="253">
        <v>1478.4000000000001</v>
      </c>
      <c r="I1192" s="254"/>
      <c r="J1192" s="254"/>
      <c r="K1192" s="255">
        <f>ROUND(P1192*H1192,2)</f>
        <v>0</v>
      </c>
      <c r="L1192" s="256"/>
      <c r="M1192" s="44"/>
      <c r="N1192" s="257" t="s">
        <v>1</v>
      </c>
      <c r="O1192" s="258" t="s">
        <v>42</v>
      </c>
      <c r="P1192" s="259">
        <f>I1192+J1192</f>
        <v>0</v>
      </c>
      <c r="Q1192" s="259">
        <f>ROUND(I1192*H1192,2)</f>
        <v>0</v>
      </c>
      <c r="R1192" s="259">
        <f>ROUND(J1192*H1192,2)</f>
        <v>0</v>
      </c>
      <c r="S1192" s="94"/>
      <c r="T1192" s="260">
        <f>S1192*H1192</f>
        <v>0</v>
      </c>
      <c r="U1192" s="260">
        <v>0.00021000000000000001</v>
      </c>
      <c r="V1192" s="260">
        <f>U1192*H1192</f>
        <v>0.31046400000000002</v>
      </c>
      <c r="W1192" s="260">
        <v>0</v>
      </c>
      <c r="X1192" s="261">
        <f>W1192*H1192</f>
        <v>0</v>
      </c>
      <c r="Y1192" s="41"/>
      <c r="Z1192" s="41"/>
      <c r="AA1192" s="41"/>
      <c r="AB1192" s="41"/>
      <c r="AC1192" s="41"/>
      <c r="AD1192" s="41"/>
      <c r="AE1192" s="41"/>
      <c r="AR1192" s="262" t="s">
        <v>264</v>
      </c>
      <c r="AT1192" s="262" t="s">
        <v>186</v>
      </c>
      <c r="AU1192" s="262" t="s">
        <v>88</v>
      </c>
      <c r="AY1192" s="16" t="s">
        <v>184</v>
      </c>
      <c r="BE1192" s="147">
        <f>IF(O1192="základní",K1192,0)</f>
        <v>0</v>
      </c>
      <c r="BF1192" s="147">
        <f>IF(O1192="snížená",K1192,0)</f>
        <v>0</v>
      </c>
      <c r="BG1192" s="147">
        <f>IF(O1192="zákl. přenesená",K1192,0)</f>
        <v>0</v>
      </c>
      <c r="BH1192" s="147">
        <f>IF(O1192="sníž. přenesená",K1192,0)</f>
        <v>0</v>
      </c>
      <c r="BI1192" s="147">
        <f>IF(O1192="nulová",K1192,0)</f>
        <v>0</v>
      </c>
      <c r="BJ1192" s="16" t="s">
        <v>86</v>
      </c>
      <c r="BK1192" s="147">
        <f>ROUND(P1192*H1192,2)</f>
        <v>0</v>
      </c>
      <c r="BL1192" s="16" t="s">
        <v>264</v>
      </c>
      <c r="BM1192" s="262" t="s">
        <v>3459</v>
      </c>
    </row>
    <row r="1193" s="2" customFormat="1" ht="24.15" customHeight="1">
      <c r="A1193" s="41"/>
      <c r="B1193" s="42"/>
      <c r="C1193" s="249" t="s">
        <v>3460</v>
      </c>
      <c r="D1193" s="249" t="s">
        <v>186</v>
      </c>
      <c r="E1193" s="250" t="s">
        <v>3461</v>
      </c>
      <c r="F1193" s="251" t="s">
        <v>3462</v>
      </c>
      <c r="G1193" s="252" t="s">
        <v>189</v>
      </c>
      <c r="H1193" s="253">
        <v>600</v>
      </c>
      <c r="I1193" s="254"/>
      <c r="J1193" s="254"/>
      <c r="K1193" s="255">
        <f>ROUND(P1193*H1193,2)</f>
        <v>0</v>
      </c>
      <c r="L1193" s="256"/>
      <c r="M1193" s="44"/>
      <c r="N1193" s="257" t="s">
        <v>1</v>
      </c>
      <c r="O1193" s="258" t="s">
        <v>42</v>
      </c>
      <c r="P1193" s="259">
        <f>I1193+J1193</f>
        <v>0</v>
      </c>
      <c r="Q1193" s="259">
        <f>ROUND(I1193*H1193,2)</f>
        <v>0</v>
      </c>
      <c r="R1193" s="259">
        <f>ROUND(J1193*H1193,2)</f>
        <v>0</v>
      </c>
      <c r="S1193" s="94"/>
      <c r="T1193" s="260">
        <f>S1193*H1193</f>
        <v>0</v>
      </c>
      <c r="U1193" s="260">
        <v>1.0000000000000001E-05</v>
      </c>
      <c r="V1193" s="260">
        <f>U1193*H1193</f>
        <v>0.0060000000000000001</v>
      </c>
      <c r="W1193" s="260">
        <v>0</v>
      </c>
      <c r="X1193" s="261">
        <f>W1193*H1193</f>
        <v>0</v>
      </c>
      <c r="Y1193" s="41"/>
      <c r="Z1193" s="41"/>
      <c r="AA1193" s="41"/>
      <c r="AB1193" s="41"/>
      <c r="AC1193" s="41"/>
      <c r="AD1193" s="41"/>
      <c r="AE1193" s="41"/>
      <c r="AR1193" s="262" t="s">
        <v>264</v>
      </c>
      <c r="AT1193" s="262" t="s">
        <v>186</v>
      </c>
      <c r="AU1193" s="262" t="s">
        <v>88</v>
      </c>
      <c r="AY1193" s="16" t="s">
        <v>184</v>
      </c>
      <c r="BE1193" s="147">
        <f>IF(O1193="základní",K1193,0)</f>
        <v>0</v>
      </c>
      <c r="BF1193" s="147">
        <f>IF(O1193="snížená",K1193,0)</f>
        <v>0</v>
      </c>
      <c r="BG1193" s="147">
        <f>IF(O1193="zákl. přenesená",K1193,0)</f>
        <v>0</v>
      </c>
      <c r="BH1193" s="147">
        <f>IF(O1193="sníž. přenesená",K1193,0)</f>
        <v>0</v>
      </c>
      <c r="BI1193" s="147">
        <f>IF(O1193="nulová",K1193,0)</f>
        <v>0</v>
      </c>
      <c r="BJ1193" s="16" t="s">
        <v>86</v>
      </c>
      <c r="BK1193" s="147">
        <f>ROUND(P1193*H1193,2)</f>
        <v>0</v>
      </c>
      <c r="BL1193" s="16" t="s">
        <v>264</v>
      </c>
      <c r="BM1193" s="262" t="s">
        <v>3463</v>
      </c>
    </row>
    <row r="1194" s="2" customFormat="1" ht="33" customHeight="1">
      <c r="A1194" s="41"/>
      <c r="B1194" s="42"/>
      <c r="C1194" s="249" t="s">
        <v>3244</v>
      </c>
      <c r="D1194" s="249" t="s">
        <v>186</v>
      </c>
      <c r="E1194" s="250" t="s">
        <v>3464</v>
      </c>
      <c r="F1194" s="251" t="s">
        <v>3465</v>
      </c>
      <c r="G1194" s="252" t="s">
        <v>189</v>
      </c>
      <c r="H1194" s="253">
        <v>3180.0999999999999</v>
      </c>
      <c r="I1194" s="254"/>
      <c r="J1194" s="254"/>
      <c r="K1194" s="255">
        <f>ROUND(P1194*H1194,2)</f>
        <v>0</v>
      </c>
      <c r="L1194" s="256"/>
      <c r="M1194" s="44"/>
      <c r="N1194" s="257" t="s">
        <v>1</v>
      </c>
      <c r="O1194" s="258" t="s">
        <v>42</v>
      </c>
      <c r="P1194" s="259">
        <f>I1194+J1194</f>
        <v>0</v>
      </c>
      <c r="Q1194" s="259">
        <f>ROUND(I1194*H1194,2)</f>
        <v>0</v>
      </c>
      <c r="R1194" s="259">
        <f>ROUND(J1194*H1194,2)</f>
        <v>0</v>
      </c>
      <c r="S1194" s="94"/>
      <c r="T1194" s="260">
        <f>S1194*H1194</f>
        <v>0</v>
      </c>
      <c r="U1194" s="260">
        <v>0.00025999999999999998</v>
      </c>
      <c r="V1194" s="260">
        <f>U1194*H1194</f>
        <v>0.82682599999999995</v>
      </c>
      <c r="W1194" s="260">
        <v>0</v>
      </c>
      <c r="X1194" s="261">
        <f>W1194*H1194</f>
        <v>0</v>
      </c>
      <c r="Y1194" s="41"/>
      <c r="Z1194" s="41"/>
      <c r="AA1194" s="41"/>
      <c r="AB1194" s="41"/>
      <c r="AC1194" s="41"/>
      <c r="AD1194" s="41"/>
      <c r="AE1194" s="41"/>
      <c r="AR1194" s="262" t="s">
        <v>264</v>
      </c>
      <c r="AT1194" s="262" t="s">
        <v>186</v>
      </c>
      <c r="AU1194" s="262" t="s">
        <v>88</v>
      </c>
      <c r="AY1194" s="16" t="s">
        <v>184</v>
      </c>
      <c r="BE1194" s="147">
        <f>IF(O1194="základní",K1194,0)</f>
        <v>0</v>
      </c>
      <c r="BF1194" s="147">
        <f>IF(O1194="snížená",K1194,0)</f>
        <v>0</v>
      </c>
      <c r="BG1194" s="147">
        <f>IF(O1194="zákl. přenesená",K1194,0)</f>
        <v>0</v>
      </c>
      <c r="BH1194" s="147">
        <f>IF(O1194="sníž. přenesená",K1194,0)</f>
        <v>0</v>
      </c>
      <c r="BI1194" s="147">
        <f>IF(O1194="nulová",K1194,0)</f>
        <v>0</v>
      </c>
      <c r="BJ1194" s="16" t="s">
        <v>86</v>
      </c>
      <c r="BK1194" s="147">
        <f>ROUND(P1194*H1194,2)</f>
        <v>0</v>
      </c>
      <c r="BL1194" s="16" t="s">
        <v>264</v>
      </c>
      <c r="BM1194" s="262" t="s">
        <v>3466</v>
      </c>
    </row>
    <row r="1195" s="12" customFormat="1" ht="25.92" customHeight="1">
      <c r="A1195" s="12"/>
      <c r="B1195" s="232"/>
      <c r="C1195" s="233"/>
      <c r="D1195" s="234" t="s">
        <v>78</v>
      </c>
      <c r="E1195" s="235" t="s">
        <v>158</v>
      </c>
      <c r="F1195" s="235" t="s">
        <v>3467</v>
      </c>
      <c r="G1195" s="233"/>
      <c r="H1195" s="233"/>
      <c r="I1195" s="236"/>
      <c r="J1195" s="236"/>
      <c r="K1195" s="237">
        <f>BK1195</f>
        <v>0</v>
      </c>
      <c r="L1195" s="233"/>
      <c r="M1195" s="238"/>
      <c r="N1195" s="239"/>
      <c r="O1195" s="240"/>
      <c r="P1195" s="240"/>
      <c r="Q1195" s="241">
        <f>Q1196+Q1204+Q1206</f>
        <v>0</v>
      </c>
      <c r="R1195" s="241">
        <f>R1196+R1204+R1206</f>
        <v>0</v>
      </c>
      <c r="S1195" s="240"/>
      <c r="T1195" s="242">
        <f>T1196+T1204+T1206</f>
        <v>0</v>
      </c>
      <c r="U1195" s="240"/>
      <c r="V1195" s="242">
        <f>V1196+V1204+V1206</f>
        <v>0</v>
      </c>
      <c r="W1195" s="240"/>
      <c r="X1195" s="243">
        <f>X1196+X1204+X1206</f>
        <v>0</v>
      </c>
      <c r="Y1195" s="12"/>
      <c r="Z1195" s="12"/>
      <c r="AA1195" s="12"/>
      <c r="AB1195" s="12"/>
      <c r="AC1195" s="12"/>
      <c r="AD1195" s="12"/>
      <c r="AE1195" s="12"/>
      <c r="AR1195" s="244" t="s">
        <v>207</v>
      </c>
      <c r="AT1195" s="245" t="s">
        <v>78</v>
      </c>
      <c r="AU1195" s="245" t="s">
        <v>79</v>
      </c>
      <c r="AY1195" s="244" t="s">
        <v>184</v>
      </c>
      <c r="BK1195" s="246">
        <f>BK1196+BK1204+BK1206</f>
        <v>0</v>
      </c>
    </row>
    <row r="1196" s="12" customFormat="1" ht="22.8" customHeight="1">
      <c r="A1196" s="12"/>
      <c r="B1196" s="232"/>
      <c r="C1196" s="233"/>
      <c r="D1196" s="234" t="s">
        <v>78</v>
      </c>
      <c r="E1196" s="247" t="s">
        <v>3468</v>
      </c>
      <c r="F1196" s="247" t="s">
        <v>3469</v>
      </c>
      <c r="G1196" s="233"/>
      <c r="H1196" s="233"/>
      <c r="I1196" s="236"/>
      <c r="J1196" s="236"/>
      <c r="K1196" s="248">
        <f>BK1196</f>
        <v>0</v>
      </c>
      <c r="L1196" s="233"/>
      <c r="M1196" s="238"/>
      <c r="N1196" s="239"/>
      <c r="O1196" s="240"/>
      <c r="P1196" s="240"/>
      <c r="Q1196" s="241">
        <f>SUM(Q1197:Q1203)</f>
        <v>0</v>
      </c>
      <c r="R1196" s="241">
        <f>SUM(R1197:R1203)</f>
        <v>0</v>
      </c>
      <c r="S1196" s="240"/>
      <c r="T1196" s="242">
        <f>SUM(T1197:T1203)</f>
        <v>0</v>
      </c>
      <c r="U1196" s="240"/>
      <c r="V1196" s="242">
        <f>SUM(V1197:V1203)</f>
        <v>0</v>
      </c>
      <c r="W1196" s="240"/>
      <c r="X1196" s="243">
        <f>SUM(X1197:X1203)</f>
        <v>0</v>
      </c>
      <c r="Y1196" s="12"/>
      <c r="Z1196" s="12"/>
      <c r="AA1196" s="12"/>
      <c r="AB1196" s="12"/>
      <c r="AC1196" s="12"/>
      <c r="AD1196" s="12"/>
      <c r="AE1196" s="12"/>
      <c r="AR1196" s="244" t="s">
        <v>207</v>
      </c>
      <c r="AT1196" s="245" t="s">
        <v>78</v>
      </c>
      <c r="AU1196" s="245" t="s">
        <v>86</v>
      </c>
      <c r="AY1196" s="244" t="s">
        <v>184</v>
      </c>
      <c r="BK1196" s="246">
        <f>SUM(BK1197:BK1203)</f>
        <v>0</v>
      </c>
    </row>
    <row r="1197" s="2" customFormat="1" ht="16.5" customHeight="1">
      <c r="A1197" s="41"/>
      <c r="B1197" s="42"/>
      <c r="C1197" s="249" t="s">
        <v>3470</v>
      </c>
      <c r="D1197" s="249" t="s">
        <v>186</v>
      </c>
      <c r="E1197" s="250" t="s">
        <v>3471</v>
      </c>
      <c r="F1197" s="251" t="s">
        <v>3472</v>
      </c>
      <c r="G1197" s="252" t="s">
        <v>393</v>
      </c>
      <c r="H1197" s="253">
        <v>1</v>
      </c>
      <c r="I1197" s="254"/>
      <c r="J1197" s="254"/>
      <c r="K1197" s="255">
        <f>ROUND(P1197*H1197,2)</f>
        <v>0</v>
      </c>
      <c r="L1197" s="256"/>
      <c r="M1197" s="44"/>
      <c r="N1197" s="257" t="s">
        <v>1</v>
      </c>
      <c r="O1197" s="258" t="s">
        <v>42</v>
      </c>
      <c r="P1197" s="259">
        <f>I1197+J1197</f>
        <v>0</v>
      </c>
      <c r="Q1197" s="259">
        <f>ROUND(I1197*H1197,2)</f>
        <v>0</v>
      </c>
      <c r="R1197" s="259">
        <f>ROUND(J1197*H1197,2)</f>
        <v>0</v>
      </c>
      <c r="S1197" s="94"/>
      <c r="T1197" s="260">
        <f>S1197*H1197</f>
        <v>0</v>
      </c>
      <c r="U1197" s="260">
        <v>0</v>
      </c>
      <c r="V1197" s="260">
        <f>U1197*H1197</f>
        <v>0</v>
      </c>
      <c r="W1197" s="260">
        <v>0</v>
      </c>
      <c r="X1197" s="261">
        <f>W1197*H1197</f>
        <v>0</v>
      </c>
      <c r="Y1197" s="41"/>
      <c r="Z1197" s="41"/>
      <c r="AA1197" s="41"/>
      <c r="AB1197" s="41"/>
      <c r="AC1197" s="41"/>
      <c r="AD1197" s="41"/>
      <c r="AE1197" s="41"/>
      <c r="AR1197" s="262" t="s">
        <v>3473</v>
      </c>
      <c r="AT1197" s="262" t="s">
        <v>186</v>
      </c>
      <c r="AU1197" s="262" t="s">
        <v>88</v>
      </c>
      <c r="AY1197" s="16" t="s">
        <v>184</v>
      </c>
      <c r="BE1197" s="147">
        <f>IF(O1197="základní",K1197,0)</f>
        <v>0</v>
      </c>
      <c r="BF1197" s="147">
        <f>IF(O1197="snížená",K1197,0)</f>
        <v>0</v>
      </c>
      <c r="BG1197" s="147">
        <f>IF(O1197="zákl. přenesená",K1197,0)</f>
        <v>0</v>
      </c>
      <c r="BH1197" s="147">
        <f>IF(O1197="sníž. přenesená",K1197,0)</f>
        <v>0</v>
      </c>
      <c r="BI1197" s="147">
        <f>IF(O1197="nulová",K1197,0)</f>
        <v>0</v>
      </c>
      <c r="BJ1197" s="16" t="s">
        <v>86</v>
      </c>
      <c r="BK1197" s="147">
        <f>ROUND(P1197*H1197,2)</f>
        <v>0</v>
      </c>
      <c r="BL1197" s="16" t="s">
        <v>3473</v>
      </c>
      <c r="BM1197" s="262" t="s">
        <v>3474</v>
      </c>
    </row>
    <row r="1198" s="2" customFormat="1" ht="16.5" customHeight="1">
      <c r="A1198" s="41"/>
      <c r="B1198" s="42"/>
      <c r="C1198" s="249" t="s">
        <v>3475</v>
      </c>
      <c r="D1198" s="249" t="s">
        <v>186</v>
      </c>
      <c r="E1198" s="250" t="s">
        <v>3476</v>
      </c>
      <c r="F1198" s="251" t="s">
        <v>3477</v>
      </c>
      <c r="G1198" s="252" t="s">
        <v>393</v>
      </c>
      <c r="H1198" s="253">
        <v>1</v>
      </c>
      <c r="I1198" s="254"/>
      <c r="J1198" s="254"/>
      <c r="K1198" s="255">
        <f>ROUND(P1198*H1198,2)</f>
        <v>0</v>
      </c>
      <c r="L1198" s="256"/>
      <c r="M1198" s="44"/>
      <c r="N1198" s="257" t="s">
        <v>1</v>
      </c>
      <c r="O1198" s="258" t="s">
        <v>42</v>
      </c>
      <c r="P1198" s="259">
        <f>I1198+J1198</f>
        <v>0</v>
      </c>
      <c r="Q1198" s="259">
        <f>ROUND(I1198*H1198,2)</f>
        <v>0</v>
      </c>
      <c r="R1198" s="259">
        <f>ROUND(J1198*H1198,2)</f>
        <v>0</v>
      </c>
      <c r="S1198" s="94"/>
      <c r="T1198" s="260">
        <f>S1198*H1198</f>
        <v>0</v>
      </c>
      <c r="U1198" s="260">
        <v>0</v>
      </c>
      <c r="V1198" s="260">
        <f>U1198*H1198</f>
        <v>0</v>
      </c>
      <c r="W1198" s="260">
        <v>0</v>
      </c>
      <c r="X1198" s="261">
        <f>W1198*H1198</f>
        <v>0</v>
      </c>
      <c r="Y1198" s="41"/>
      <c r="Z1198" s="41"/>
      <c r="AA1198" s="41"/>
      <c r="AB1198" s="41"/>
      <c r="AC1198" s="41"/>
      <c r="AD1198" s="41"/>
      <c r="AE1198" s="41"/>
      <c r="AR1198" s="262" t="s">
        <v>3473</v>
      </c>
      <c r="AT1198" s="262" t="s">
        <v>186</v>
      </c>
      <c r="AU1198" s="262" t="s">
        <v>88</v>
      </c>
      <c r="AY1198" s="16" t="s">
        <v>184</v>
      </c>
      <c r="BE1198" s="147">
        <f>IF(O1198="základní",K1198,0)</f>
        <v>0</v>
      </c>
      <c r="BF1198" s="147">
        <f>IF(O1198="snížená",K1198,0)</f>
        <v>0</v>
      </c>
      <c r="BG1198" s="147">
        <f>IF(O1198="zákl. přenesená",K1198,0)</f>
        <v>0</v>
      </c>
      <c r="BH1198" s="147">
        <f>IF(O1198="sníž. přenesená",K1198,0)</f>
        <v>0</v>
      </c>
      <c r="BI1198" s="147">
        <f>IF(O1198="nulová",K1198,0)</f>
        <v>0</v>
      </c>
      <c r="BJ1198" s="16" t="s">
        <v>86</v>
      </c>
      <c r="BK1198" s="147">
        <f>ROUND(P1198*H1198,2)</f>
        <v>0</v>
      </c>
      <c r="BL1198" s="16" t="s">
        <v>3473</v>
      </c>
      <c r="BM1198" s="262" t="s">
        <v>3478</v>
      </c>
    </row>
    <row r="1199" s="2" customFormat="1" ht="16.5" customHeight="1">
      <c r="A1199" s="41"/>
      <c r="B1199" s="42"/>
      <c r="C1199" s="249" t="s">
        <v>3479</v>
      </c>
      <c r="D1199" s="249" t="s">
        <v>186</v>
      </c>
      <c r="E1199" s="250" t="s">
        <v>3480</v>
      </c>
      <c r="F1199" s="251" t="s">
        <v>3481</v>
      </c>
      <c r="G1199" s="252" t="s">
        <v>393</v>
      </c>
      <c r="H1199" s="253">
        <v>1</v>
      </c>
      <c r="I1199" s="254"/>
      <c r="J1199" s="254"/>
      <c r="K1199" s="255">
        <f>ROUND(P1199*H1199,2)</f>
        <v>0</v>
      </c>
      <c r="L1199" s="256"/>
      <c r="M1199" s="44"/>
      <c r="N1199" s="257" t="s">
        <v>1</v>
      </c>
      <c r="O1199" s="258" t="s">
        <v>42</v>
      </c>
      <c r="P1199" s="259">
        <f>I1199+J1199</f>
        <v>0</v>
      </c>
      <c r="Q1199" s="259">
        <f>ROUND(I1199*H1199,2)</f>
        <v>0</v>
      </c>
      <c r="R1199" s="259">
        <f>ROUND(J1199*H1199,2)</f>
        <v>0</v>
      </c>
      <c r="S1199" s="94"/>
      <c r="T1199" s="260">
        <f>S1199*H1199</f>
        <v>0</v>
      </c>
      <c r="U1199" s="260">
        <v>0</v>
      </c>
      <c r="V1199" s="260">
        <f>U1199*H1199</f>
        <v>0</v>
      </c>
      <c r="W1199" s="260">
        <v>0</v>
      </c>
      <c r="X1199" s="261">
        <f>W1199*H1199</f>
        <v>0</v>
      </c>
      <c r="Y1199" s="41"/>
      <c r="Z1199" s="41"/>
      <c r="AA1199" s="41"/>
      <c r="AB1199" s="41"/>
      <c r="AC1199" s="41"/>
      <c r="AD1199" s="41"/>
      <c r="AE1199" s="41"/>
      <c r="AR1199" s="262" t="s">
        <v>3473</v>
      </c>
      <c r="AT1199" s="262" t="s">
        <v>186</v>
      </c>
      <c r="AU1199" s="262" t="s">
        <v>88</v>
      </c>
      <c r="AY1199" s="16" t="s">
        <v>184</v>
      </c>
      <c r="BE1199" s="147">
        <f>IF(O1199="základní",K1199,0)</f>
        <v>0</v>
      </c>
      <c r="BF1199" s="147">
        <f>IF(O1199="snížená",K1199,0)</f>
        <v>0</v>
      </c>
      <c r="BG1199" s="147">
        <f>IF(O1199="zákl. přenesená",K1199,0)</f>
        <v>0</v>
      </c>
      <c r="BH1199" s="147">
        <f>IF(O1199="sníž. přenesená",K1199,0)</f>
        <v>0</v>
      </c>
      <c r="BI1199" s="147">
        <f>IF(O1199="nulová",K1199,0)</f>
        <v>0</v>
      </c>
      <c r="BJ1199" s="16" t="s">
        <v>86</v>
      </c>
      <c r="BK1199" s="147">
        <f>ROUND(P1199*H1199,2)</f>
        <v>0</v>
      </c>
      <c r="BL1199" s="16" t="s">
        <v>3473</v>
      </c>
      <c r="BM1199" s="262" t="s">
        <v>3482</v>
      </c>
    </row>
    <row r="1200" s="2" customFormat="1" ht="16.5" customHeight="1">
      <c r="A1200" s="41"/>
      <c r="B1200" s="42"/>
      <c r="C1200" s="249" t="s">
        <v>3483</v>
      </c>
      <c r="D1200" s="249" t="s">
        <v>186</v>
      </c>
      <c r="E1200" s="250" t="s">
        <v>3484</v>
      </c>
      <c r="F1200" s="251" t="s">
        <v>3485</v>
      </c>
      <c r="G1200" s="252" t="s">
        <v>393</v>
      </c>
      <c r="H1200" s="253">
        <v>1</v>
      </c>
      <c r="I1200" s="254"/>
      <c r="J1200" s="254"/>
      <c r="K1200" s="255">
        <f>ROUND(P1200*H1200,2)</f>
        <v>0</v>
      </c>
      <c r="L1200" s="256"/>
      <c r="M1200" s="44"/>
      <c r="N1200" s="257" t="s">
        <v>1</v>
      </c>
      <c r="O1200" s="258" t="s">
        <v>42</v>
      </c>
      <c r="P1200" s="259">
        <f>I1200+J1200</f>
        <v>0</v>
      </c>
      <c r="Q1200" s="259">
        <f>ROUND(I1200*H1200,2)</f>
        <v>0</v>
      </c>
      <c r="R1200" s="259">
        <f>ROUND(J1200*H1200,2)</f>
        <v>0</v>
      </c>
      <c r="S1200" s="94"/>
      <c r="T1200" s="260">
        <f>S1200*H1200</f>
        <v>0</v>
      </c>
      <c r="U1200" s="260">
        <v>0</v>
      </c>
      <c r="V1200" s="260">
        <f>U1200*H1200</f>
        <v>0</v>
      </c>
      <c r="W1200" s="260">
        <v>0</v>
      </c>
      <c r="X1200" s="261">
        <f>W1200*H1200</f>
        <v>0</v>
      </c>
      <c r="Y1200" s="41"/>
      <c r="Z1200" s="41"/>
      <c r="AA1200" s="41"/>
      <c r="AB1200" s="41"/>
      <c r="AC1200" s="41"/>
      <c r="AD1200" s="41"/>
      <c r="AE1200" s="41"/>
      <c r="AR1200" s="262" t="s">
        <v>3473</v>
      </c>
      <c r="AT1200" s="262" t="s">
        <v>186</v>
      </c>
      <c r="AU1200" s="262" t="s">
        <v>88</v>
      </c>
      <c r="AY1200" s="16" t="s">
        <v>184</v>
      </c>
      <c r="BE1200" s="147">
        <f>IF(O1200="základní",K1200,0)</f>
        <v>0</v>
      </c>
      <c r="BF1200" s="147">
        <f>IF(O1200="snížená",K1200,0)</f>
        <v>0</v>
      </c>
      <c r="BG1200" s="147">
        <f>IF(O1200="zákl. přenesená",K1200,0)</f>
        <v>0</v>
      </c>
      <c r="BH1200" s="147">
        <f>IF(O1200="sníž. přenesená",K1200,0)</f>
        <v>0</v>
      </c>
      <c r="BI1200" s="147">
        <f>IF(O1200="nulová",K1200,0)</f>
        <v>0</v>
      </c>
      <c r="BJ1200" s="16" t="s">
        <v>86</v>
      </c>
      <c r="BK1200" s="147">
        <f>ROUND(P1200*H1200,2)</f>
        <v>0</v>
      </c>
      <c r="BL1200" s="16" t="s">
        <v>3473</v>
      </c>
      <c r="BM1200" s="262" t="s">
        <v>3486</v>
      </c>
    </row>
    <row r="1201" s="2" customFormat="1" ht="24.15" customHeight="1">
      <c r="A1201" s="41"/>
      <c r="B1201" s="42"/>
      <c r="C1201" s="249" t="s">
        <v>3316</v>
      </c>
      <c r="D1201" s="249" t="s">
        <v>186</v>
      </c>
      <c r="E1201" s="250" t="s">
        <v>3487</v>
      </c>
      <c r="F1201" s="251" t="s">
        <v>3488</v>
      </c>
      <c r="G1201" s="252" t="s">
        <v>393</v>
      </c>
      <c r="H1201" s="253">
        <v>1</v>
      </c>
      <c r="I1201" s="254"/>
      <c r="J1201" s="254"/>
      <c r="K1201" s="255">
        <f>ROUND(P1201*H1201,2)</f>
        <v>0</v>
      </c>
      <c r="L1201" s="256"/>
      <c r="M1201" s="44"/>
      <c r="N1201" s="257" t="s">
        <v>1</v>
      </c>
      <c r="O1201" s="258" t="s">
        <v>42</v>
      </c>
      <c r="P1201" s="259">
        <f>I1201+J1201</f>
        <v>0</v>
      </c>
      <c r="Q1201" s="259">
        <f>ROUND(I1201*H1201,2)</f>
        <v>0</v>
      </c>
      <c r="R1201" s="259">
        <f>ROUND(J1201*H1201,2)</f>
        <v>0</v>
      </c>
      <c r="S1201" s="94"/>
      <c r="T1201" s="260">
        <f>S1201*H1201</f>
        <v>0</v>
      </c>
      <c r="U1201" s="260">
        <v>0</v>
      </c>
      <c r="V1201" s="260">
        <f>U1201*H1201</f>
        <v>0</v>
      </c>
      <c r="W1201" s="260">
        <v>0</v>
      </c>
      <c r="X1201" s="261">
        <f>W1201*H1201</f>
        <v>0</v>
      </c>
      <c r="Y1201" s="41"/>
      <c r="Z1201" s="41"/>
      <c r="AA1201" s="41"/>
      <c r="AB1201" s="41"/>
      <c r="AC1201" s="41"/>
      <c r="AD1201" s="41"/>
      <c r="AE1201" s="41"/>
      <c r="AR1201" s="262" t="s">
        <v>3473</v>
      </c>
      <c r="AT1201" s="262" t="s">
        <v>186</v>
      </c>
      <c r="AU1201" s="262" t="s">
        <v>88</v>
      </c>
      <c r="AY1201" s="16" t="s">
        <v>184</v>
      </c>
      <c r="BE1201" s="147">
        <f>IF(O1201="základní",K1201,0)</f>
        <v>0</v>
      </c>
      <c r="BF1201" s="147">
        <f>IF(O1201="snížená",K1201,0)</f>
        <v>0</v>
      </c>
      <c r="BG1201" s="147">
        <f>IF(O1201="zákl. přenesená",K1201,0)</f>
        <v>0</v>
      </c>
      <c r="BH1201" s="147">
        <f>IF(O1201="sníž. přenesená",K1201,0)</f>
        <v>0</v>
      </c>
      <c r="BI1201" s="147">
        <f>IF(O1201="nulová",K1201,0)</f>
        <v>0</v>
      </c>
      <c r="BJ1201" s="16" t="s">
        <v>86</v>
      </c>
      <c r="BK1201" s="147">
        <f>ROUND(P1201*H1201,2)</f>
        <v>0</v>
      </c>
      <c r="BL1201" s="16" t="s">
        <v>3473</v>
      </c>
      <c r="BM1201" s="262" t="s">
        <v>3489</v>
      </c>
    </row>
    <row r="1202" s="2" customFormat="1" ht="16.5" customHeight="1">
      <c r="A1202" s="41"/>
      <c r="B1202" s="42"/>
      <c r="C1202" s="249" t="s">
        <v>3490</v>
      </c>
      <c r="D1202" s="249" t="s">
        <v>186</v>
      </c>
      <c r="E1202" s="250" t="s">
        <v>3491</v>
      </c>
      <c r="F1202" s="251" t="s">
        <v>3492</v>
      </c>
      <c r="G1202" s="252" t="s">
        <v>393</v>
      </c>
      <c r="H1202" s="253">
        <v>1</v>
      </c>
      <c r="I1202" s="254"/>
      <c r="J1202" s="254"/>
      <c r="K1202" s="255">
        <f>ROUND(P1202*H1202,2)</f>
        <v>0</v>
      </c>
      <c r="L1202" s="256"/>
      <c r="M1202" s="44"/>
      <c r="N1202" s="257" t="s">
        <v>1</v>
      </c>
      <c r="O1202" s="258" t="s">
        <v>42</v>
      </c>
      <c r="P1202" s="259">
        <f>I1202+J1202</f>
        <v>0</v>
      </c>
      <c r="Q1202" s="259">
        <f>ROUND(I1202*H1202,2)</f>
        <v>0</v>
      </c>
      <c r="R1202" s="259">
        <f>ROUND(J1202*H1202,2)</f>
        <v>0</v>
      </c>
      <c r="S1202" s="94"/>
      <c r="T1202" s="260">
        <f>S1202*H1202</f>
        <v>0</v>
      </c>
      <c r="U1202" s="260">
        <v>0</v>
      </c>
      <c r="V1202" s="260">
        <f>U1202*H1202</f>
        <v>0</v>
      </c>
      <c r="W1202" s="260">
        <v>0</v>
      </c>
      <c r="X1202" s="261">
        <f>W1202*H1202</f>
        <v>0</v>
      </c>
      <c r="Y1202" s="41"/>
      <c r="Z1202" s="41"/>
      <c r="AA1202" s="41"/>
      <c r="AB1202" s="41"/>
      <c r="AC1202" s="41"/>
      <c r="AD1202" s="41"/>
      <c r="AE1202" s="41"/>
      <c r="AR1202" s="262" t="s">
        <v>3473</v>
      </c>
      <c r="AT1202" s="262" t="s">
        <v>186</v>
      </c>
      <c r="AU1202" s="262" t="s">
        <v>88</v>
      </c>
      <c r="AY1202" s="16" t="s">
        <v>184</v>
      </c>
      <c r="BE1202" s="147">
        <f>IF(O1202="základní",K1202,0)</f>
        <v>0</v>
      </c>
      <c r="BF1202" s="147">
        <f>IF(O1202="snížená",K1202,0)</f>
        <v>0</v>
      </c>
      <c r="BG1202" s="147">
        <f>IF(O1202="zákl. přenesená",K1202,0)</f>
        <v>0</v>
      </c>
      <c r="BH1202" s="147">
        <f>IF(O1202="sníž. přenesená",K1202,0)</f>
        <v>0</v>
      </c>
      <c r="BI1202" s="147">
        <f>IF(O1202="nulová",K1202,0)</f>
        <v>0</v>
      </c>
      <c r="BJ1202" s="16" t="s">
        <v>86</v>
      </c>
      <c r="BK1202" s="147">
        <f>ROUND(P1202*H1202,2)</f>
        <v>0</v>
      </c>
      <c r="BL1202" s="16" t="s">
        <v>3473</v>
      </c>
      <c r="BM1202" s="262" t="s">
        <v>3493</v>
      </c>
    </row>
    <row r="1203" s="2" customFormat="1" ht="24.15" customHeight="1">
      <c r="A1203" s="41"/>
      <c r="B1203" s="42"/>
      <c r="C1203" s="249" t="s">
        <v>3494</v>
      </c>
      <c r="D1203" s="249" t="s">
        <v>186</v>
      </c>
      <c r="E1203" s="250" t="s">
        <v>3495</v>
      </c>
      <c r="F1203" s="251" t="s">
        <v>3496</v>
      </c>
      <c r="G1203" s="252" t="s">
        <v>393</v>
      </c>
      <c r="H1203" s="253">
        <v>1</v>
      </c>
      <c r="I1203" s="254"/>
      <c r="J1203" s="254"/>
      <c r="K1203" s="255">
        <f>ROUND(P1203*H1203,2)</f>
        <v>0</v>
      </c>
      <c r="L1203" s="256"/>
      <c r="M1203" s="44"/>
      <c r="N1203" s="257" t="s">
        <v>1</v>
      </c>
      <c r="O1203" s="258" t="s">
        <v>42</v>
      </c>
      <c r="P1203" s="259">
        <f>I1203+J1203</f>
        <v>0</v>
      </c>
      <c r="Q1203" s="259">
        <f>ROUND(I1203*H1203,2)</f>
        <v>0</v>
      </c>
      <c r="R1203" s="259">
        <f>ROUND(J1203*H1203,2)</f>
        <v>0</v>
      </c>
      <c r="S1203" s="94"/>
      <c r="T1203" s="260">
        <f>S1203*H1203</f>
        <v>0</v>
      </c>
      <c r="U1203" s="260">
        <v>0</v>
      </c>
      <c r="V1203" s="260">
        <f>U1203*H1203</f>
        <v>0</v>
      </c>
      <c r="W1203" s="260">
        <v>0</v>
      </c>
      <c r="X1203" s="261">
        <f>W1203*H1203</f>
        <v>0</v>
      </c>
      <c r="Y1203" s="41"/>
      <c r="Z1203" s="41"/>
      <c r="AA1203" s="41"/>
      <c r="AB1203" s="41"/>
      <c r="AC1203" s="41"/>
      <c r="AD1203" s="41"/>
      <c r="AE1203" s="41"/>
      <c r="AR1203" s="262" t="s">
        <v>3473</v>
      </c>
      <c r="AT1203" s="262" t="s">
        <v>186</v>
      </c>
      <c r="AU1203" s="262" t="s">
        <v>88</v>
      </c>
      <c r="AY1203" s="16" t="s">
        <v>184</v>
      </c>
      <c r="BE1203" s="147">
        <f>IF(O1203="základní",K1203,0)</f>
        <v>0</v>
      </c>
      <c r="BF1203" s="147">
        <f>IF(O1203="snížená",K1203,0)</f>
        <v>0</v>
      </c>
      <c r="BG1203" s="147">
        <f>IF(O1203="zákl. přenesená",K1203,0)</f>
        <v>0</v>
      </c>
      <c r="BH1203" s="147">
        <f>IF(O1203="sníž. přenesená",K1203,0)</f>
        <v>0</v>
      </c>
      <c r="BI1203" s="147">
        <f>IF(O1203="nulová",K1203,0)</f>
        <v>0</v>
      </c>
      <c r="BJ1203" s="16" t="s">
        <v>86</v>
      </c>
      <c r="BK1203" s="147">
        <f>ROUND(P1203*H1203,2)</f>
        <v>0</v>
      </c>
      <c r="BL1203" s="16" t="s">
        <v>3473</v>
      </c>
      <c r="BM1203" s="262" t="s">
        <v>3497</v>
      </c>
    </row>
    <row r="1204" s="12" customFormat="1" ht="22.8" customHeight="1">
      <c r="A1204" s="12"/>
      <c r="B1204" s="232"/>
      <c r="C1204" s="233"/>
      <c r="D1204" s="234" t="s">
        <v>78</v>
      </c>
      <c r="E1204" s="247" t="s">
        <v>3498</v>
      </c>
      <c r="F1204" s="247" t="s">
        <v>157</v>
      </c>
      <c r="G1204" s="233"/>
      <c r="H1204" s="233"/>
      <c r="I1204" s="236"/>
      <c r="J1204" s="236"/>
      <c r="K1204" s="248">
        <f>BK1204</f>
        <v>0</v>
      </c>
      <c r="L1204" s="233"/>
      <c r="M1204" s="238"/>
      <c r="N1204" s="239"/>
      <c r="O1204" s="240"/>
      <c r="P1204" s="240"/>
      <c r="Q1204" s="241">
        <f>Q1205</f>
        <v>0</v>
      </c>
      <c r="R1204" s="241">
        <f>R1205</f>
        <v>0</v>
      </c>
      <c r="S1204" s="240"/>
      <c r="T1204" s="242">
        <f>T1205</f>
        <v>0</v>
      </c>
      <c r="U1204" s="240"/>
      <c r="V1204" s="242">
        <f>V1205</f>
        <v>0</v>
      </c>
      <c r="W1204" s="240"/>
      <c r="X1204" s="243">
        <f>X1205</f>
        <v>0</v>
      </c>
      <c r="Y1204" s="12"/>
      <c r="Z1204" s="12"/>
      <c r="AA1204" s="12"/>
      <c r="AB1204" s="12"/>
      <c r="AC1204" s="12"/>
      <c r="AD1204" s="12"/>
      <c r="AE1204" s="12"/>
      <c r="AR1204" s="244" t="s">
        <v>207</v>
      </c>
      <c r="AT1204" s="245" t="s">
        <v>78</v>
      </c>
      <c r="AU1204" s="245" t="s">
        <v>86</v>
      </c>
      <c r="AY1204" s="244" t="s">
        <v>184</v>
      </c>
      <c r="BK1204" s="246">
        <f>BK1205</f>
        <v>0</v>
      </c>
    </row>
    <row r="1205" s="2" customFormat="1" ht="16.5" customHeight="1">
      <c r="A1205" s="41"/>
      <c r="B1205" s="42"/>
      <c r="C1205" s="249" t="s">
        <v>3499</v>
      </c>
      <c r="D1205" s="249" t="s">
        <v>186</v>
      </c>
      <c r="E1205" s="250" t="s">
        <v>3500</v>
      </c>
      <c r="F1205" s="251" t="s">
        <v>157</v>
      </c>
      <c r="G1205" s="252" t="s">
        <v>393</v>
      </c>
      <c r="H1205" s="253">
        <v>1</v>
      </c>
      <c r="I1205" s="254"/>
      <c r="J1205" s="254"/>
      <c r="K1205" s="255">
        <f>ROUND(P1205*H1205,2)</f>
        <v>0</v>
      </c>
      <c r="L1205" s="256"/>
      <c r="M1205" s="44"/>
      <c r="N1205" s="257" t="s">
        <v>1</v>
      </c>
      <c r="O1205" s="258" t="s">
        <v>42</v>
      </c>
      <c r="P1205" s="259">
        <f>I1205+J1205</f>
        <v>0</v>
      </c>
      <c r="Q1205" s="259">
        <f>ROUND(I1205*H1205,2)</f>
        <v>0</v>
      </c>
      <c r="R1205" s="259">
        <f>ROUND(J1205*H1205,2)</f>
        <v>0</v>
      </c>
      <c r="S1205" s="94"/>
      <c r="T1205" s="260">
        <f>S1205*H1205</f>
        <v>0</v>
      </c>
      <c r="U1205" s="260">
        <v>0</v>
      </c>
      <c r="V1205" s="260">
        <f>U1205*H1205</f>
        <v>0</v>
      </c>
      <c r="W1205" s="260">
        <v>0</v>
      </c>
      <c r="X1205" s="261">
        <f>W1205*H1205</f>
        <v>0</v>
      </c>
      <c r="Y1205" s="41"/>
      <c r="Z1205" s="41"/>
      <c r="AA1205" s="41"/>
      <c r="AB1205" s="41"/>
      <c r="AC1205" s="41"/>
      <c r="AD1205" s="41"/>
      <c r="AE1205" s="41"/>
      <c r="AR1205" s="262" t="s">
        <v>3473</v>
      </c>
      <c r="AT1205" s="262" t="s">
        <v>186</v>
      </c>
      <c r="AU1205" s="262" t="s">
        <v>88</v>
      </c>
      <c r="AY1205" s="16" t="s">
        <v>184</v>
      </c>
      <c r="BE1205" s="147">
        <f>IF(O1205="základní",K1205,0)</f>
        <v>0</v>
      </c>
      <c r="BF1205" s="147">
        <f>IF(O1205="snížená",K1205,0)</f>
        <v>0</v>
      </c>
      <c r="BG1205" s="147">
        <f>IF(O1205="zákl. přenesená",K1205,0)</f>
        <v>0</v>
      </c>
      <c r="BH1205" s="147">
        <f>IF(O1205="sníž. přenesená",K1205,0)</f>
        <v>0</v>
      </c>
      <c r="BI1205" s="147">
        <f>IF(O1205="nulová",K1205,0)</f>
        <v>0</v>
      </c>
      <c r="BJ1205" s="16" t="s">
        <v>86</v>
      </c>
      <c r="BK1205" s="147">
        <f>ROUND(P1205*H1205,2)</f>
        <v>0</v>
      </c>
      <c r="BL1205" s="16" t="s">
        <v>3473</v>
      </c>
      <c r="BM1205" s="262" t="s">
        <v>3501</v>
      </c>
    </row>
    <row r="1206" s="12" customFormat="1" ht="22.8" customHeight="1">
      <c r="A1206" s="12"/>
      <c r="B1206" s="232"/>
      <c r="C1206" s="233"/>
      <c r="D1206" s="234" t="s">
        <v>78</v>
      </c>
      <c r="E1206" s="247" t="s">
        <v>3502</v>
      </c>
      <c r="F1206" s="247" t="s">
        <v>160</v>
      </c>
      <c r="G1206" s="233"/>
      <c r="H1206" s="233"/>
      <c r="I1206" s="236"/>
      <c r="J1206" s="236"/>
      <c r="K1206" s="248">
        <f>BK1206</f>
        <v>0</v>
      </c>
      <c r="L1206" s="233"/>
      <c r="M1206" s="238"/>
      <c r="N1206" s="239"/>
      <c r="O1206" s="240"/>
      <c r="P1206" s="240"/>
      <c r="Q1206" s="241">
        <f>Q1207</f>
        <v>0</v>
      </c>
      <c r="R1206" s="241">
        <f>R1207</f>
        <v>0</v>
      </c>
      <c r="S1206" s="240"/>
      <c r="T1206" s="242">
        <f>T1207</f>
        <v>0</v>
      </c>
      <c r="U1206" s="240"/>
      <c r="V1206" s="242">
        <f>V1207</f>
        <v>0</v>
      </c>
      <c r="W1206" s="240"/>
      <c r="X1206" s="243">
        <f>X1207</f>
        <v>0</v>
      </c>
      <c r="Y1206" s="12"/>
      <c r="Z1206" s="12"/>
      <c r="AA1206" s="12"/>
      <c r="AB1206" s="12"/>
      <c r="AC1206" s="12"/>
      <c r="AD1206" s="12"/>
      <c r="AE1206" s="12"/>
      <c r="AR1206" s="244" t="s">
        <v>207</v>
      </c>
      <c r="AT1206" s="245" t="s">
        <v>78</v>
      </c>
      <c r="AU1206" s="245" t="s">
        <v>86</v>
      </c>
      <c r="AY1206" s="244" t="s">
        <v>184</v>
      </c>
      <c r="BK1206" s="246">
        <f>BK1207</f>
        <v>0</v>
      </c>
    </row>
    <row r="1207" s="2" customFormat="1" ht="16.5" customHeight="1">
      <c r="A1207" s="41"/>
      <c r="B1207" s="42"/>
      <c r="C1207" s="249" t="s">
        <v>3503</v>
      </c>
      <c r="D1207" s="249" t="s">
        <v>186</v>
      </c>
      <c r="E1207" s="250" t="s">
        <v>3504</v>
      </c>
      <c r="F1207" s="251" t="s">
        <v>3505</v>
      </c>
      <c r="G1207" s="252" t="s">
        <v>3506</v>
      </c>
      <c r="H1207" s="253">
        <v>1</v>
      </c>
      <c r="I1207" s="254"/>
      <c r="J1207" s="254"/>
      <c r="K1207" s="255">
        <f>ROUND(P1207*H1207,2)</f>
        <v>0</v>
      </c>
      <c r="L1207" s="256"/>
      <c r="M1207" s="44"/>
      <c r="N1207" s="296" t="s">
        <v>1</v>
      </c>
      <c r="O1207" s="297" t="s">
        <v>42</v>
      </c>
      <c r="P1207" s="298">
        <f>I1207+J1207</f>
        <v>0</v>
      </c>
      <c r="Q1207" s="298">
        <f>ROUND(I1207*H1207,2)</f>
        <v>0</v>
      </c>
      <c r="R1207" s="298">
        <f>ROUND(J1207*H1207,2)</f>
        <v>0</v>
      </c>
      <c r="S1207" s="299"/>
      <c r="T1207" s="300">
        <f>S1207*H1207</f>
        <v>0</v>
      </c>
      <c r="U1207" s="300">
        <v>0</v>
      </c>
      <c r="V1207" s="300">
        <f>U1207*H1207</f>
        <v>0</v>
      </c>
      <c r="W1207" s="300">
        <v>0</v>
      </c>
      <c r="X1207" s="301">
        <f>W1207*H1207</f>
        <v>0</v>
      </c>
      <c r="Y1207" s="41"/>
      <c r="Z1207" s="41"/>
      <c r="AA1207" s="41"/>
      <c r="AB1207" s="41"/>
      <c r="AC1207" s="41"/>
      <c r="AD1207" s="41"/>
      <c r="AE1207" s="41"/>
      <c r="AR1207" s="262" t="s">
        <v>3473</v>
      </c>
      <c r="AT1207" s="262" t="s">
        <v>186</v>
      </c>
      <c r="AU1207" s="262" t="s">
        <v>88</v>
      </c>
      <c r="AY1207" s="16" t="s">
        <v>184</v>
      </c>
      <c r="BE1207" s="147">
        <f>IF(O1207="základní",K1207,0)</f>
        <v>0</v>
      </c>
      <c r="BF1207" s="147">
        <f>IF(O1207="snížená",K1207,0)</f>
        <v>0</v>
      </c>
      <c r="BG1207" s="147">
        <f>IF(O1207="zákl. přenesená",K1207,0)</f>
        <v>0</v>
      </c>
      <c r="BH1207" s="147">
        <f>IF(O1207="sníž. přenesená",K1207,0)</f>
        <v>0</v>
      </c>
      <c r="BI1207" s="147">
        <f>IF(O1207="nulová",K1207,0)</f>
        <v>0</v>
      </c>
      <c r="BJ1207" s="16" t="s">
        <v>86</v>
      </c>
      <c r="BK1207" s="147">
        <f>ROUND(P1207*H1207,2)</f>
        <v>0</v>
      </c>
      <c r="BL1207" s="16" t="s">
        <v>3473</v>
      </c>
      <c r="BM1207" s="262" t="s">
        <v>3507</v>
      </c>
    </row>
    <row r="1208" s="2" customFormat="1" ht="6.96" customHeight="1">
      <c r="A1208" s="41"/>
      <c r="B1208" s="69"/>
      <c r="C1208" s="70"/>
      <c r="D1208" s="70"/>
      <c r="E1208" s="70"/>
      <c r="F1208" s="70"/>
      <c r="G1208" s="70"/>
      <c r="H1208" s="70"/>
      <c r="I1208" s="70"/>
      <c r="J1208" s="70"/>
      <c r="K1208" s="70"/>
      <c r="L1208" s="70"/>
      <c r="M1208" s="44"/>
      <c r="N1208" s="41"/>
      <c r="P1208" s="41"/>
      <c r="Q1208" s="41"/>
      <c r="R1208" s="41"/>
      <c r="S1208" s="41"/>
      <c r="T1208" s="41"/>
      <c r="U1208" s="41"/>
      <c r="V1208" s="41"/>
      <c r="W1208" s="41"/>
      <c r="X1208" s="41"/>
      <c r="Y1208" s="41"/>
      <c r="Z1208" s="41"/>
      <c r="AA1208" s="41"/>
      <c r="AB1208" s="41"/>
      <c r="AC1208" s="41"/>
      <c r="AD1208" s="41"/>
      <c r="AE1208" s="41"/>
    </row>
  </sheetData>
  <sheetProtection sheet="1" autoFilter="0" formatColumns="0" formatRows="0" objects="1" scenarios="1" spinCount="100000" saltValue="Pn90+NcX4KYpwBwEKnmwk0USSqkhiahLw7Ikl0k0ordq3iLg23Hip/CvtwNZdNEiVeZYdMTS2FlLh00KaK95KQ==" hashValue="HkHNdvtAjmUFWFHfVw8dZtaw93PHeyyiyV6ixeG4cAgGyZb1ixJ2XxFfspEFIRIDkGiPQ9m+68V8wMEy4X4Oyw==" algorithmName="SHA-512" password="CC35"/>
  <autoFilter ref="C168:L1207"/>
  <mergeCells count="14">
    <mergeCell ref="E7:H7"/>
    <mergeCell ref="E9:H9"/>
    <mergeCell ref="E18:H18"/>
    <mergeCell ref="E27:H27"/>
    <mergeCell ref="E85:H85"/>
    <mergeCell ref="E87:H87"/>
    <mergeCell ref="D143:F143"/>
    <mergeCell ref="D144:F144"/>
    <mergeCell ref="D145:F145"/>
    <mergeCell ref="D146:F146"/>
    <mergeCell ref="D147:F147"/>
    <mergeCell ref="E159:H159"/>
    <mergeCell ref="E161:H16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91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9"/>
      <c r="AT3" s="16" t="s">
        <v>88</v>
      </c>
    </row>
    <row r="4" s="1" customFormat="1" ht="24.96" customHeight="1">
      <c r="B4" s="19"/>
      <c r="D4" s="157" t="s">
        <v>101</v>
      </c>
      <c r="M4" s="19"/>
      <c r="N4" s="158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59" t="s">
        <v>17</v>
      </c>
      <c r="M6" s="19"/>
    </row>
    <row r="7" s="1" customFormat="1" ht="16.5" customHeight="1">
      <c r="B7" s="19"/>
      <c r="E7" s="160" t="str">
        <f>'Rekapitulace stavby'!K6</f>
        <v>Stavební úpravy ZŠ Hořín č.p. 3</v>
      </c>
      <c r="F7" s="159"/>
      <c r="G7" s="159"/>
      <c r="H7" s="159"/>
      <c r="M7" s="19"/>
    </row>
    <row r="8" s="2" customFormat="1" ht="12" customHeight="1">
      <c r="A8" s="41"/>
      <c r="B8" s="44"/>
      <c r="C8" s="41"/>
      <c r="D8" s="159" t="s">
        <v>102</v>
      </c>
      <c r="E8" s="41"/>
      <c r="F8" s="41"/>
      <c r="G8" s="41"/>
      <c r="H8" s="41"/>
      <c r="I8" s="41"/>
      <c r="J8" s="41"/>
      <c r="K8" s="41"/>
      <c r="L8" s="41"/>
      <c r="M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1" t="s">
        <v>3508</v>
      </c>
      <c r="F9" s="41"/>
      <c r="G9" s="41"/>
      <c r="H9" s="41"/>
      <c r="I9" s="41"/>
      <c r="J9" s="41"/>
      <c r="K9" s="41"/>
      <c r="L9" s="41"/>
      <c r="M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9" t="s">
        <v>19</v>
      </c>
      <c r="E11" s="41"/>
      <c r="F11" s="162" t="s">
        <v>1</v>
      </c>
      <c r="G11" s="41"/>
      <c r="H11" s="41"/>
      <c r="I11" s="159" t="s">
        <v>20</v>
      </c>
      <c r="J11" s="162" t="s">
        <v>1</v>
      </c>
      <c r="K11" s="41"/>
      <c r="L11" s="41"/>
      <c r="M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9" t="s">
        <v>21</v>
      </c>
      <c r="E12" s="41"/>
      <c r="F12" s="162" t="s">
        <v>104</v>
      </c>
      <c r="G12" s="41"/>
      <c r="H12" s="41"/>
      <c r="I12" s="159" t="s">
        <v>23</v>
      </c>
      <c r="J12" s="163" t="str">
        <f>'Rekapitulace stavby'!AN8</f>
        <v>15. 4. 2021</v>
      </c>
      <c r="K12" s="41"/>
      <c r="L12" s="41"/>
      <c r="M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9" t="s">
        <v>25</v>
      </c>
      <c r="E14" s="41"/>
      <c r="F14" s="41"/>
      <c r="G14" s="41"/>
      <c r="H14" s="41"/>
      <c r="I14" s="159" t="s">
        <v>26</v>
      </c>
      <c r="J14" s="162" t="str">
        <f>IF('Rekapitulace stavby'!AN10="","",'Rekapitulace stavby'!AN10)</f>
        <v/>
      </c>
      <c r="K14" s="41"/>
      <c r="L14" s="41"/>
      <c r="M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2" t="str">
        <f>IF('Rekapitulace stavby'!E11="","",'Rekapitulace stavby'!E11)</f>
        <v xml:space="preserve"> </v>
      </c>
      <c r="F15" s="41"/>
      <c r="G15" s="41"/>
      <c r="H15" s="41"/>
      <c r="I15" s="159" t="s">
        <v>27</v>
      </c>
      <c r="J15" s="162" t="str">
        <f>IF('Rekapitulace stavby'!AN11="","",'Rekapitulace stavby'!AN11)</f>
        <v/>
      </c>
      <c r="K15" s="41"/>
      <c r="L15" s="41"/>
      <c r="M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9" t="s">
        <v>28</v>
      </c>
      <c r="E17" s="41"/>
      <c r="F17" s="41"/>
      <c r="G17" s="41"/>
      <c r="H17" s="41"/>
      <c r="I17" s="159" t="s">
        <v>26</v>
      </c>
      <c r="J17" s="32" t="str">
        <f>'Rekapitulace stavby'!AN13</f>
        <v>Vyplň údaj</v>
      </c>
      <c r="K17" s="41"/>
      <c r="L17" s="41"/>
      <c r="M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2" t="str">
        <f>'Rekapitulace stavby'!E14</f>
        <v>Vyplň údaj</v>
      </c>
      <c r="F18" s="162"/>
      <c r="G18" s="162"/>
      <c r="H18" s="162"/>
      <c r="I18" s="159" t="s">
        <v>27</v>
      </c>
      <c r="J18" s="32" t="str">
        <f>'Rekapitulace stavby'!AN14</f>
        <v>Vyplň údaj</v>
      </c>
      <c r="K18" s="41"/>
      <c r="L18" s="41"/>
      <c r="M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9" t="s">
        <v>30</v>
      </c>
      <c r="E20" s="41"/>
      <c r="F20" s="41"/>
      <c r="G20" s="41"/>
      <c r="H20" s="41"/>
      <c r="I20" s="159" t="s">
        <v>26</v>
      </c>
      <c r="J20" s="162" t="str">
        <f>IF('Rekapitulace stavby'!AN16="","",'Rekapitulace stavby'!AN16)</f>
        <v/>
      </c>
      <c r="K20" s="41"/>
      <c r="L20" s="41"/>
      <c r="M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2" t="str">
        <f>IF('Rekapitulace stavby'!E17="","",'Rekapitulace stavby'!E17)</f>
        <v xml:space="preserve"> </v>
      </c>
      <c r="F21" s="41"/>
      <c r="G21" s="41"/>
      <c r="H21" s="41"/>
      <c r="I21" s="159" t="s">
        <v>27</v>
      </c>
      <c r="J21" s="162" t="str">
        <f>IF('Rekapitulace stavby'!AN17="","",'Rekapitulace stavby'!AN17)</f>
        <v/>
      </c>
      <c r="K21" s="41"/>
      <c r="L21" s="41"/>
      <c r="M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9" t="s">
        <v>31</v>
      </c>
      <c r="E23" s="41"/>
      <c r="F23" s="41"/>
      <c r="G23" s="41"/>
      <c r="H23" s="41"/>
      <c r="I23" s="159" t="s">
        <v>26</v>
      </c>
      <c r="J23" s="162" t="str">
        <f>IF('Rekapitulace stavby'!AN19="","",'Rekapitulace stavby'!AN19)</f>
        <v/>
      </c>
      <c r="K23" s="41"/>
      <c r="L23" s="41"/>
      <c r="M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2" t="str">
        <f>IF('Rekapitulace stavby'!E20="","",'Rekapitulace stavby'!E20)</f>
        <v xml:space="preserve"> </v>
      </c>
      <c r="F24" s="41"/>
      <c r="G24" s="41"/>
      <c r="H24" s="41"/>
      <c r="I24" s="159" t="s">
        <v>27</v>
      </c>
      <c r="J24" s="162" t="str">
        <f>IF('Rekapitulace stavby'!AN20="","",'Rekapitulace stavby'!AN20)</f>
        <v/>
      </c>
      <c r="K24" s="41"/>
      <c r="L24" s="41"/>
      <c r="M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9" t="s">
        <v>32</v>
      </c>
      <c r="E26" s="41"/>
      <c r="F26" s="41"/>
      <c r="G26" s="41"/>
      <c r="H26" s="41"/>
      <c r="I26" s="41"/>
      <c r="J26" s="41"/>
      <c r="K26" s="41"/>
      <c r="L26" s="41"/>
      <c r="M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4"/>
      <c r="J27" s="164"/>
      <c r="K27" s="164"/>
      <c r="L27" s="164"/>
      <c r="M27" s="167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8"/>
      <c r="E29" s="168"/>
      <c r="F29" s="168"/>
      <c r="G29" s="168"/>
      <c r="H29" s="168"/>
      <c r="I29" s="168"/>
      <c r="J29" s="168"/>
      <c r="K29" s="168"/>
      <c r="L29" s="168"/>
      <c r="M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2" t="s">
        <v>105</v>
      </c>
      <c r="E30" s="41"/>
      <c r="F30" s="41"/>
      <c r="G30" s="41"/>
      <c r="H30" s="41"/>
      <c r="I30" s="41"/>
      <c r="J30" s="41"/>
      <c r="K30" s="169">
        <f>K96</f>
        <v>0</v>
      </c>
      <c r="L30" s="41"/>
      <c r="M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4"/>
      <c r="C31" s="41"/>
      <c r="D31" s="41"/>
      <c r="E31" s="159" t="s">
        <v>34</v>
      </c>
      <c r="F31" s="41"/>
      <c r="G31" s="41"/>
      <c r="H31" s="41"/>
      <c r="I31" s="41"/>
      <c r="J31" s="41"/>
      <c r="K31" s="170">
        <f>I96</f>
        <v>0</v>
      </c>
      <c r="L31" s="41"/>
      <c r="M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>
      <c r="A32" s="41"/>
      <c r="B32" s="44"/>
      <c r="C32" s="41"/>
      <c r="D32" s="41"/>
      <c r="E32" s="159" t="s">
        <v>35</v>
      </c>
      <c r="F32" s="41"/>
      <c r="G32" s="41"/>
      <c r="H32" s="41"/>
      <c r="I32" s="41"/>
      <c r="J32" s="41"/>
      <c r="K32" s="170">
        <f>J96</f>
        <v>0</v>
      </c>
      <c r="L32" s="41"/>
      <c r="M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71" t="s">
        <v>95</v>
      </c>
      <c r="E33" s="41"/>
      <c r="F33" s="41"/>
      <c r="G33" s="41"/>
      <c r="H33" s="41"/>
      <c r="I33" s="41"/>
      <c r="J33" s="41"/>
      <c r="K33" s="169">
        <f>K107</f>
        <v>0</v>
      </c>
      <c r="L33" s="41"/>
      <c r="M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72" t="s">
        <v>37</v>
      </c>
      <c r="E34" s="41"/>
      <c r="F34" s="41"/>
      <c r="G34" s="41"/>
      <c r="H34" s="41"/>
      <c r="I34" s="41"/>
      <c r="J34" s="41"/>
      <c r="K34" s="173">
        <f>ROUND(K30 + K33, 2)</f>
        <v>0</v>
      </c>
      <c r="L34" s="41"/>
      <c r="M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68"/>
      <c r="E35" s="168"/>
      <c r="F35" s="168"/>
      <c r="G35" s="168"/>
      <c r="H35" s="168"/>
      <c r="I35" s="168"/>
      <c r="J35" s="168"/>
      <c r="K35" s="168"/>
      <c r="L35" s="168"/>
      <c r="M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74" t="s">
        <v>39</v>
      </c>
      <c r="G36" s="41"/>
      <c r="H36" s="41"/>
      <c r="I36" s="174" t="s">
        <v>38</v>
      </c>
      <c r="J36" s="41"/>
      <c r="K36" s="174" t="s">
        <v>40</v>
      </c>
      <c r="L36" s="41"/>
      <c r="M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75" t="s">
        <v>41</v>
      </c>
      <c r="E37" s="159" t="s">
        <v>42</v>
      </c>
      <c r="F37" s="170">
        <f>ROUND((SUM(BE107:BE114) + SUM(BE134:BE192)),  2)</f>
        <v>0</v>
      </c>
      <c r="G37" s="41"/>
      <c r="H37" s="41"/>
      <c r="I37" s="176">
        <v>0.20999999999999999</v>
      </c>
      <c r="J37" s="41"/>
      <c r="K37" s="170">
        <f>ROUND(((SUM(BE107:BE114) + SUM(BE134:BE192))*I37),  2)</f>
        <v>0</v>
      </c>
      <c r="L37" s="41"/>
      <c r="M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59" t="s">
        <v>43</v>
      </c>
      <c r="F38" s="170">
        <f>ROUND((SUM(BF107:BF114) + SUM(BF134:BF192)),  2)</f>
        <v>0</v>
      </c>
      <c r="G38" s="41"/>
      <c r="H38" s="41"/>
      <c r="I38" s="176">
        <v>0.14999999999999999</v>
      </c>
      <c r="J38" s="41"/>
      <c r="K38" s="170">
        <f>ROUND(((SUM(BF107:BF114) + SUM(BF134:BF192))*I38),  2)</f>
        <v>0</v>
      </c>
      <c r="L38" s="41"/>
      <c r="M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9" t="s">
        <v>44</v>
      </c>
      <c r="F39" s="170">
        <f>ROUND((SUM(BG107:BG114) + SUM(BG134:BG192)),  2)</f>
        <v>0</v>
      </c>
      <c r="G39" s="41"/>
      <c r="H39" s="41"/>
      <c r="I39" s="176">
        <v>0.20999999999999999</v>
      </c>
      <c r="J39" s="41"/>
      <c r="K39" s="170">
        <f>0</f>
        <v>0</v>
      </c>
      <c r="L39" s="41"/>
      <c r="M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59" t="s">
        <v>45</v>
      </c>
      <c r="F40" s="170">
        <f>ROUND((SUM(BH107:BH114) + SUM(BH134:BH192)),  2)</f>
        <v>0</v>
      </c>
      <c r="G40" s="41"/>
      <c r="H40" s="41"/>
      <c r="I40" s="176">
        <v>0.14999999999999999</v>
      </c>
      <c r="J40" s="41"/>
      <c r="K40" s="170">
        <f>0</f>
        <v>0</v>
      </c>
      <c r="L40" s="41"/>
      <c r="M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59" t="s">
        <v>46</v>
      </c>
      <c r="F41" s="170">
        <f>ROUND((SUM(BI107:BI114) + SUM(BI134:BI192)),  2)</f>
        <v>0</v>
      </c>
      <c r="G41" s="41"/>
      <c r="H41" s="41"/>
      <c r="I41" s="176">
        <v>0</v>
      </c>
      <c r="J41" s="41"/>
      <c r="K41" s="170">
        <f>0</f>
        <v>0</v>
      </c>
      <c r="L41" s="41"/>
      <c r="M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77"/>
      <c r="D43" s="178" t="s">
        <v>47</v>
      </c>
      <c r="E43" s="179"/>
      <c r="F43" s="179"/>
      <c r="G43" s="180" t="s">
        <v>48</v>
      </c>
      <c r="H43" s="181" t="s">
        <v>49</v>
      </c>
      <c r="I43" s="179"/>
      <c r="J43" s="179"/>
      <c r="K43" s="182">
        <f>SUM(K34:K41)</f>
        <v>0</v>
      </c>
      <c r="L43" s="183"/>
      <c r="M43" s="66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66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6"/>
      <c r="D50" s="184" t="s">
        <v>50</v>
      </c>
      <c r="E50" s="185"/>
      <c r="F50" s="185"/>
      <c r="G50" s="184" t="s">
        <v>51</v>
      </c>
      <c r="H50" s="185"/>
      <c r="I50" s="185"/>
      <c r="J50" s="185"/>
      <c r="K50" s="185"/>
      <c r="L50" s="185"/>
      <c r="M50" s="66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41"/>
      <c r="B61" s="44"/>
      <c r="C61" s="41"/>
      <c r="D61" s="186" t="s">
        <v>52</v>
      </c>
      <c r="E61" s="187"/>
      <c r="F61" s="188" t="s">
        <v>53</v>
      </c>
      <c r="G61" s="186" t="s">
        <v>52</v>
      </c>
      <c r="H61" s="187"/>
      <c r="I61" s="187"/>
      <c r="J61" s="189" t="s">
        <v>53</v>
      </c>
      <c r="K61" s="187"/>
      <c r="L61" s="187"/>
      <c r="M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41"/>
      <c r="B65" s="44"/>
      <c r="C65" s="41"/>
      <c r="D65" s="184" t="s">
        <v>54</v>
      </c>
      <c r="E65" s="190"/>
      <c r="F65" s="190"/>
      <c r="G65" s="184" t="s">
        <v>55</v>
      </c>
      <c r="H65" s="190"/>
      <c r="I65" s="190"/>
      <c r="J65" s="190"/>
      <c r="K65" s="190"/>
      <c r="L65" s="190"/>
      <c r="M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41"/>
      <c r="B76" s="44"/>
      <c r="C76" s="41"/>
      <c r="D76" s="186" t="s">
        <v>52</v>
      </c>
      <c r="E76" s="187"/>
      <c r="F76" s="188" t="s">
        <v>53</v>
      </c>
      <c r="G76" s="186" t="s">
        <v>52</v>
      </c>
      <c r="H76" s="187"/>
      <c r="I76" s="187"/>
      <c r="J76" s="189" t="s">
        <v>53</v>
      </c>
      <c r="K76" s="187"/>
      <c r="L76" s="187"/>
      <c r="M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2" t="s">
        <v>106</v>
      </c>
      <c r="D82" s="43"/>
      <c r="E82" s="43"/>
      <c r="F82" s="43"/>
      <c r="G82" s="43"/>
      <c r="H82" s="43"/>
      <c r="I82" s="43"/>
      <c r="J82" s="43"/>
      <c r="K82" s="43"/>
      <c r="L82" s="43"/>
      <c r="M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1" t="s">
        <v>17</v>
      </c>
      <c r="D84" s="43"/>
      <c r="E84" s="43"/>
      <c r="F84" s="43"/>
      <c r="G84" s="43"/>
      <c r="H84" s="43"/>
      <c r="I84" s="43"/>
      <c r="J84" s="43"/>
      <c r="K84" s="43"/>
      <c r="L84" s="43"/>
      <c r="M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95" t="str">
        <f>E7</f>
        <v>Stavební úpravy ZŠ Hořín č.p. 3</v>
      </c>
      <c r="F85" s="31"/>
      <c r="G85" s="31"/>
      <c r="H85" s="31"/>
      <c r="I85" s="43"/>
      <c r="J85" s="43"/>
      <c r="K85" s="43"/>
      <c r="L85" s="43"/>
      <c r="M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1" t="s">
        <v>102</v>
      </c>
      <c r="D86" s="43"/>
      <c r="E86" s="43"/>
      <c r="F86" s="43"/>
      <c r="G86" s="43"/>
      <c r="H86" s="43"/>
      <c r="I86" s="43"/>
      <c r="J86" s="43"/>
      <c r="K86" s="43"/>
      <c r="L86" s="43"/>
      <c r="M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02 - Venkovní úpravy</v>
      </c>
      <c r="F87" s="43"/>
      <c r="G87" s="43"/>
      <c r="H87" s="43"/>
      <c r="I87" s="43"/>
      <c r="J87" s="43"/>
      <c r="K87" s="43"/>
      <c r="L87" s="43"/>
      <c r="M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1" t="s">
        <v>21</v>
      </c>
      <c r="D89" s="43"/>
      <c r="E89" s="43"/>
      <c r="F89" s="26" t="str">
        <f>F12</f>
        <v>Hořín</v>
      </c>
      <c r="G89" s="43"/>
      <c r="H89" s="43"/>
      <c r="I89" s="31" t="s">
        <v>23</v>
      </c>
      <c r="J89" s="82" t="str">
        <f>IF(J12="","",J12)</f>
        <v>15. 4. 2021</v>
      </c>
      <c r="K89" s="43"/>
      <c r="L89" s="43"/>
      <c r="M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1" t="s">
        <v>25</v>
      </c>
      <c r="D91" s="43"/>
      <c r="E91" s="43"/>
      <c r="F91" s="26" t="str">
        <f>E15</f>
        <v xml:space="preserve"> </v>
      </c>
      <c r="G91" s="43"/>
      <c r="H91" s="43"/>
      <c r="I91" s="31" t="s">
        <v>30</v>
      </c>
      <c r="J91" s="35" t="str">
        <f>E21</f>
        <v xml:space="preserve"> </v>
      </c>
      <c r="K91" s="43"/>
      <c r="L91" s="43"/>
      <c r="M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1" t="s">
        <v>28</v>
      </c>
      <c r="D92" s="43"/>
      <c r="E92" s="43"/>
      <c r="F92" s="26" t="str">
        <f>IF(E18="","",E18)</f>
        <v>Vyplň údaj</v>
      </c>
      <c r="G92" s="43"/>
      <c r="H92" s="43"/>
      <c r="I92" s="31" t="s">
        <v>31</v>
      </c>
      <c r="J92" s="35" t="str">
        <f>E24</f>
        <v xml:space="preserve"> </v>
      </c>
      <c r="K92" s="43"/>
      <c r="L92" s="43"/>
      <c r="M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6" t="s">
        <v>107</v>
      </c>
      <c r="D94" s="153"/>
      <c r="E94" s="153"/>
      <c r="F94" s="153"/>
      <c r="G94" s="153"/>
      <c r="H94" s="153"/>
      <c r="I94" s="197" t="s">
        <v>108</v>
      </c>
      <c r="J94" s="197" t="s">
        <v>109</v>
      </c>
      <c r="K94" s="197" t="s">
        <v>110</v>
      </c>
      <c r="L94" s="153"/>
      <c r="M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8" t="s">
        <v>111</v>
      </c>
      <c r="D96" s="43"/>
      <c r="E96" s="43"/>
      <c r="F96" s="43"/>
      <c r="G96" s="43"/>
      <c r="H96" s="43"/>
      <c r="I96" s="113">
        <f>Q134</f>
        <v>0</v>
      </c>
      <c r="J96" s="113">
        <f>R134</f>
        <v>0</v>
      </c>
      <c r="K96" s="113">
        <f>K134</f>
        <v>0</v>
      </c>
      <c r="L96" s="43"/>
      <c r="M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6" t="s">
        <v>112</v>
      </c>
    </row>
    <row r="97" s="9" customFormat="1" ht="24.96" customHeight="1">
      <c r="A97" s="9"/>
      <c r="B97" s="199"/>
      <c r="C97" s="200"/>
      <c r="D97" s="201" t="s">
        <v>113</v>
      </c>
      <c r="E97" s="202"/>
      <c r="F97" s="202"/>
      <c r="G97" s="202"/>
      <c r="H97" s="202"/>
      <c r="I97" s="203">
        <f>Q135</f>
        <v>0</v>
      </c>
      <c r="J97" s="203">
        <f>R135</f>
        <v>0</v>
      </c>
      <c r="K97" s="203">
        <f>K135</f>
        <v>0</v>
      </c>
      <c r="L97" s="200"/>
      <c r="M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206"/>
      <c r="D98" s="207" t="s">
        <v>114</v>
      </c>
      <c r="E98" s="208"/>
      <c r="F98" s="208"/>
      <c r="G98" s="208"/>
      <c r="H98" s="208"/>
      <c r="I98" s="209">
        <f>Q136</f>
        <v>0</v>
      </c>
      <c r="J98" s="209">
        <f>R136</f>
        <v>0</v>
      </c>
      <c r="K98" s="209">
        <f>K136</f>
        <v>0</v>
      </c>
      <c r="L98" s="206"/>
      <c r="M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206"/>
      <c r="D99" s="207" t="s">
        <v>115</v>
      </c>
      <c r="E99" s="208"/>
      <c r="F99" s="208"/>
      <c r="G99" s="208"/>
      <c r="H99" s="208"/>
      <c r="I99" s="209">
        <f>Q153</f>
        <v>0</v>
      </c>
      <c r="J99" s="209">
        <f>R153</f>
        <v>0</v>
      </c>
      <c r="K99" s="209">
        <f>K153</f>
        <v>0</v>
      </c>
      <c r="L99" s="206"/>
      <c r="M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206"/>
      <c r="D100" s="207" t="s">
        <v>117</v>
      </c>
      <c r="E100" s="208"/>
      <c r="F100" s="208"/>
      <c r="G100" s="208"/>
      <c r="H100" s="208"/>
      <c r="I100" s="209">
        <f>Q158</f>
        <v>0</v>
      </c>
      <c r="J100" s="209">
        <f>R158</f>
        <v>0</v>
      </c>
      <c r="K100" s="209">
        <f>K158</f>
        <v>0</v>
      </c>
      <c r="L100" s="206"/>
      <c r="M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206"/>
      <c r="D101" s="207" t="s">
        <v>118</v>
      </c>
      <c r="E101" s="208"/>
      <c r="F101" s="208"/>
      <c r="G101" s="208"/>
      <c r="H101" s="208"/>
      <c r="I101" s="209">
        <f>Q171</f>
        <v>0</v>
      </c>
      <c r="J101" s="209">
        <f>R171</f>
        <v>0</v>
      </c>
      <c r="K101" s="209">
        <f>K171</f>
        <v>0</v>
      </c>
      <c r="L101" s="206"/>
      <c r="M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206"/>
      <c r="D102" s="207" t="s">
        <v>121</v>
      </c>
      <c r="E102" s="208"/>
      <c r="F102" s="208"/>
      <c r="G102" s="208"/>
      <c r="H102" s="208"/>
      <c r="I102" s="209">
        <f>Q181</f>
        <v>0</v>
      </c>
      <c r="J102" s="209">
        <f>R181</f>
        <v>0</v>
      </c>
      <c r="K102" s="209">
        <f>K181</f>
        <v>0</v>
      </c>
      <c r="L102" s="206"/>
      <c r="M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9"/>
      <c r="C103" s="200"/>
      <c r="D103" s="201" t="s">
        <v>124</v>
      </c>
      <c r="E103" s="202"/>
      <c r="F103" s="202"/>
      <c r="G103" s="202"/>
      <c r="H103" s="202"/>
      <c r="I103" s="203">
        <f>Q187</f>
        <v>0</v>
      </c>
      <c r="J103" s="203">
        <f>R187</f>
        <v>0</v>
      </c>
      <c r="K103" s="203">
        <f>K187</f>
        <v>0</v>
      </c>
      <c r="L103" s="200"/>
      <c r="M103" s="20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5"/>
      <c r="C104" s="206"/>
      <c r="D104" s="207" t="s">
        <v>146</v>
      </c>
      <c r="E104" s="208"/>
      <c r="F104" s="208"/>
      <c r="G104" s="208"/>
      <c r="H104" s="208"/>
      <c r="I104" s="209">
        <f>Q188</f>
        <v>0</v>
      </c>
      <c r="J104" s="209">
        <f>R188</f>
        <v>0</v>
      </c>
      <c r="K104" s="209">
        <f>K188</f>
        <v>0</v>
      </c>
      <c r="L104" s="206"/>
      <c r="M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41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66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66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29.28" customHeight="1">
      <c r="A107" s="41"/>
      <c r="B107" s="42"/>
      <c r="C107" s="198" t="s">
        <v>156</v>
      </c>
      <c r="D107" s="43"/>
      <c r="E107" s="43"/>
      <c r="F107" s="43"/>
      <c r="G107" s="43"/>
      <c r="H107" s="43"/>
      <c r="I107" s="43"/>
      <c r="J107" s="43"/>
      <c r="K107" s="211">
        <f>ROUND(K108 + K109 + K110 + K111 + K112 + K113,2)</f>
        <v>0</v>
      </c>
      <c r="L107" s="43"/>
      <c r="M107" s="66"/>
      <c r="O107" s="212" t="s">
        <v>41</v>
      </c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8" customHeight="1">
      <c r="A108" s="41"/>
      <c r="B108" s="42"/>
      <c r="C108" s="43"/>
      <c r="D108" s="148" t="s">
        <v>157</v>
      </c>
      <c r="E108" s="141"/>
      <c r="F108" s="141"/>
      <c r="G108" s="43"/>
      <c r="H108" s="43"/>
      <c r="I108" s="43"/>
      <c r="J108" s="43"/>
      <c r="K108" s="142">
        <v>0</v>
      </c>
      <c r="L108" s="43"/>
      <c r="M108" s="213"/>
      <c r="N108" s="214"/>
      <c r="O108" s="215" t="s">
        <v>42</v>
      </c>
      <c r="P108" s="214"/>
      <c r="Q108" s="214"/>
      <c r="R108" s="214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7" t="s">
        <v>158</v>
      </c>
      <c r="AZ108" s="214"/>
      <c r="BA108" s="214"/>
      <c r="BB108" s="214"/>
      <c r="BC108" s="214"/>
      <c r="BD108" s="214"/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217" t="s">
        <v>86</v>
      </c>
      <c r="BK108" s="214"/>
      <c r="BL108" s="214"/>
      <c r="BM108" s="214"/>
    </row>
    <row r="109" s="2" customFormat="1" ht="18" customHeight="1">
      <c r="A109" s="41"/>
      <c r="B109" s="42"/>
      <c r="C109" s="43"/>
      <c r="D109" s="148" t="s">
        <v>159</v>
      </c>
      <c r="E109" s="141"/>
      <c r="F109" s="141"/>
      <c r="G109" s="43"/>
      <c r="H109" s="43"/>
      <c r="I109" s="43"/>
      <c r="J109" s="43"/>
      <c r="K109" s="142">
        <v>0</v>
      </c>
      <c r="L109" s="43"/>
      <c r="M109" s="213"/>
      <c r="N109" s="214"/>
      <c r="O109" s="215" t="s">
        <v>42</v>
      </c>
      <c r="P109" s="214"/>
      <c r="Q109" s="214"/>
      <c r="R109" s="214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7" t="s">
        <v>158</v>
      </c>
      <c r="AZ109" s="214"/>
      <c r="BA109" s="214"/>
      <c r="BB109" s="214"/>
      <c r="BC109" s="214"/>
      <c r="BD109" s="214"/>
      <c r="BE109" s="218">
        <f>IF(O109="základní",K109,0)</f>
        <v>0</v>
      </c>
      <c r="BF109" s="218">
        <f>IF(O109="snížená",K109,0)</f>
        <v>0</v>
      </c>
      <c r="BG109" s="218">
        <f>IF(O109="zákl. přenesená",K109,0)</f>
        <v>0</v>
      </c>
      <c r="BH109" s="218">
        <f>IF(O109="sníž. přenesená",K109,0)</f>
        <v>0</v>
      </c>
      <c r="BI109" s="218">
        <f>IF(O109="nulová",K109,0)</f>
        <v>0</v>
      </c>
      <c r="BJ109" s="217" t="s">
        <v>86</v>
      </c>
      <c r="BK109" s="214"/>
      <c r="BL109" s="214"/>
      <c r="BM109" s="214"/>
    </row>
    <row r="110" s="2" customFormat="1" ht="18" customHeight="1">
      <c r="A110" s="41"/>
      <c r="B110" s="42"/>
      <c r="C110" s="43"/>
      <c r="D110" s="148" t="s">
        <v>160</v>
      </c>
      <c r="E110" s="141"/>
      <c r="F110" s="141"/>
      <c r="G110" s="43"/>
      <c r="H110" s="43"/>
      <c r="I110" s="43"/>
      <c r="J110" s="43"/>
      <c r="K110" s="142">
        <v>0</v>
      </c>
      <c r="L110" s="43"/>
      <c r="M110" s="213"/>
      <c r="N110" s="214"/>
      <c r="O110" s="215" t="s">
        <v>42</v>
      </c>
      <c r="P110" s="214"/>
      <c r="Q110" s="214"/>
      <c r="R110" s="214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7" t="s">
        <v>158</v>
      </c>
      <c r="AZ110" s="214"/>
      <c r="BA110" s="214"/>
      <c r="BB110" s="214"/>
      <c r="BC110" s="214"/>
      <c r="BD110" s="214"/>
      <c r="BE110" s="218">
        <f>IF(O110="základní",K110,0)</f>
        <v>0</v>
      </c>
      <c r="BF110" s="218">
        <f>IF(O110="snížená",K110,0)</f>
        <v>0</v>
      </c>
      <c r="BG110" s="218">
        <f>IF(O110="zákl. přenesená",K110,0)</f>
        <v>0</v>
      </c>
      <c r="BH110" s="218">
        <f>IF(O110="sníž. přenesená",K110,0)</f>
        <v>0</v>
      </c>
      <c r="BI110" s="218">
        <f>IF(O110="nulová",K110,0)</f>
        <v>0</v>
      </c>
      <c r="BJ110" s="217" t="s">
        <v>86</v>
      </c>
      <c r="BK110" s="214"/>
      <c r="BL110" s="214"/>
      <c r="BM110" s="214"/>
    </row>
    <row r="111" s="2" customFormat="1" ht="18" customHeight="1">
      <c r="A111" s="41"/>
      <c r="B111" s="42"/>
      <c r="C111" s="43"/>
      <c r="D111" s="148" t="s">
        <v>161</v>
      </c>
      <c r="E111" s="141"/>
      <c r="F111" s="141"/>
      <c r="G111" s="43"/>
      <c r="H111" s="43"/>
      <c r="I111" s="43"/>
      <c r="J111" s="43"/>
      <c r="K111" s="142">
        <v>0</v>
      </c>
      <c r="L111" s="43"/>
      <c r="M111" s="213"/>
      <c r="N111" s="214"/>
      <c r="O111" s="215" t="s">
        <v>42</v>
      </c>
      <c r="P111" s="214"/>
      <c r="Q111" s="214"/>
      <c r="R111" s="214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7" t="s">
        <v>158</v>
      </c>
      <c r="AZ111" s="214"/>
      <c r="BA111" s="214"/>
      <c r="BB111" s="214"/>
      <c r="BC111" s="214"/>
      <c r="BD111" s="214"/>
      <c r="BE111" s="218">
        <f>IF(O111="základní",K111,0)</f>
        <v>0</v>
      </c>
      <c r="BF111" s="218">
        <f>IF(O111="snížená",K111,0)</f>
        <v>0</v>
      </c>
      <c r="BG111" s="218">
        <f>IF(O111="zákl. přenesená",K111,0)</f>
        <v>0</v>
      </c>
      <c r="BH111" s="218">
        <f>IF(O111="sníž. přenesená",K111,0)</f>
        <v>0</v>
      </c>
      <c r="BI111" s="218">
        <f>IF(O111="nulová",K111,0)</f>
        <v>0</v>
      </c>
      <c r="BJ111" s="217" t="s">
        <v>86</v>
      </c>
      <c r="BK111" s="214"/>
      <c r="BL111" s="214"/>
      <c r="BM111" s="214"/>
    </row>
    <row r="112" s="2" customFormat="1" ht="18" customHeight="1">
      <c r="A112" s="41"/>
      <c r="B112" s="42"/>
      <c r="C112" s="43"/>
      <c r="D112" s="148" t="s">
        <v>162</v>
      </c>
      <c r="E112" s="141"/>
      <c r="F112" s="141"/>
      <c r="G112" s="43"/>
      <c r="H112" s="43"/>
      <c r="I112" s="43"/>
      <c r="J112" s="43"/>
      <c r="K112" s="142">
        <v>0</v>
      </c>
      <c r="L112" s="43"/>
      <c r="M112" s="213"/>
      <c r="N112" s="214"/>
      <c r="O112" s="215" t="s">
        <v>42</v>
      </c>
      <c r="P112" s="214"/>
      <c r="Q112" s="214"/>
      <c r="R112" s="214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7" t="s">
        <v>158</v>
      </c>
      <c r="AZ112" s="214"/>
      <c r="BA112" s="214"/>
      <c r="BB112" s="214"/>
      <c r="BC112" s="214"/>
      <c r="BD112" s="214"/>
      <c r="BE112" s="218">
        <f>IF(O112="základní",K112,0)</f>
        <v>0</v>
      </c>
      <c r="BF112" s="218">
        <f>IF(O112="snížená",K112,0)</f>
        <v>0</v>
      </c>
      <c r="BG112" s="218">
        <f>IF(O112="zákl. přenesená",K112,0)</f>
        <v>0</v>
      </c>
      <c r="BH112" s="218">
        <f>IF(O112="sníž. přenesená",K112,0)</f>
        <v>0</v>
      </c>
      <c r="BI112" s="218">
        <f>IF(O112="nulová",K112,0)</f>
        <v>0</v>
      </c>
      <c r="BJ112" s="217" t="s">
        <v>86</v>
      </c>
      <c r="BK112" s="214"/>
      <c r="BL112" s="214"/>
      <c r="BM112" s="214"/>
    </row>
    <row r="113" s="2" customFormat="1" ht="18" customHeight="1">
      <c r="A113" s="41"/>
      <c r="B113" s="42"/>
      <c r="C113" s="43"/>
      <c r="D113" s="141" t="s">
        <v>163</v>
      </c>
      <c r="E113" s="43"/>
      <c r="F113" s="43"/>
      <c r="G113" s="43"/>
      <c r="H113" s="43"/>
      <c r="I113" s="43"/>
      <c r="J113" s="43"/>
      <c r="K113" s="142">
        <f>ROUND(K30*T113,2)</f>
        <v>0</v>
      </c>
      <c r="L113" s="43"/>
      <c r="M113" s="213"/>
      <c r="N113" s="214"/>
      <c r="O113" s="215" t="s">
        <v>42</v>
      </c>
      <c r="P113" s="214"/>
      <c r="Q113" s="214"/>
      <c r="R113" s="214"/>
      <c r="S113" s="216"/>
      <c r="T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4"/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7" t="s">
        <v>164</v>
      </c>
      <c r="AZ113" s="214"/>
      <c r="BA113" s="214"/>
      <c r="BB113" s="214"/>
      <c r="BC113" s="214"/>
      <c r="BD113" s="214"/>
      <c r="BE113" s="218">
        <f>IF(O113="základní",K113,0)</f>
        <v>0</v>
      </c>
      <c r="BF113" s="218">
        <f>IF(O113="snížená",K113,0)</f>
        <v>0</v>
      </c>
      <c r="BG113" s="218">
        <f>IF(O113="zákl. přenesená",K113,0)</f>
        <v>0</v>
      </c>
      <c r="BH113" s="218">
        <f>IF(O113="sníž. přenesená",K113,0)</f>
        <v>0</v>
      </c>
      <c r="BI113" s="218">
        <f>IF(O113="nulová",K113,0)</f>
        <v>0</v>
      </c>
      <c r="BJ113" s="217" t="s">
        <v>86</v>
      </c>
      <c r="BK113" s="214"/>
      <c r="BL113" s="214"/>
      <c r="BM113" s="214"/>
    </row>
    <row r="114" s="2" customFormat="1">
      <c r="A114" s="41"/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66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29.28" customHeight="1">
      <c r="A115" s="41"/>
      <c r="B115" s="42"/>
      <c r="C115" s="152" t="s">
        <v>100</v>
      </c>
      <c r="D115" s="153"/>
      <c r="E115" s="153"/>
      <c r="F115" s="153"/>
      <c r="G115" s="153"/>
      <c r="H115" s="153"/>
      <c r="I115" s="153"/>
      <c r="J115" s="153"/>
      <c r="K115" s="154">
        <f>ROUND(K96+K107,2)</f>
        <v>0</v>
      </c>
      <c r="L115" s="153"/>
      <c r="M115" s="66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6.96" customHeight="1">
      <c r="A116" s="41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66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20" s="2" customFormat="1" ht="6.96" customHeight="1">
      <c r="A120" s="41"/>
      <c r="B120" s="71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24.96" customHeight="1">
      <c r="A121" s="41"/>
      <c r="B121" s="42"/>
      <c r="C121" s="22" t="s">
        <v>165</v>
      </c>
      <c r="D121" s="43"/>
      <c r="E121" s="43"/>
      <c r="F121" s="43"/>
      <c r="G121" s="43"/>
      <c r="H121" s="43"/>
      <c r="I121" s="43"/>
      <c r="J121" s="43"/>
      <c r="K121" s="43"/>
      <c r="L121" s="43"/>
      <c r="M121" s="66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6.96" customHeight="1">
      <c r="A122" s="41"/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66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12" customHeight="1">
      <c r="A123" s="41"/>
      <c r="B123" s="42"/>
      <c r="C123" s="31" t="s">
        <v>17</v>
      </c>
      <c r="D123" s="43"/>
      <c r="E123" s="43"/>
      <c r="F123" s="43"/>
      <c r="G123" s="43"/>
      <c r="H123" s="43"/>
      <c r="I123" s="43"/>
      <c r="J123" s="43"/>
      <c r="K123" s="43"/>
      <c r="L123" s="43"/>
      <c r="M123" s="66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6.5" customHeight="1">
      <c r="A124" s="41"/>
      <c r="B124" s="42"/>
      <c r="C124" s="43"/>
      <c r="D124" s="43"/>
      <c r="E124" s="195" t="str">
        <f>E7</f>
        <v>Stavební úpravy ZŠ Hořín č.p. 3</v>
      </c>
      <c r="F124" s="31"/>
      <c r="G124" s="31"/>
      <c r="H124" s="31"/>
      <c r="I124" s="43"/>
      <c r="J124" s="43"/>
      <c r="K124" s="43"/>
      <c r="L124" s="43"/>
      <c r="M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2" customHeight="1">
      <c r="A125" s="41"/>
      <c r="B125" s="42"/>
      <c r="C125" s="31" t="s">
        <v>102</v>
      </c>
      <c r="D125" s="43"/>
      <c r="E125" s="43"/>
      <c r="F125" s="43"/>
      <c r="G125" s="43"/>
      <c r="H125" s="43"/>
      <c r="I125" s="43"/>
      <c r="J125" s="43"/>
      <c r="K125" s="43"/>
      <c r="L125" s="43"/>
      <c r="M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16.5" customHeight="1">
      <c r="A126" s="41"/>
      <c r="B126" s="42"/>
      <c r="C126" s="43"/>
      <c r="D126" s="43"/>
      <c r="E126" s="79" t="str">
        <f>E9</f>
        <v>02 - Venkovní úpravy</v>
      </c>
      <c r="F126" s="43"/>
      <c r="G126" s="43"/>
      <c r="H126" s="43"/>
      <c r="I126" s="43"/>
      <c r="J126" s="43"/>
      <c r="K126" s="43"/>
      <c r="L126" s="43"/>
      <c r="M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6.96" customHeight="1">
      <c r="A127" s="41"/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12" customHeight="1">
      <c r="A128" s="41"/>
      <c r="B128" s="42"/>
      <c r="C128" s="31" t="s">
        <v>21</v>
      </c>
      <c r="D128" s="43"/>
      <c r="E128" s="43"/>
      <c r="F128" s="26" t="str">
        <f>F12</f>
        <v>Hořín</v>
      </c>
      <c r="G128" s="43"/>
      <c r="H128" s="43"/>
      <c r="I128" s="31" t="s">
        <v>23</v>
      </c>
      <c r="J128" s="82" t="str">
        <f>IF(J12="","",J12)</f>
        <v>15. 4. 2021</v>
      </c>
      <c r="K128" s="43"/>
      <c r="L128" s="43"/>
      <c r="M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6.96" customHeight="1">
      <c r="A129" s="41"/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5.15" customHeight="1">
      <c r="A130" s="41"/>
      <c r="B130" s="42"/>
      <c r="C130" s="31" t="s">
        <v>25</v>
      </c>
      <c r="D130" s="43"/>
      <c r="E130" s="43"/>
      <c r="F130" s="26" t="str">
        <f>E15</f>
        <v xml:space="preserve"> </v>
      </c>
      <c r="G130" s="43"/>
      <c r="H130" s="43"/>
      <c r="I130" s="31" t="s">
        <v>30</v>
      </c>
      <c r="J130" s="35" t="str">
        <f>E21</f>
        <v xml:space="preserve"> </v>
      </c>
      <c r="K130" s="43"/>
      <c r="L130" s="43"/>
      <c r="M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15.15" customHeight="1">
      <c r="A131" s="41"/>
      <c r="B131" s="42"/>
      <c r="C131" s="31" t="s">
        <v>28</v>
      </c>
      <c r="D131" s="43"/>
      <c r="E131" s="43"/>
      <c r="F131" s="26" t="str">
        <f>IF(E18="","",E18)</f>
        <v>Vyplň údaj</v>
      </c>
      <c r="G131" s="43"/>
      <c r="H131" s="43"/>
      <c r="I131" s="31" t="s">
        <v>31</v>
      </c>
      <c r="J131" s="35" t="str">
        <f>E24</f>
        <v xml:space="preserve"> </v>
      </c>
      <c r="K131" s="43"/>
      <c r="L131" s="43"/>
      <c r="M131" s="66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10.32" customHeight="1">
      <c r="A132" s="41"/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66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11" customFormat="1" ht="29.28" customHeight="1">
      <c r="A133" s="219"/>
      <c r="B133" s="220"/>
      <c r="C133" s="221" t="s">
        <v>166</v>
      </c>
      <c r="D133" s="222" t="s">
        <v>62</v>
      </c>
      <c r="E133" s="222" t="s">
        <v>58</v>
      </c>
      <c r="F133" s="222" t="s">
        <v>59</v>
      </c>
      <c r="G133" s="222" t="s">
        <v>167</v>
      </c>
      <c r="H133" s="222" t="s">
        <v>168</v>
      </c>
      <c r="I133" s="222" t="s">
        <v>169</v>
      </c>
      <c r="J133" s="222" t="s">
        <v>170</v>
      </c>
      <c r="K133" s="223" t="s">
        <v>110</v>
      </c>
      <c r="L133" s="224" t="s">
        <v>171</v>
      </c>
      <c r="M133" s="225"/>
      <c r="N133" s="103" t="s">
        <v>1</v>
      </c>
      <c r="O133" s="104" t="s">
        <v>41</v>
      </c>
      <c r="P133" s="104" t="s">
        <v>172</v>
      </c>
      <c r="Q133" s="104" t="s">
        <v>173</v>
      </c>
      <c r="R133" s="104" t="s">
        <v>174</v>
      </c>
      <c r="S133" s="104" t="s">
        <v>175</v>
      </c>
      <c r="T133" s="104" t="s">
        <v>176</v>
      </c>
      <c r="U133" s="104" t="s">
        <v>177</v>
      </c>
      <c r="V133" s="104" t="s">
        <v>178</v>
      </c>
      <c r="W133" s="104" t="s">
        <v>179</v>
      </c>
      <c r="X133" s="105" t="s">
        <v>180</v>
      </c>
      <c r="Y133" s="219"/>
      <c r="Z133" s="219"/>
      <c r="AA133" s="219"/>
      <c r="AB133" s="219"/>
      <c r="AC133" s="219"/>
      <c r="AD133" s="219"/>
      <c r="AE133" s="219"/>
    </row>
    <row r="134" s="2" customFormat="1" ht="22.8" customHeight="1">
      <c r="A134" s="41"/>
      <c r="B134" s="42"/>
      <c r="C134" s="110" t="s">
        <v>181</v>
      </c>
      <c r="D134" s="43"/>
      <c r="E134" s="43"/>
      <c r="F134" s="43"/>
      <c r="G134" s="43"/>
      <c r="H134" s="43"/>
      <c r="I134" s="43"/>
      <c r="J134" s="43"/>
      <c r="K134" s="226">
        <f>BK134</f>
        <v>0</v>
      </c>
      <c r="L134" s="43"/>
      <c r="M134" s="44"/>
      <c r="N134" s="106"/>
      <c r="O134" s="227"/>
      <c r="P134" s="107"/>
      <c r="Q134" s="228">
        <f>Q135+Q187</f>
        <v>0</v>
      </c>
      <c r="R134" s="228">
        <f>R135+R187</f>
        <v>0</v>
      </c>
      <c r="S134" s="107"/>
      <c r="T134" s="229">
        <f>T135+T187</f>
        <v>0</v>
      </c>
      <c r="U134" s="107"/>
      <c r="V134" s="229">
        <f>V135+V187</f>
        <v>63.446135150000003</v>
      </c>
      <c r="W134" s="107"/>
      <c r="X134" s="230">
        <f>X135+X187</f>
        <v>16.074999999999999</v>
      </c>
      <c r="Y134" s="41"/>
      <c r="Z134" s="41"/>
      <c r="AA134" s="41"/>
      <c r="AB134" s="41"/>
      <c r="AC134" s="41"/>
      <c r="AD134" s="41"/>
      <c r="AE134" s="41"/>
      <c r="AT134" s="16" t="s">
        <v>78</v>
      </c>
      <c r="AU134" s="16" t="s">
        <v>112</v>
      </c>
      <c r="BK134" s="231">
        <f>BK135+BK187</f>
        <v>0</v>
      </c>
    </row>
    <row r="135" s="12" customFormat="1" ht="25.92" customHeight="1">
      <c r="A135" s="12"/>
      <c r="B135" s="232"/>
      <c r="C135" s="233"/>
      <c r="D135" s="234" t="s">
        <v>78</v>
      </c>
      <c r="E135" s="235" t="s">
        <v>182</v>
      </c>
      <c r="F135" s="235" t="s">
        <v>183</v>
      </c>
      <c r="G135" s="233"/>
      <c r="H135" s="233"/>
      <c r="I135" s="236"/>
      <c r="J135" s="236"/>
      <c r="K135" s="237">
        <f>BK135</f>
        <v>0</v>
      </c>
      <c r="L135" s="233"/>
      <c r="M135" s="238"/>
      <c r="N135" s="239"/>
      <c r="O135" s="240"/>
      <c r="P135" s="240"/>
      <c r="Q135" s="241">
        <f>Q136+Q153+Q158+Q171+Q181</f>
        <v>0</v>
      </c>
      <c r="R135" s="241">
        <f>R136+R153+R158+R171+R181</f>
        <v>0</v>
      </c>
      <c r="S135" s="240"/>
      <c r="T135" s="242">
        <f>T136+T153+T158+T171+T181</f>
        <v>0</v>
      </c>
      <c r="U135" s="240"/>
      <c r="V135" s="242">
        <f>V136+V153+V158+V171+V181</f>
        <v>63.37977515</v>
      </c>
      <c r="W135" s="240"/>
      <c r="X135" s="243">
        <f>X136+X153+X158+X171+X181</f>
        <v>16.074999999999999</v>
      </c>
      <c r="Y135" s="12"/>
      <c r="Z135" s="12"/>
      <c r="AA135" s="12"/>
      <c r="AB135" s="12"/>
      <c r="AC135" s="12"/>
      <c r="AD135" s="12"/>
      <c r="AE135" s="12"/>
      <c r="AR135" s="244" t="s">
        <v>86</v>
      </c>
      <c r="AT135" s="245" t="s">
        <v>78</v>
      </c>
      <c r="AU135" s="245" t="s">
        <v>79</v>
      </c>
      <c r="AY135" s="244" t="s">
        <v>184</v>
      </c>
      <c r="BK135" s="246">
        <f>BK136+BK153+BK158+BK171+BK181</f>
        <v>0</v>
      </c>
    </row>
    <row r="136" s="12" customFormat="1" ht="22.8" customHeight="1">
      <c r="A136" s="12"/>
      <c r="B136" s="232"/>
      <c r="C136" s="233"/>
      <c r="D136" s="234" t="s">
        <v>78</v>
      </c>
      <c r="E136" s="247" t="s">
        <v>86</v>
      </c>
      <c r="F136" s="247" t="s">
        <v>185</v>
      </c>
      <c r="G136" s="233"/>
      <c r="H136" s="233"/>
      <c r="I136" s="236"/>
      <c r="J136" s="236"/>
      <c r="K136" s="248">
        <f>BK136</f>
        <v>0</v>
      </c>
      <c r="L136" s="233"/>
      <c r="M136" s="238"/>
      <c r="N136" s="239"/>
      <c r="O136" s="240"/>
      <c r="P136" s="240"/>
      <c r="Q136" s="241">
        <f>SUM(Q137:Q152)</f>
        <v>0</v>
      </c>
      <c r="R136" s="241">
        <f>SUM(R137:R152)</f>
        <v>0</v>
      </c>
      <c r="S136" s="240"/>
      <c r="T136" s="242">
        <f>SUM(T137:T152)</f>
        <v>0</v>
      </c>
      <c r="U136" s="240"/>
      <c r="V136" s="242">
        <f>SUM(V137:V152)</f>
        <v>0.12075</v>
      </c>
      <c r="W136" s="240"/>
      <c r="X136" s="243">
        <f>SUM(X137:X152)</f>
        <v>16.074999999999999</v>
      </c>
      <c r="Y136" s="12"/>
      <c r="Z136" s="12"/>
      <c r="AA136" s="12"/>
      <c r="AB136" s="12"/>
      <c r="AC136" s="12"/>
      <c r="AD136" s="12"/>
      <c r="AE136" s="12"/>
      <c r="AR136" s="244" t="s">
        <v>86</v>
      </c>
      <c r="AT136" s="245" t="s">
        <v>78</v>
      </c>
      <c r="AU136" s="245" t="s">
        <v>86</v>
      </c>
      <c r="AY136" s="244" t="s">
        <v>184</v>
      </c>
      <c r="BK136" s="246">
        <f>SUM(BK137:BK152)</f>
        <v>0</v>
      </c>
    </row>
    <row r="137" s="2" customFormat="1" ht="24.15" customHeight="1">
      <c r="A137" s="41"/>
      <c r="B137" s="42"/>
      <c r="C137" s="249" t="s">
        <v>86</v>
      </c>
      <c r="D137" s="249" t="s">
        <v>186</v>
      </c>
      <c r="E137" s="250" t="s">
        <v>187</v>
      </c>
      <c r="F137" s="251" t="s">
        <v>188</v>
      </c>
      <c r="G137" s="252" t="s">
        <v>189</v>
      </c>
      <c r="H137" s="253">
        <v>50</v>
      </c>
      <c r="I137" s="254"/>
      <c r="J137" s="254"/>
      <c r="K137" s="255">
        <f>ROUND(P137*H137,2)</f>
        <v>0</v>
      </c>
      <c r="L137" s="256"/>
      <c r="M137" s="44"/>
      <c r="N137" s="257" t="s">
        <v>1</v>
      </c>
      <c r="O137" s="258" t="s">
        <v>42</v>
      </c>
      <c r="P137" s="259">
        <f>I137+J137</f>
        <v>0</v>
      </c>
      <c r="Q137" s="259">
        <f>ROUND(I137*H137,2)</f>
        <v>0</v>
      </c>
      <c r="R137" s="259">
        <f>ROUND(J137*H137,2)</f>
        <v>0</v>
      </c>
      <c r="S137" s="94"/>
      <c r="T137" s="260">
        <f>S137*H137</f>
        <v>0</v>
      </c>
      <c r="U137" s="260">
        <v>0</v>
      </c>
      <c r="V137" s="260">
        <f>U137*H137</f>
        <v>0</v>
      </c>
      <c r="W137" s="260">
        <v>0.26000000000000001</v>
      </c>
      <c r="X137" s="261">
        <f>W137*H137</f>
        <v>13</v>
      </c>
      <c r="Y137" s="41"/>
      <c r="Z137" s="41"/>
      <c r="AA137" s="41"/>
      <c r="AB137" s="41"/>
      <c r="AC137" s="41"/>
      <c r="AD137" s="41"/>
      <c r="AE137" s="41"/>
      <c r="AR137" s="262" t="s">
        <v>190</v>
      </c>
      <c r="AT137" s="262" t="s">
        <v>186</v>
      </c>
      <c r="AU137" s="262" t="s">
        <v>88</v>
      </c>
      <c r="AY137" s="16" t="s">
        <v>184</v>
      </c>
      <c r="BE137" s="147">
        <f>IF(O137="základní",K137,0)</f>
        <v>0</v>
      </c>
      <c r="BF137" s="147">
        <f>IF(O137="snížená",K137,0)</f>
        <v>0</v>
      </c>
      <c r="BG137" s="147">
        <f>IF(O137="zákl. přenesená",K137,0)</f>
        <v>0</v>
      </c>
      <c r="BH137" s="147">
        <f>IF(O137="sníž. přenesená",K137,0)</f>
        <v>0</v>
      </c>
      <c r="BI137" s="147">
        <f>IF(O137="nulová",K137,0)</f>
        <v>0</v>
      </c>
      <c r="BJ137" s="16" t="s">
        <v>86</v>
      </c>
      <c r="BK137" s="147">
        <f>ROUND(P137*H137,2)</f>
        <v>0</v>
      </c>
      <c r="BL137" s="16" t="s">
        <v>190</v>
      </c>
      <c r="BM137" s="262" t="s">
        <v>3509</v>
      </c>
    </row>
    <row r="138" s="2" customFormat="1" ht="16.5" customHeight="1">
      <c r="A138" s="41"/>
      <c r="B138" s="42"/>
      <c r="C138" s="249" t="s">
        <v>88</v>
      </c>
      <c r="D138" s="249" t="s">
        <v>186</v>
      </c>
      <c r="E138" s="250" t="s">
        <v>192</v>
      </c>
      <c r="F138" s="251" t="s">
        <v>193</v>
      </c>
      <c r="G138" s="252" t="s">
        <v>194</v>
      </c>
      <c r="H138" s="253">
        <v>15</v>
      </c>
      <c r="I138" s="254"/>
      <c r="J138" s="254"/>
      <c r="K138" s="255">
        <f>ROUND(P138*H138,2)</f>
        <v>0</v>
      </c>
      <c r="L138" s="256"/>
      <c r="M138" s="44"/>
      <c r="N138" s="257" t="s">
        <v>1</v>
      </c>
      <c r="O138" s="258" t="s">
        <v>42</v>
      </c>
      <c r="P138" s="259">
        <f>I138+J138</f>
        <v>0</v>
      </c>
      <c r="Q138" s="259">
        <f>ROUND(I138*H138,2)</f>
        <v>0</v>
      </c>
      <c r="R138" s="259">
        <f>ROUND(J138*H138,2)</f>
        <v>0</v>
      </c>
      <c r="S138" s="94"/>
      <c r="T138" s="260">
        <f>S138*H138</f>
        <v>0</v>
      </c>
      <c r="U138" s="260">
        <v>0</v>
      </c>
      <c r="V138" s="260">
        <f>U138*H138</f>
        <v>0</v>
      </c>
      <c r="W138" s="260">
        <v>0.20499999999999999</v>
      </c>
      <c r="X138" s="261">
        <f>W138*H138</f>
        <v>3.0749999999999997</v>
      </c>
      <c r="Y138" s="41"/>
      <c r="Z138" s="41"/>
      <c r="AA138" s="41"/>
      <c r="AB138" s="41"/>
      <c r="AC138" s="41"/>
      <c r="AD138" s="41"/>
      <c r="AE138" s="41"/>
      <c r="AR138" s="262" t="s">
        <v>190</v>
      </c>
      <c r="AT138" s="262" t="s">
        <v>186</v>
      </c>
      <c r="AU138" s="262" t="s">
        <v>88</v>
      </c>
      <c r="AY138" s="16" t="s">
        <v>184</v>
      </c>
      <c r="BE138" s="147">
        <f>IF(O138="základní",K138,0)</f>
        <v>0</v>
      </c>
      <c r="BF138" s="147">
        <f>IF(O138="snížená",K138,0)</f>
        <v>0</v>
      </c>
      <c r="BG138" s="147">
        <f>IF(O138="zákl. přenesená",K138,0)</f>
        <v>0</v>
      </c>
      <c r="BH138" s="147">
        <f>IF(O138="sníž. přenesená",K138,0)</f>
        <v>0</v>
      </c>
      <c r="BI138" s="147">
        <f>IF(O138="nulová",K138,0)</f>
        <v>0</v>
      </c>
      <c r="BJ138" s="16" t="s">
        <v>86</v>
      </c>
      <c r="BK138" s="147">
        <f>ROUND(P138*H138,2)</f>
        <v>0</v>
      </c>
      <c r="BL138" s="16" t="s">
        <v>190</v>
      </c>
      <c r="BM138" s="262" t="s">
        <v>3510</v>
      </c>
    </row>
    <row r="139" s="2" customFormat="1" ht="24.15" customHeight="1">
      <c r="A139" s="41"/>
      <c r="B139" s="42"/>
      <c r="C139" s="249" t="s">
        <v>196</v>
      </c>
      <c r="D139" s="249" t="s">
        <v>186</v>
      </c>
      <c r="E139" s="250" t="s">
        <v>3511</v>
      </c>
      <c r="F139" s="251" t="s">
        <v>3512</v>
      </c>
      <c r="G139" s="252" t="s">
        <v>189</v>
      </c>
      <c r="H139" s="253">
        <v>50</v>
      </c>
      <c r="I139" s="254"/>
      <c r="J139" s="254"/>
      <c r="K139" s="255">
        <f>ROUND(P139*H139,2)</f>
        <v>0</v>
      </c>
      <c r="L139" s="256"/>
      <c r="M139" s="44"/>
      <c r="N139" s="257" t="s">
        <v>1</v>
      </c>
      <c r="O139" s="258" t="s">
        <v>42</v>
      </c>
      <c r="P139" s="259">
        <f>I139+J139</f>
        <v>0</v>
      </c>
      <c r="Q139" s="259">
        <f>ROUND(I139*H139,2)</f>
        <v>0</v>
      </c>
      <c r="R139" s="259">
        <f>ROUND(J139*H139,2)</f>
        <v>0</v>
      </c>
      <c r="S139" s="94"/>
      <c r="T139" s="260">
        <f>S139*H139</f>
        <v>0</v>
      </c>
      <c r="U139" s="260">
        <v>0</v>
      </c>
      <c r="V139" s="260">
        <f>U139*H139</f>
        <v>0</v>
      </c>
      <c r="W139" s="260">
        <v>0</v>
      </c>
      <c r="X139" s="261">
        <f>W139*H139</f>
        <v>0</v>
      </c>
      <c r="Y139" s="41"/>
      <c r="Z139" s="41"/>
      <c r="AA139" s="41"/>
      <c r="AB139" s="41"/>
      <c r="AC139" s="41"/>
      <c r="AD139" s="41"/>
      <c r="AE139" s="41"/>
      <c r="AR139" s="262" t="s">
        <v>190</v>
      </c>
      <c r="AT139" s="262" t="s">
        <v>186</v>
      </c>
      <c r="AU139" s="262" t="s">
        <v>88</v>
      </c>
      <c r="AY139" s="16" t="s">
        <v>184</v>
      </c>
      <c r="BE139" s="147">
        <f>IF(O139="základní",K139,0)</f>
        <v>0</v>
      </c>
      <c r="BF139" s="147">
        <f>IF(O139="snížená",K139,0)</f>
        <v>0</v>
      </c>
      <c r="BG139" s="147">
        <f>IF(O139="zákl. přenesená",K139,0)</f>
        <v>0</v>
      </c>
      <c r="BH139" s="147">
        <f>IF(O139="sníž. přenesená",K139,0)</f>
        <v>0</v>
      </c>
      <c r="BI139" s="147">
        <f>IF(O139="nulová",K139,0)</f>
        <v>0</v>
      </c>
      <c r="BJ139" s="16" t="s">
        <v>86</v>
      </c>
      <c r="BK139" s="147">
        <f>ROUND(P139*H139,2)</f>
        <v>0</v>
      </c>
      <c r="BL139" s="16" t="s">
        <v>190</v>
      </c>
      <c r="BM139" s="262" t="s">
        <v>3513</v>
      </c>
    </row>
    <row r="140" s="2" customFormat="1" ht="37.8" customHeight="1">
      <c r="A140" s="41"/>
      <c r="B140" s="42"/>
      <c r="C140" s="249" t="s">
        <v>190</v>
      </c>
      <c r="D140" s="249" t="s">
        <v>186</v>
      </c>
      <c r="E140" s="250" t="s">
        <v>203</v>
      </c>
      <c r="F140" s="251" t="s">
        <v>204</v>
      </c>
      <c r="G140" s="252" t="s">
        <v>199</v>
      </c>
      <c r="H140" s="253">
        <v>25</v>
      </c>
      <c r="I140" s="254"/>
      <c r="J140" s="254"/>
      <c r="K140" s="255">
        <f>ROUND(P140*H140,2)</f>
        <v>0</v>
      </c>
      <c r="L140" s="256"/>
      <c r="M140" s="44"/>
      <c r="N140" s="257" t="s">
        <v>1</v>
      </c>
      <c r="O140" s="258" t="s">
        <v>42</v>
      </c>
      <c r="P140" s="259">
        <f>I140+J140</f>
        <v>0</v>
      </c>
      <c r="Q140" s="259">
        <f>ROUND(I140*H140,2)</f>
        <v>0</v>
      </c>
      <c r="R140" s="259">
        <f>ROUND(J140*H140,2)</f>
        <v>0</v>
      </c>
      <c r="S140" s="94"/>
      <c r="T140" s="260">
        <f>S140*H140</f>
        <v>0</v>
      </c>
      <c r="U140" s="260">
        <v>0</v>
      </c>
      <c r="V140" s="260">
        <f>U140*H140</f>
        <v>0</v>
      </c>
      <c r="W140" s="260">
        <v>0</v>
      </c>
      <c r="X140" s="261">
        <f>W140*H140</f>
        <v>0</v>
      </c>
      <c r="Y140" s="41"/>
      <c r="Z140" s="41"/>
      <c r="AA140" s="41"/>
      <c r="AB140" s="41"/>
      <c r="AC140" s="41"/>
      <c r="AD140" s="41"/>
      <c r="AE140" s="41"/>
      <c r="AR140" s="262" t="s">
        <v>190</v>
      </c>
      <c r="AT140" s="262" t="s">
        <v>186</v>
      </c>
      <c r="AU140" s="262" t="s">
        <v>88</v>
      </c>
      <c r="AY140" s="16" t="s">
        <v>184</v>
      </c>
      <c r="BE140" s="147">
        <f>IF(O140="základní",K140,0)</f>
        <v>0</v>
      </c>
      <c r="BF140" s="147">
        <f>IF(O140="snížená",K140,0)</f>
        <v>0</v>
      </c>
      <c r="BG140" s="147">
        <f>IF(O140="zákl. přenesená",K140,0)</f>
        <v>0</v>
      </c>
      <c r="BH140" s="147">
        <f>IF(O140="sníž. přenesená",K140,0)</f>
        <v>0</v>
      </c>
      <c r="BI140" s="147">
        <f>IF(O140="nulová",K140,0)</f>
        <v>0</v>
      </c>
      <c r="BJ140" s="16" t="s">
        <v>86</v>
      </c>
      <c r="BK140" s="147">
        <f>ROUND(P140*H140,2)</f>
        <v>0</v>
      </c>
      <c r="BL140" s="16" t="s">
        <v>190</v>
      </c>
      <c r="BM140" s="262" t="s">
        <v>3514</v>
      </c>
    </row>
    <row r="141" s="2" customFormat="1" ht="24.15" customHeight="1">
      <c r="A141" s="41"/>
      <c r="B141" s="42"/>
      <c r="C141" s="249" t="s">
        <v>293</v>
      </c>
      <c r="D141" s="249" t="s">
        <v>186</v>
      </c>
      <c r="E141" s="250" t="s">
        <v>217</v>
      </c>
      <c r="F141" s="251" t="s">
        <v>218</v>
      </c>
      <c r="G141" s="252" t="s">
        <v>199</v>
      </c>
      <c r="H141" s="253">
        <v>3</v>
      </c>
      <c r="I141" s="254"/>
      <c r="J141" s="254"/>
      <c r="K141" s="255">
        <f>ROUND(P141*H141,2)</f>
        <v>0</v>
      </c>
      <c r="L141" s="256"/>
      <c r="M141" s="44"/>
      <c r="N141" s="257" t="s">
        <v>1</v>
      </c>
      <c r="O141" s="258" t="s">
        <v>42</v>
      </c>
      <c r="P141" s="259">
        <f>I141+J141</f>
        <v>0</v>
      </c>
      <c r="Q141" s="259">
        <f>ROUND(I141*H141,2)</f>
        <v>0</v>
      </c>
      <c r="R141" s="259">
        <f>ROUND(J141*H141,2)</f>
        <v>0</v>
      </c>
      <c r="S141" s="94"/>
      <c r="T141" s="260">
        <f>S141*H141</f>
        <v>0</v>
      </c>
      <c r="U141" s="260">
        <v>0</v>
      </c>
      <c r="V141" s="260">
        <f>U141*H141</f>
        <v>0</v>
      </c>
      <c r="W141" s="260">
        <v>0</v>
      </c>
      <c r="X141" s="261">
        <f>W141*H141</f>
        <v>0</v>
      </c>
      <c r="Y141" s="41"/>
      <c r="Z141" s="41"/>
      <c r="AA141" s="41"/>
      <c r="AB141" s="41"/>
      <c r="AC141" s="41"/>
      <c r="AD141" s="41"/>
      <c r="AE141" s="41"/>
      <c r="AR141" s="262" t="s">
        <v>190</v>
      </c>
      <c r="AT141" s="262" t="s">
        <v>186</v>
      </c>
      <c r="AU141" s="262" t="s">
        <v>88</v>
      </c>
      <c r="AY141" s="16" t="s">
        <v>184</v>
      </c>
      <c r="BE141" s="147">
        <f>IF(O141="základní",K141,0)</f>
        <v>0</v>
      </c>
      <c r="BF141" s="147">
        <f>IF(O141="snížená",K141,0)</f>
        <v>0</v>
      </c>
      <c r="BG141" s="147">
        <f>IF(O141="zákl. přenesená",K141,0)</f>
        <v>0</v>
      </c>
      <c r="BH141" s="147">
        <f>IF(O141="sníž. přenesená",K141,0)</f>
        <v>0</v>
      </c>
      <c r="BI141" s="147">
        <f>IF(O141="nulová",K141,0)</f>
        <v>0</v>
      </c>
      <c r="BJ141" s="16" t="s">
        <v>86</v>
      </c>
      <c r="BK141" s="147">
        <f>ROUND(P141*H141,2)</f>
        <v>0</v>
      </c>
      <c r="BL141" s="16" t="s">
        <v>190</v>
      </c>
      <c r="BM141" s="262" t="s">
        <v>3515</v>
      </c>
    </row>
    <row r="142" s="13" customFormat="1">
      <c r="A142" s="13"/>
      <c r="B142" s="263"/>
      <c r="C142" s="264"/>
      <c r="D142" s="265" t="s">
        <v>201</v>
      </c>
      <c r="E142" s="266" t="s">
        <v>1</v>
      </c>
      <c r="F142" s="267" t="s">
        <v>3516</v>
      </c>
      <c r="G142" s="264"/>
      <c r="H142" s="268">
        <v>3</v>
      </c>
      <c r="I142" s="269"/>
      <c r="J142" s="269"/>
      <c r="K142" s="264"/>
      <c r="L142" s="264"/>
      <c r="M142" s="270"/>
      <c r="N142" s="271"/>
      <c r="O142" s="272"/>
      <c r="P142" s="272"/>
      <c r="Q142" s="272"/>
      <c r="R142" s="272"/>
      <c r="S142" s="272"/>
      <c r="T142" s="272"/>
      <c r="U142" s="272"/>
      <c r="V142" s="272"/>
      <c r="W142" s="272"/>
      <c r="X142" s="273"/>
      <c r="Y142" s="13"/>
      <c r="Z142" s="13"/>
      <c r="AA142" s="13"/>
      <c r="AB142" s="13"/>
      <c r="AC142" s="13"/>
      <c r="AD142" s="13"/>
      <c r="AE142" s="13"/>
      <c r="AT142" s="274" t="s">
        <v>201</v>
      </c>
      <c r="AU142" s="274" t="s">
        <v>88</v>
      </c>
      <c r="AV142" s="13" t="s">
        <v>88</v>
      </c>
      <c r="AW142" s="13" t="s">
        <v>5</v>
      </c>
      <c r="AX142" s="13" t="s">
        <v>86</v>
      </c>
      <c r="AY142" s="274" t="s">
        <v>184</v>
      </c>
    </row>
    <row r="143" s="2" customFormat="1" ht="33" customHeight="1">
      <c r="A143" s="41"/>
      <c r="B143" s="42"/>
      <c r="C143" s="249" t="s">
        <v>211</v>
      </c>
      <c r="D143" s="249" t="s">
        <v>186</v>
      </c>
      <c r="E143" s="250" t="s">
        <v>229</v>
      </c>
      <c r="F143" s="251" t="s">
        <v>230</v>
      </c>
      <c r="G143" s="252" t="s">
        <v>199</v>
      </c>
      <c r="H143" s="253">
        <v>25</v>
      </c>
      <c r="I143" s="254"/>
      <c r="J143" s="254"/>
      <c r="K143" s="255">
        <f>ROUND(P143*H143,2)</f>
        <v>0</v>
      </c>
      <c r="L143" s="256"/>
      <c r="M143" s="44"/>
      <c r="N143" s="257" t="s">
        <v>1</v>
      </c>
      <c r="O143" s="258" t="s">
        <v>42</v>
      </c>
      <c r="P143" s="259">
        <f>I143+J143</f>
        <v>0</v>
      </c>
      <c r="Q143" s="259">
        <f>ROUND(I143*H143,2)</f>
        <v>0</v>
      </c>
      <c r="R143" s="259">
        <f>ROUND(J143*H143,2)</f>
        <v>0</v>
      </c>
      <c r="S143" s="94"/>
      <c r="T143" s="260">
        <f>S143*H143</f>
        <v>0</v>
      </c>
      <c r="U143" s="260">
        <v>0</v>
      </c>
      <c r="V143" s="260">
        <f>U143*H143</f>
        <v>0</v>
      </c>
      <c r="W143" s="260">
        <v>0</v>
      </c>
      <c r="X143" s="261">
        <f>W143*H143</f>
        <v>0</v>
      </c>
      <c r="Y143" s="41"/>
      <c r="Z143" s="41"/>
      <c r="AA143" s="41"/>
      <c r="AB143" s="41"/>
      <c r="AC143" s="41"/>
      <c r="AD143" s="41"/>
      <c r="AE143" s="41"/>
      <c r="AR143" s="262" t="s">
        <v>190</v>
      </c>
      <c r="AT143" s="262" t="s">
        <v>186</v>
      </c>
      <c r="AU143" s="262" t="s">
        <v>88</v>
      </c>
      <c r="AY143" s="16" t="s">
        <v>184</v>
      </c>
      <c r="BE143" s="147">
        <f>IF(O143="základní",K143,0)</f>
        <v>0</v>
      </c>
      <c r="BF143" s="147">
        <f>IF(O143="snížená",K143,0)</f>
        <v>0</v>
      </c>
      <c r="BG143" s="147">
        <f>IF(O143="zákl. přenesená",K143,0)</f>
        <v>0</v>
      </c>
      <c r="BH143" s="147">
        <f>IF(O143="sníž. přenesená",K143,0)</f>
        <v>0</v>
      </c>
      <c r="BI143" s="147">
        <f>IF(O143="nulová",K143,0)</f>
        <v>0</v>
      </c>
      <c r="BJ143" s="16" t="s">
        <v>86</v>
      </c>
      <c r="BK143" s="147">
        <f>ROUND(P143*H143,2)</f>
        <v>0</v>
      </c>
      <c r="BL143" s="16" t="s">
        <v>190</v>
      </c>
      <c r="BM143" s="262" t="s">
        <v>3517</v>
      </c>
    </row>
    <row r="144" s="2" customFormat="1" ht="24.15" customHeight="1">
      <c r="A144" s="41"/>
      <c r="B144" s="42"/>
      <c r="C144" s="249" t="s">
        <v>216</v>
      </c>
      <c r="D144" s="249" t="s">
        <v>186</v>
      </c>
      <c r="E144" s="250" t="s">
        <v>234</v>
      </c>
      <c r="F144" s="251" t="s">
        <v>235</v>
      </c>
      <c r="G144" s="252" t="s">
        <v>199</v>
      </c>
      <c r="H144" s="253">
        <v>25</v>
      </c>
      <c r="I144" s="254"/>
      <c r="J144" s="254"/>
      <c r="K144" s="255">
        <f>ROUND(P144*H144,2)</f>
        <v>0</v>
      </c>
      <c r="L144" s="256"/>
      <c r="M144" s="44"/>
      <c r="N144" s="257" t="s">
        <v>1</v>
      </c>
      <c r="O144" s="258" t="s">
        <v>42</v>
      </c>
      <c r="P144" s="259">
        <f>I144+J144</f>
        <v>0</v>
      </c>
      <c r="Q144" s="259">
        <f>ROUND(I144*H144,2)</f>
        <v>0</v>
      </c>
      <c r="R144" s="259">
        <f>ROUND(J144*H144,2)</f>
        <v>0</v>
      </c>
      <c r="S144" s="94"/>
      <c r="T144" s="260">
        <f>S144*H144</f>
        <v>0</v>
      </c>
      <c r="U144" s="260">
        <v>0</v>
      </c>
      <c r="V144" s="260">
        <f>U144*H144</f>
        <v>0</v>
      </c>
      <c r="W144" s="260">
        <v>0</v>
      </c>
      <c r="X144" s="261">
        <f>W144*H144</f>
        <v>0</v>
      </c>
      <c r="Y144" s="41"/>
      <c r="Z144" s="41"/>
      <c r="AA144" s="41"/>
      <c r="AB144" s="41"/>
      <c r="AC144" s="41"/>
      <c r="AD144" s="41"/>
      <c r="AE144" s="41"/>
      <c r="AR144" s="262" t="s">
        <v>190</v>
      </c>
      <c r="AT144" s="262" t="s">
        <v>186</v>
      </c>
      <c r="AU144" s="262" t="s">
        <v>88</v>
      </c>
      <c r="AY144" s="16" t="s">
        <v>184</v>
      </c>
      <c r="BE144" s="147">
        <f>IF(O144="základní",K144,0)</f>
        <v>0</v>
      </c>
      <c r="BF144" s="147">
        <f>IF(O144="snížená",K144,0)</f>
        <v>0</v>
      </c>
      <c r="BG144" s="147">
        <f>IF(O144="zákl. přenesená",K144,0)</f>
        <v>0</v>
      </c>
      <c r="BH144" s="147">
        <f>IF(O144="sníž. přenesená",K144,0)</f>
        <v>0</v>
      </c>
      <c r="BI144" s="147">
        <f>IF(O144="nulová",K144,0)</f>
        <v>0</v>
      </c>
      <c r="BJ144" s="16" t="s">
        <v>86</v>
      </c>
      <c r="BK144" s="147">
        <f>ROUND(P144*H144,2)</f>
        <v>0</v>
      </c>
      <c r="BL144" s="16" t="s">
        <v>190</v>
      </c>
      <c r="BM144" s="262" t="s">
        <v>3518</v>
      </c>
    </row>
    <row r="145" s="2" customFormat="1" ht="24.15" customHeight="1">
      <c r="A145" s="41"/>
      <c r="B145" s="42"/>
      <c r="C145" s="249" t="s">
        <v>221</v>
      </c>
      <c r="D145" s="249" t="s">
        <v>186</v>
      </c>
      <c r="E145" s="250" t="s">
        <v>239</v>
      </c>
      <c r="F145" s="251" t="s">
        <v>240</v>
      </c>
      <c r="G145" s="252" t="s">
        <v>241</v>
      </c>
      <c r="H145" s="253">
        <v>40</v>
      </c>
      <c r="I145" s="254"/>
      <c r="J145" s="254"/>
      <c r="K145" s="255">
        <f>ROUND(P145*H145,2)</f>
        <v>0</v>
      </c>
      <c r="L145" s="256"/>
      <c r="M145" s="44"/>
      <c r="N145" s="257" t="s">
        <v>1</v>
      </c>
      <c r="O145" s="258" t="s">
        <v>42</v>
      </c>
      <c r="P145" s="259">
        <f>I145+J145</f>
        <v>0</v>
      </c>
      <c r="Q145" s="259">
        <f>ROUND(I145*H145,2)</f>
        <v>0</v>
      </c>
      <c r="R145" s="259">
        <f>ROUND(J145*H145,2)</f>
        <v>0</v>
      </c>
      <c r="S145" s="94"/>
      <c r="T145" s="260">
        <f>S145*H145</f>
        <v>0</v>
      </c>
      <c r="U145" s="260">
        <v>0</v>
      </c>
      <c r="V145" s="260">
        <f>U145*H145</f>
        <v>0</v>
      </c>
      <c r="W145" s="260">
        <v>0</v>
      </c>
      <c r="X145" s="261">
        <f>W145*H145</f>
        <v>0</v>
      </c>
      <c r="Y145" s="41"/>
      <c r="Z145" s="41"/>
      <c r="AA145" s="41"/>
      <c r="AB145" s="41"/>
      <c r="AC145" s="41"/>
      <c r="AD145" s="41"/>
      <c r="AE145" s="41"/>
      <c r="AR145" s="262" t="s">
        <v>190</v>
      </c>
      <c r="AT145" s="262" t="s">
        <v>186</v>
      </c>
      <c r="AU145" s="262" t="s">
        <v>88</v>
      </c>
      <c r="AY145" s="16" t="s">
        <v>184</v>
      </c>
      <c r="BE145" s="147">
        <f>IF(O145="základní",K145,0)</f>
        <v>0</v>
      </c>
      <c r="BF145" s="147">
        <f>IF(O145="snížená",K145,0)</f>
        <v>0</v>
      </c>
      <c r="BG145" s="147">
        <f>IF(O145="zákl. přenesená",K145,0)</f>
        <v>0</v>
      </c>
      <c r="BH145" s="147">
        <f>IF(O145="sníž. přenesená",K145,0)</f>
        <v>0</v>
      </c>
      <c r="BI145" s="147">
        <f>IF(O145="nulová",K145,0)</f>
        <v>0</v>
      </c>
      <c r="BJ145" s="16" t="s">
        <v>86</v>
      </c>
      <c r="BK145" s="147">
        <f>ROUND(P145*H145,2)</f>
        <v>0</v>
      </c>
      <c r="BL145" s="16" t="s">
        <v>190</v>
      </c>
      <c r="BM145" s="262" t="s">
        <v>3519</v>
      </c>
    </row>
    <row r="146" s="13" customFormat="1">
      <c r="A146" s="13"/>
      <c r="B146" s="263"/>
      <c r="C146" s="264"/>
      <c r="D146" s="265" t="s">
        <v>201</v>
      </c>
      <c r="E146" s="266" t="s">
        <v>1</v>
      </c>
      <c r="F146" s="267" t="s">
        <v>3520</v>
      </c>
      <c r="G146" s="264"/>
      <c r="H146" s="268">
        <v>40</v>
      </c>
      <c r="I146" s="269"/>
      <c r="J146" s="269"/>
      <c r="K146" s="264"/>
      <c r="L146" s="264"/>
      <c r="M146" s="270"/>
      <c r="N146" s="271"/>
      <c r="O146" s="272"/>
      <c r="P146" s="272"/>
      <c r="Q146" s="272"/>
      <c r="R146" s="272"/>
      <c r="S146" s="272"/>
      <c r="T146" s="272"/>
      <c r="U146" s="272"/>
      <c r="V146" s="272"/>
      <c r="W146" s="272"/>
      <c r="X146" s="273"/>
      <c r="Y146" s="13"/>
      <c r="Z146" s="13"/>
      <c r="AA146" s="13"/>
      <c r="AB146" s="13"/>
      <c r="AC146" s="13"/>
      <c r="AD146" s="13"/>
      <c r="AE146" s="13"/>
      <c r="AT146" s="274" t="s">
        <v>201</v>
      </c>
      <c r="AU146" s="274" t="s">
        <v>88</v>
      </c>
      <c r="AV146" s="13" t="s">
        <v>88</v>
      </c>
      <c r="AW146" s="13" t="s">
        <v>5</v>
      </c>
      <c r="AX146" s="13" t="s">
        <v>86</v>
      </c>
      <c r="AY146" s="274" t="s">
        <v>184</v>
      </c>
    </row>
    <row r="147" s="2" customFormat="1" ht="24.15" customHeight="1">
      <c r="A147" s="41"/>
      <c r="B147" s="42"/>
      <c r="C147" s="249" t="s">
        <v>352</v>
      </c>
      <c r="D147" s="249" t="s">
        <v>186</v>
      </c>
      <c r="E147" s="250" t="s">
        <v>3521</v>
      </c>
      <c r="F147" s="251" t="s">
        <v>3522</v>
      </c>
      <c r="G147" s="252" t="s">
        <v>189</v>
      </c>
      <c r="H147" s="253">
        <v>300</v>
      </c>
      <c r="I147" s="254"/>
      <c r="J147" s="254"/>
      <c r="K147" s="255">
        <f>ROUND(P147*H147,2)</f>
        <v>0</v>
      </c>
      <c r="L147" s="256"/>
      <c r="M147" s="44"/>
      <c r="N147" s="257" t="s">
        <v>1</v>
      </c>
      <c r="O147" s="258" t="s">
        <v>42</v>
      </c>
      <c r="P147" s="259">
        <f>I147+J147</f>
        <v>0</v>
      </c>
      <c r="Q147" s="259">
        <f>ROUND(I147*H147,2)</f>
        <v>0</v>
      </c>
      <c r="R147" s="259">
        <f>ROUND(J147*H147,2)</f>
        <v>0</v>
      </c>
      <c r="S147" s="94"/>
      <c r="T147" s="260">
        <f>S147*H147</f>
        <v>0</v>
      </c>
      <c r="U147" s="260">
        <v>0</v>
      </c>
      <c r="V147" s="260">
        <f>U147*H147</f>
        <v>0</v>
      </c>
      <c r="W147" s="260">
        <v>0</v>
      </c>
      <c r="X147" s="261">
        <f>W147*H147</f>
        <v>0</v>
      </c>
      <c r="Y147" s="41"/>
      <c r="Z147" s="41"/>
      <c r="AA147" s="41"/>
      <c r="AB147" s="41"/>
      <c r="AC147" s="41"/>
      <c r="AD147" s="41"/>
      <c r="AE147" s="41"/>
      <c r="AR147" s="262" t="s">
        <v>190</v>
      </c>
      <c r="AT147" s="262" t="s">
        <v>186</v>
      </c>
      <c r="AU147" s="262" t="s">
        <v>88</v>
      </c>
      <c r="AY147" s="16" t="s">
        <v>184</v>
      </c>
      <c r="BE147" s="147">
        <f>IF(O147="základní",K147,0)</f>
        <v>0</v>
      </c>
      <c r="BF147" s="147">
        <f>IF(O147="snížená",K147,0)</f>
        <v>0</v>
      </c>
      <c r="BG147" s="147">
        <f>IF(O147="zákl. přenesená",K147,0)</f>
        <v>0</v>
      </c>
      <c r="BH147" s="147">
        <f>IF(O147="sníž. přenesená",K147,0)</f>
        <v>0</v>
      </c>
      <c r="BI147" s="147">
        <f>IF(O147="nulová",K147,0)</f>
        <v>0</v>
      </c>
      <c r="BJ147" s="16" t="s">
        <v>86</v>
      </c>
      <c r="BK147" s="147">
        <f>ROUND(P147*H147,2)</f>
        <v>0</v>
      </c>
      <c r="BL147" s="16" t="s">
        <v>190</v>
      </c>
      <c r="BM147" s="262" t="s">
        <v>3523</v>
      </c>
    </row>
    <row r="148" s="2" customFormat="1" ht="16.5" customHeight="1">
      <c r="A148" s="41"/>
      <c r="B148" s="42"/>
      <c r="C148" s="286" t="s">
        <v>357</v>
      </c>
      <c r="D148" s="286" t="s">
        <v>254</v>
      </c>
      <c r="E148" s="287" t="s">
        <v>3524</v>
      </c>
      <c r="F148" s="288" t="s">
        <v>3525</v>
      </c>
      <c r="G148" s="289" t="s">
        <v>877</v>
      </c>
      <c r="H148" s="290">
        <v>0.75</v>
      </c>
      <c r="I148" s="291"/>
      <c r="J148" s="292"/>
      <c r="K148" s="293">
        <f>ROUND(P148*H148,2)</f>
        <v>0</v>
      </c>
      <c r="L148" s="292"/>
      <c r="M148" s="294"/>
      <c r="N148" s="295" t="s">
        <v>1</v>
      </c>
      <c r="O148" s="258" t="s">
        <v>42</v>
      </c>
      <c r="P148" s="259">
        <f>I148+J148</f>
        <v>0</v>
      </c>
      <c r="Q148" s="259">
        <f>ROUND(I148*H148,2)</f>
        <v>0</v>
      </c>
      <c r="R148" s="259">
        <f>ROUND(J148*H148,2)</f>
        <v>0</v>
      </c>
      <c r="S148" s="94"/>
      <c r="T148" s="260">
        <f>S148*H148</f>
        <v>0</v>
      </c>
      <c r="U148" s="260">
        <v>0.001</v>
      </c>
      <c r="V148" s="260">
        <f>U148*H148</f>
        <v>0.00075000000000000002</v>
      </c>
      <c r="W148" s="260">
        <v>0</v>
      </c>
      <c r="X148" s="261">
        <f>W148*H148</f>
        <v>0</v>
      </c>
      <c r="Y148" s="41"/>
      <c r="Z148" s="41"/>
      <c r="AA148" s="41"/>
      <c r="AB148" s="41"/>
      <c r="AC148" s="41"/>
      <c r="AD148" s="41"/>
      <c r="AE148" s="41"/>
      <c r="AR148" s="262" t="s">
        <v>221</v>
      </c>
      <c r="AT148" s="262" t="s">
        <v>254</v>
      </c>
      <c r="AU148" s="262" t="s">
        <v>88</v>
      </c>
      <c r="AY148" s="16" t="s">
        <v>184</v>
      </c>
      <c r="BE148" s="147">
        <f>IF(O148="základní",K148,0)</f>
        <v>0</v>
      </c>
      <c r="BF148" s="147">
        <f>IF(O148="snížená",K148,0)</f>
        <v>0</v>
      </c>
      <c r="BG148" s="147">
        <f>IF(O148="zákl. přenesená",K148,0)</f>
        <v>0</v>
      </c>
      <c r="BH148" s="147">
        <f>IF(O148="sníž. přenesená",K148,0)</f>
        <v>0</v>
      </c>
      <c r="BI148" s="147">
        <f>IF(O148="nulová",K148,0)</f>
        <v>0</v>
      </c>
      <c r="BJ148" s="16" t="s">
        <v>86</v>
      </c>
      <c r="BK148" s="147">
        <f>ROUND(P148*H148,2)</f>
        <v>0</v>
      </c>
      <c r="BL148" s="16" t="s">
        <v>190</v>
      </c>
      <c r="BM148" s="262" t="s">
        <v>3526</v>
      </c>
    </row>
    <row r="149" s="13" customFormat="1">
      <c r="A149" s="13"/>
      <c r="B149" s="263"/>
      <c r="C149" s="264"/>
      <c r="D149" s="265" t="s">
        <v>201</v>
      </c>
      <c r="E149" s="264"/>
      <c r="F149" s="267" t="s">
        <v>3527</v>
      </c>
      <c r="G149" s="264"/>
      <c r="H149" s="268">
        <v>0.75</v>
      </c>
      <c r="I149" s="269"/>
      <c r="J149" s="269"/>
      <c r="K149" s="264"/>
      <c r="L149" s="264"/>
      <c r="M149" s="270"/>
      <c r="N149" s="271"/>
      <c r="O149" s="272"/>
      <c r="P149" s="272"/>
      <c r="Q149" s="272"/>
      <c r="R149" s="272"/>
      <c r="S149" s="272"/>
      <c r="T149" s="272"/>
      <c r="U149" s="272"/>
      <c r="V149" s="272"/>
      <c r="W149" s="272"/>
      <c r="X149" s="273"/>
      <c r="Y149" s="13"/>
      <c r="Z149" s="13"/>
      <c r="AA149" s="13"/>
      <c r="AB149" s="13"/>
      <c r="AC149" s="13"/>
      <c r="AD149" s="13"/>
      <c r="AE149" s="13"/>
      <c r="AT149" s="274" t="s">
        <v>201</v>
      </c>
      <c r="AU149" s="274" t="s">
        <v>88</v>
      </c>
      <c r="AV149" s="13" t="s">
        <v>88</v>
      </c>
      <c r="AW149" s="13" t="s">
        <v>4</v>
      </c>
      <c r="AX149" s="13" t="s">
        <v>86</v>
      </c>
      <c r="AY149" s="274" t="s">
        <v>184</v>
      </c>
    </row>
    <row r="150" s="2" customFormat="1" ht="24.15" customHeight="1">
      <c r="A150" s="41"/>
      <c r="B150" s="42"/>
      <c r="C150" s="249" t="s">
        <v>365</v>
      </c>
      <c r="D150" s="249" t="s">
        <v>186</v>
      </c>
      <c r="E150" s="250" t="s">
        <v>3528</v>
      </c>
      <c r="F150" s="251" t="s">
        <v>3529</v>
      </c>
      <c r="G150" s="252" t="s">
        <v>241</v>
      </c>
      <c r="H150" s="253">
        <v>0.10000000000000001</v>
      </c>
      <c r="I150" s="254"/>
      <c r="J150" s="254"/>
      <c r="K150" s="255">
        <f>ROUND(P150*H150,2)</f>
        <v>0</v>
      </c>
      <c r="L150" s="256"/>
      <c r="M150" s="44"/>
      <c r="N150" s="257" t="s">
        <v>1</v>
      </c>
      <c r="O150" s="258" t="s">
        <v>42</v>
      </c>
      <c r="P150" s="259">
        <f>I150+J150</f>
        <v>0</v>
      </c>
      <c r="Q150" s="259">
        <f>ROUND(I150*H150,2)</f>
        <v>0</v>
      </c>
      <c r="R150" s="259">
        <f>ROUND(J150*H150,2)</f>
        <v>0</v>
      </c>
      <c r="S150" s="94"/>
      <c r="T150" s="260">
        <f>S150*H150</f>
        <v>0</v>
      </c>
      <c r="U150" s="260">
        <v>0</v>
      </c>
      <c r="V150" s="260">
        <f>U150*H150</f>
        <v>0</v>
      </c>
      <c r="W150" s="260">
        <v>0</v>
      </c>
      <c r="X150" s="261">
        <f>W150*H150</f>
        <v>0</v>
      </c>
      <c r="Y150" s="41"/>
      <c r="Z150" s="41"/>
      <c r="AA150" s="41"/>
      <c r="AB150" s="41"/>
      <c r="AC150" s="41"/>
      <c r="AD150" s="41"/>
      <c r="AE150" s="41"/>
      <c r="AR150" s="262" t="s">
        <v>190</v>
      </c>
      <c r="AT150" s="262" t="s">
        <v>186</v>
      </c>
      <c r="AU150" s="262" t="s">
        <v>88</v>
      </c>
      <c r="AY150" s="16" t="s">
        <v>184</v>
      </c>
      <c r="BE150" s="147">
        <f>IF(O150="základní",K150,0)</f>
        <v>0</v>
      </c>
      <c r="BF150" s="147">
        <f>IF(O150="snížená",K150,0)</f>
        <v>0</v>
      </c>
      <c r="BG150" s="147">
        <f>IF(O150="zákl. přenesená",K150,0)</f>
        <v>0</v>
      </c>
      <c r="BH150" s="147">
        <f>IF(O150="sníž. přenesená",K150,0)</f>
        <v>0</v>
      </c>
      <c r="BI150" s="147">
        <f>IF(O150="nulová",K150,0)</f>
        <v>0</v>
      </c>
      <c r="BJ150" s="16" t="s">
        <v>86</v>
      </c>
      <c r="BK150" s="147">
        <f>ROUND(P150*H150,2)</f>
        <v>0</v>
      </c>
      <c r="BL150" s="16" t="s">
        <v>190</v>
      </c>
      <c r="BM150" s="262" t="s">
        <v>3530</v>
      </c>
    </row>
    <row r="151" s="2" customFormat="1" ht="16.5" customHeight="1">
      <c r="A151" s="41"/>
      <c r="B151" s="42"/>
      <c r="C151" s="286" t="s">
        <v>369</v>
      </c>
      <c r="D151" s="286" t="s">
        <v>254</v>
      </c>
      <c r="E151" s="287" t="s">
        <v>3531</v>
      </c>
      <c r="F151" s="288" t="s">
        <v>3532</v>
      </c>
      <c r="G151" s="289" t="s">
        <v>877</v>
      </c>
      <c r="H151" s="290">
        <v>120</v>
      </c>
      <c r="I151" s="291"/>
      <c r="J151" s="292"/>
      <c r="K151" s="293">
        <f>ROUND(P151*H151,2)</f>
        <v>0</v>
      </c>
      <c r="L151" s="292"/>
      <c r="M151" s="294"/>
      <c r="N151" s="295" t="s">
        <v>1</v>
      </c>
      <c r="O151" s="258" t="s">
        <v>42</v>
      </c>
      <c r="P151" s="259">
        <f>I151+J151</f>
        <v>0</v>
      </c>
      <c r="Q151" s="259">
        <f>ROUND(I151*H151,2)</f>
        <v>0</v>
      </c>
      <c r="R151" s="259">
        <f>ROUND(J151*H151,2)</f>
        <v>0</v>
      </c>
      <c r="S151" s="94"/>
      <c r="T151" s="260">
        <f>S151*H151</f>
        <v>0</v>
      </c>
      <c r="U151" s="260">
        <v>0.001</v>
      </c>
      <c r="V151" s="260">
        <f>U151*H151</f>
        <v>0.12</v>
      </c>
      <c r="W151" s="260">
        <v>0</v>
      </c>
      <c r="X151" s="261">
        <f>W151*H151</f>
        <v>0</v>
      </c>
      <c r="Y151" s="41"/>
      <c r="Z151" s="41"/>
      <c r="AA151" s="41"/>
      <c r="AB151" s="41"/>
      <c r="AC151" s="41"/>
      <c r="AD151" s="41"/>
      <c r="AE151" s="41"/>
      <c r="AR151" s="262" t="s">
        <v>221</v>
      </c>
      <c r="AT151" s="262" t="s">
        <v>254</v>
      </c>
      <c r="AU151" s="262" t="s">
        <v>88</v>
      </c>
      <c r="AY151" s="16" t="s">
        <v>184</v>
      </c>
      <c r="BE151" s="147">
        <f>IF(O151="základní",K151,0)</f>
        <v>0</v>
      </c>
      <c r="BF151" s="147">
        <f>IF(O151="snížená",K151,0)</f>
        <v>0</v>
      </c>
      <c r="BG151" s="147">
        <f>IF(O151="zákl. přenesená",K151,0)</f>
        <v>0</v>
      </c>
      <c r="BH151" s="147">
        <f>IF(O151="sníž. přenesená",K151,0)</f>
        <v>0</v>
      </c>
      <c r="BI151" s="147">
        <f>IF(O151="nulová",K151,0)</f>
        <v>0</v>
      </c>
      <c r="BJ151" s="16" t="s">
        <v>86</v>
      </c>
      <c r="BK151" s="147">
        <f>ROUND(P151*H151,2)</f>
        <v>0</v>
      </c>
      <c r="BL151" s="16" t="s">
        <v>190</v>
      </c>
      <c r="BM151" s="262" t="s">
        <v>3533</v>
      </c>
    </row>
    <row r="152" s="2" customFormat="1" ht="21.75" customHeight="1">
      <c r="A152" s="41"/>
      <c r="B152" s="42"/>
      <c r="C152" s="249" t="s">
        <v>361</v>
      </c>
      <c r="D152" s="249" t="s">
        <v>186</v>
      </c>
      <c r="E152" s="250" t="s">
        <v>3534</v>
      </c>
      <c r="F152" s="251" t="s">
        <v>3535</v>
      </c>
      <c r="G152" s="252" t="s">
        <v>189</v>
      </c>
      <c r="H152" s="253">
        <v>300</v>
      </c>
      <c r="I152" s="254"/>
      <c r="J152" s="254"/>
      <c r="K152" s="255">
        <f>ROUND(P152*H152,2)</f>
        <v>0</v>
      </c>
      <c r="L152" s="256"/>
      <c r="M152" s="44"/>
      <c r="N152" s="257" t="s">
        <v>1</v>
      </c>
      <c r="O152" s="258" t="s">
        <v>42</v>
      </c>
      <c r="P152" s="259">
        <f>I152+J152</f>
        <v>0</v>
      </c>
      <c r="Q152" s="259">
        <f>ROUND(I152*H152,2)</f>
        <v>0</v>
      </c>
      <c r="R152" s="259">
        <f>ROUND(J152*H152,2)</f>
        <v>0</v>
      </c>
      <c r="S152" s="94"/>
      <c r="T152" s="260">
        <f>S152*H152</f>
        <v>0</v>
      </c>
      <c r="U152" s="260">
        <v>0</v>
      </c>
      <c r="V152" s="260">
        <f>U152*H152</f>
        <v>0</v>
      </c>
      <c r="W152" s="260">
        <v>0</v>
      </c>
      <c r="X152" s="261">
        <f>W152*H152</f>
        <v>0</v>
      </c>
      <c r="Y152" s="41"/>
      <c r="Z152" s="41"/>
      <c r="AA152" s="41"/>
      <c r="AB152" s="41"/>
      <c r="AC152" s="41"/>
      <c r="AD152" s="41"/>
      <c r="AE152" s="41"/>
      <c r="AR152" s="262" t="s">
        <v>190</v>
      </c>
      <c r="AT152" s="262" t="s">
        <v>186</v>
      </c>
      <c r="AU152" s="262" t="s">
        <v>88</v>
      </c>
      <c r="AY152" s="16" t="s">
        <v>184</v>
      </c>
      <c r="BE152" s="147">
        <f>IF(O152="základní",K152,0)</f>
        <v>0</v>
      </c>
      <c r="BF152" s="147">
        <f>IF(O152="snížená",K152,0)</f>
        <v>0</v>
      </c>
      <c r="BG152" s="147">
        <f>IF(O152="zákl. přenesená",K152,0)</f>
        <v>0</v>
      </c>
      <c r="BH152" s="147">
        <f>IF(O152="sníž. přenesená",K152,0)</f>
        <v>0</v>
      </c>
      <c r="BI152" s="147">
        <f>IF(O152="nulová",K152,0)</f>
        <v>0</v>
      </c>
      <c r="BJ152" s="16" t="s">
        <v>86</v>
      </c>
      <c r="BK152" s="147">
        <f>ROUND(P152*H152,2)</f>
        <v>0</v>
      </c>
      <c r="BL152" s="16" t="s">
        <v>190</v>
      </c>
      <c r="BM152" s="262" t="s">
        <v>3536</v>
      </c>
    </row>
    <row r="153" s="12" customFormat="1" ht="22.8" customHeight="1">
      <c r="A153" s="12"/>
      <c r="B153" s="232"/>
      <c r="C153" s="233"/>
      <c r="D153" s="234" t="s">
        <v>78</v>
      </c>
      <c r="E153" s="247" t="s">
        <v>88</v>
      </c>
      <c r="F153" s="247" t="s">
        <v>259</v>
      </c>
      <c r="G153" s="233"/>
      <c r="H153" s="233"/>
      <c r="I153" s="236"/>
      <c r="J153" s="236"/>
      <c r="K153" s="248">
        <f>BK153</f>
        <v>0</v>
      </c>
      <c r="L153" s="233"/>
      <c r="M153" s="238"/>
      <c r="N153" s="239"/>
      <c r="O153" s="240"/>
      <c r="P153" s="240"/>
      <c r="Q153" s="241">
        <f>SUM(Q154:Q157)</f>
        <v>0</v>
      </c>
      <c r="R153" s="241">
        <f>SUM(R154:R157)</f>
        <v>0</v>
      </c>
      <c r="S153" s="240"/>
      <c r="T153" s="242">
        <f>SUM(T154:T157)</f>
        <v>0</v>
      </c>
      <c r="U153" s="240"/>
      <c r="V153" s="242">
        <f>SUM(V154:V157)</f>
        <v>6.8020199999999997</v>
      </c>
      <c r="W153" s="240"/>
      <c r="X153" s="243">
        <f>SUM(X154:X157)</f>
        <v>0</v>
      </c>
      <c r="Y153" s="12"/>
      <c r="Z153" s="12"/>
      <c r="AA153" s="12"/>
      <c r="AB153" s="12"/>
      <c r="AC153" s="12"/>
      <c r="AD153" s="12"/>
      <c r="AE153" s="12"/>
      <c r="AR153" s="244" t="s">
        <v>86</v>
      </c>
      <c r="AT153" s="245" t="s">
        <v>78</v>
      </c>
      <c r="AU153" s="245" t="s">
        <v>86</v>
      </c>
      <c r="AY153" s="244" t="s">
        <v>184</v>
      </c>
      <c r="BK153" s="246">
        <f>SUM(BK154:BK157)</f>
        <v>0</v>
      </c>
    </row>
    <row r="154" s="2" customFormat="1" ht="16.5" customHeight="1">
      <c r="A154" s="41"/>
      <c r="B154" s="42"/>
      <c r="C154" s="249" t="s">
        <v>258</v>
      </c>
      <c r="D154" s="249" t="s">
        <v>186</v>
      </c>
      <c r="E154" s="250" t="s">
        <v>285</v>
      </c>
      <c r="F154" s="251" t="s">
        <v>286</v>
      </c>
      <c r="G154" s="252" t="s">
        <v>199</v>
      </c>
      <c r="H154" s="253">
        <v>3</v>
      </c>
      <c r="I154" s="254"/>
      <c r="J154" s="254"/>
      <c r="K154" s="255">
        <f>ROUND(P154*H154,2)</f>
        <v>0</v>
      </c>
      <c r="L154" s="256"/>
      <c r="M154" s="44"/>
      <c r="N154" s="257" t="s">
        <v>1</v>
      </c>
      <c r="O154" s="258" t="s">
        <v>42</v>
      </c>
      <c r="P154" s="259">
        <f>I154+J154</f>
        <v>0</v>
      </c>
      <c r="Q154" s="259">
        <f>ROUND(I154*H154,2)</f>
        <v>0</v>
      </c>
      <c r="R154" s="259">
        <f>ROUND(J154*H154,2)</f>
        <v>0</v>
      </c>
      <c r="S154" s="94"/>
      <c r="T154" s="260">
        <f>S154*H154</f>
        <v>0</v>
      </c>
      <c r="U154" s="260">
        <v>2.2563399999999998</v>
      </c>
      <c r="V154" s="260">
        <f>U154*H154</f>
        <v>6.7690199999999994</v>
      </c>
      <c r="W154" s="260">
        <v>0</v>
      </c>
      <c r="X154" s="261">
        <f>W154*H154</f>
        <v>0</v>
      </c>
      <c r="Y154" s="41"/>
      <c r="Z154" s="41"/>
      <c r="AA154" s="41"/>
      <c r="AB154" s="41"/>
      <c r="AC154" s="41"/>
      <c r="AD154" s="41"/>
      <c r="AE154" s="41"/>
      <c r="AR154" s="262" t="s">
        <v>190</v>
      </c>
      <c r="AT154" s="262" t="s">
        <v>186</v>
      </c>
      <c r="AU154" s="262" t="s">
        <v>88</v>
      </c>
      <c r="AY154" s="16" t="s">
        <v>184</v>
      </c>
      <c r="BE154" s="147">
        <f>IF(O154="základní",K154,0)</f>
        <v>0</v>
      </c>
      <c r="BF154" s="147">
        <f>IF(O154="snížená",K154,0)</f>
        <v>0</v>
      </c>
      <c r="BG154" s="147">
        <f>IF(O154="zákl. přenesená",K154,0)</f>
        <v>0</v>
      </c>
      <c r="BH154" s="147">
        <f>IF(O154="sníž. přenesená",K154,0)</f>
        <v>0</v>
      </c>
      <c r="BI154" s="147">
        <f>IF(O154="nulová",K154,0)</f>
        <v>0</v>
      </c>
      <c r="BJ154" s="16" t="s">
        <v>86</v>
      </c>
      <c r="BK154" s="147">
        <f>ROUND(P154*H154,2)</f>
        <v>0</v>
      </c>
      <c r="BL154" s="16" t="s">
        <v>190</v>
      </c>
      <c r="BM154" s="262" t="s">
        <v>3537</v>
      </c>
    </row>
    <row r="155" s="2" customFormat="1" ht="16.5" customHeight="1">
      <c r="A155" s="41"/>
      <c r="B155" s="42"/>
      <c r="C155" s="249" t="s">
        <v>302</v>
      </c>
      <c r="D155" s="249" t="s">
        <v>186</v>
      </c>
      <c r="E155" s="250" t="s">
        <v>3538</v>
      </c>
      <c r="F155" s="251" t="s">
        <v>3539</v>
      </c>
      <c r="G155" s="252" t="s">
        <v>189</v>
      </c>
      <c r="H155" s="253">
        <v>12</v>
      </c>
      <c r="I155" s="254"/>
      <c r="J155" s="254"/>
      <c r="K155" s="255">
        <f>ROUND(P155*H155,2)</f>
        <v>0</v>
      </c>
      <c r="L155" s="256"/>
      <c r="M155" s="44"/>
      <c r="N155" s="257" t="s">
        <v>1</v>
      </c>
      <c r="O155" s="258" t="s">
        <v>42</v>
      </c>
      <c r="P155" s="259">
        <f>I155+J155</f>
        <v>0</v>
      </c>
      <c r="Q155" s="259">
        <f>ROUND(I155*H155,2)</f>
        <v>0</v>
      </c>
      <c r="R155" s="259">
        <f>ROUND(J155*H155,2)</f>
        <v>0</v>
      </c>
      <c r="S155" s="94"/>
      <c r="T155" s="260">
        <f>S155*H155</f>
        <v>0</v>
      </c>
      <c r="U155" s="260">
        <v>0.0027499999999999998</v>
      </c>
      <c r="V155" s="260">
        <f>U155*H155</f>
        <v>0.033000000000000002</v>
      </c>
      <c r="W155" s="260">
        <v>0</v>
      </c>
      <c r="X155" s="261">
        <f>W155*H155</f>
        <v>0</v>
      </c>
      <c r="Y155" s="41"/>
      <c r="Z155" s="41"/>
      <c r="AA155" s="41"/>
      <c r="AB155" s="41"/>
      <c r="AC155" s="41"/>
      <c r="AD155" s="41"/>
      <c r="AE155" s="41"/>
      <c r="AR155" s="262" t="s">
        <v>190</v>
      </c>
      <c r="AT155" s="262" t="s">
        <v>186</v>
      </c>
      <c r="AU155" s="262" t="s">
        <v>88</v>
      </c>
      <c r="AY155" s="16" t="s">
        <v>184</v>
      </c>
      <c r="BE155" s="147">
        <f>IF(O155="základní",K155,0)</f>
        <v>0</v>
      </c>
      <c r="BF155" s="147">
        <f>IF(O155="snížená",K155,0)</f>
        <v>0</v>
      </c>
      <c r="BG155" s="147">
        <f>IF(O155="zákl. přenesená",K155,0)</f>
        <v>0</v>
      </c>
      <c r="BH155" s="147">
        <f>IF(O155="sníž. přenesená",K155,0)</f>
        <v>0</v>
      </c>
      <c r="BI155" s="147">
        <f>IF(O155="nulová",K155,0)</f>
        <v>0</v>
      </c>
      <c r="BJ155" s="16" t="s">
        <v>86</v>
      </c>
      <c r="BK155" s="147">
        <f>ROUND(P155*H155,2)</f>
        <v>0</v>
      </c>
      <c r="BL155" s="16" t="s">
        <v>190</v>
      </c>
      <c r="BM155" s="262" t="s">
        <v>3540</v>
      </c>
    </row>
    <row r="156" s="13" customFormat="1">
      <c r="A156" s="13"/>
      <c r="B156" s="263"/>
      <c r="C156" s="264"/>
      <c r="D156" s="265" t="s">
        <v>201</v>
      </c>
      <c r="E156" s="266" t="s">
        <v>1</v>
      </c>
      <c r="F156" s="267" t="s">
        <v>3541</v>
      </c>
      <c r="G156" s="264"/>
      <c r="H156" s="268">
        <v>12</v>
      </c>
      <c r="I156" s="269"/>
      <c r="J156" s="269"/>
      <c r="K156" s="264"/>
      <c r="L156" s="264"/>
      <c r="M156" s="270"/>
      <c r="N156" s="271"/>
      <c r="O156" s="272"/>
      <c r="P156" s="272"/>
      <c r="Q156" s="272"/>
      <c r="R156" s="272"/>
      <c r="S156" s="272"/>
      <c r="T156" s="272"/>
      <c r="U156" s="272"/>
      <c r="V156" s="272"/>
      <c r="W156" s="272"/>
      <c r="X156" s="273"/>
      <c r="Y156" s="13"/>
      <c r="Z156" s="13"/>
      <c r="AA156" s="13"/>
      <c r="AB156" s="13"/>
      <c r="AC156" s="13"/>
      <c r="AD156" s="13"/>
      <c r="AE156" s="13"/>
      <c r="AT156" s="274" t="s">
        <v>201</v>
      </c>
      <c r="AU156" s="274" t="s">
        <v>88</v>
      </c>
      <c r="AV156" s="13" t="s">
        <v>88</v>
      </c>
      <c r="AW156" s="13" t="s">
        <v>5</v>
      </c>
      <c r="AX156" s="13" t="s">
        <v>86</v>
      </c>
      <c r="AY156" s="274" t="s">
        <v>184</v>
      </c>
    </row>
    <row r="157" s="2" customFormat="1" ht="21.75" customHeight="1">
      <c r="A157" s="41"/>
      <c r="B157" s="42"/>
      <c r="C157" s="249" t="s">
        <v>307</v>
      </c>
      <c r="D157" s="249" t="s">
        <v>186</v>
      </c>
      <c r="E157" s="250" t="s">
        <v>3542</v>
      </c>
      <c r="F157" s="251" t="s">
        <v>3543</v>
      </c>
      <c r="G157" s="252" t="s">
        <v>189</v>
      </c>
      <c r="H157" s="253">
        <v>12</v>
      </c>
      <c r="I157" s="254"/>
      <c r="J157" s="254"/>
      <c r="K157" s="255">
        <f>ROUND(P157*H157,2)</f>
        <v>0</v>
      </c>
      <c r="L157" s="256"/>
      <c r="M157" s="44"/>
      <c r="N157" s="257" t="s">
        <v>1</v>
      </c>
      <c r="O157" s="258" t="s">
        <v>42</v>
      </c>
      <c r="P157" s="259">
        <f>I157+J157</f>
        <v>0</v>
      </c>
      <c r="Q157" s="259">
        <f>ROUND(I157*H157,2)</f>
        <v>0</v>
      </c>
      <c r="R157" s="259">
        <f>ROUND(J157*H157,2)</f>
        <v>0</v>
      </c>
      <c r="S157" s="94"/>
      <c r="T157" s="260">
        <f>S157*H157</f>
        <v>0</v>
      </c>
      <c r="U157" s="260">
        <v>0</v>
      </c>
      <c r="V157" s="260">
        <f>U157*H157</f>
        <v>0</v>
      </c>
      <c r="W157" s="260">
        <v>0</v>
      </c>
      <c r="X157" s="261">
        <f>W157*H157</f>
        <v>0</v>
      </c>
      <c r="Y157" s="41"/>
      <c r="Z157" s="41"/>
      <c r="AA157" s="41"/>
      <c r="AB157" s="41"/>
      <c r="AC157" s="41"/>
      <c r="AD157" s="41"/>
      <c r="AE157" s="41"/>
      <c r="AR157" s="262" t="s">
        <v>190</v>
      </c>
      <c r="AT157" s="262" t="s">
        <v>186</v>
      </c>
      <c r="AU157" s="262" t="s">
        <v>88</v>
      </c>
      <c r="AY157" s="16" t="s">
        <v>184</v>
      </c>
      <c r="BE157" s="147">
        <f>IF(O157="základní",K157,0)</f>
        <v>0</v>
      </c>
      <c r="BF157" s="147">
        <f>IF(O157="snížená",K157,0)</f>
        <v>0</v>
      </c>
      <c r="BG157" s="147">
        <f>IF(O157="zákl. přenesená",K157,0)</f>
        <v>0</v>
      </c>
      <c r="BH157" s="147">
        <f>IF(O157="sníž. přenesená",K157,0)</f>
        <v>0</v>
      </c>
      <c r="BI157" s="147">
        <f>IF(O157="nulová",K157,0)</f>
        <v>0</v>
      </c>
      <c r="BJ157" s="16" t="s">
        <v>86</v>
      </c>
      <c r="BK157" s="147">
        <f>ROUND(P157*H157,2)</f>
        <v>0</v>
      </c>
      <c r="BL157" s="16" t="s">
        <v>190</v>
      </c>
      <c r="BM157" s="262" t="s">
        <v>3544</v>
      </c>
    </row>
    <row r="158" s="12" customFormat="1" ht="22.8" customHeight="1">
      <c r="A158" s="12"/>
      <c r="B158" s="232"/>
      <c r="C158" s="233"/>
      <c r="D158" s="234" t="s">
        <v>78</v>
      </c>
      <c r="E158" s="247" t="s">
        <v>190</v>
      </c>
      <c r="F158" s="247" t="s">
        <v>395</v>
      </c>
      <c r="G158" s="233"/>
      <c r="H158" s="233"/>
      <c r="I158" s="236"/>
      <c r="J158" s="236"/>
      <c r="K158" s="248">
        <f>BK158</f>
        <v>0</v>
      </c>
      <c r="L158" s="233"/>
      <c r="M158" s="238"/>
      <c r="N158" s="239"/>
      <c r="O158" s="240"/>
      <c r="P158" s="240"/>
      <c r="Q158" s="241">
        <f>SUM(Q159:Q170)</f>
        <v>0</v>
      </c>
      <c r="R158" s="241">
        <f>SUM(R159:R170)</f>
        <v>0</v>
      </c>
      <c r="S158" s="240"/>
      <c r="T158" s="242">
        <f>SUM(T159:T170)</f>
        <v>0</v>
      </c>
      <c r="U158" s="240"/>
      <c r="V158" s="242">
        <f>SUM(V159:V170)</f>
        <v>25.217705149999997</v>
      </c>
      <c r="W158" s="240"/>
      <c r="X158" s="243">
        <f>SUM(X159:X170)</f>
        <v>0</v>
      </c>
      <c r="Y158" s="12"/>
      <c r="Z158" s="12"/>
      <c r="AA158" s="12"/>
      <c r="AB158" s="12"/>
      <c r="AC158" s="12"/>
      <c r="AD158" s="12"/>
      <c r="AE158" s="12"/>
      <c r="AR158" s="244" t="s">
        <v>86</v>
      </c>
      <c r="AT158" s="245" t="s">
        <v>78</v>
      </c>
      <c r="AU158" s="245" t="s">
        <v>86</v>
      </c>
      <c r="AY158" s="244" t="s">
        <v>184</v>
      </c>
      <c r="BK158" s="246">
        <f>SUM(BK159:BK170)</f>
        <v>0</v>
      </c>
    </row>
    <row r="159" s="2" customFormat="1" ht="21.75" customHeight="1">
      <c r="A159" s="41"/>
      <c r="B159" s="42"/>
      <c r="C159" s="249" t="s">
        <v>312</v>
      </c>
      <c r="D159" s="249" t="s">
        <v>186</v>
      </c>
      <c r="E159" s="250" t="s">
        <v>3545</v>
      </c>
      <c r="F159" s="251" t="s">
        <v>3546</v>
      </c>
      <c r="G159" s="252" t="s">
        <v>199</v>
      </c>
      <c r="H159" s="253">
        <v>9.7449999999999992</v>
      </c>
      <c r="I159" s="254"/>
      <c r="J159" s="254"/>
      <c r="K159" s="255">
        <f>ROUND(P159*H159,2)</f>
        <v>0</v>
      </c>
      <c r="L159" s="256"/>
      <c r="M159" s="44"/>
      <c r="N159" s="257" t="s">
        <v>1</v>
      </c>
      <c r="O159" s="258" t="s">
        <v>42</v>
      </c>
      <c r="P159" s="259">
        <f>I159+J159</f>
        <v>0</v>
      </c>
      <c r="Q159" s="259">
        <f>ROUND(I159*H159,2)</f>
        <v>0</v>
      </c>
      <c r="R159" s="259">
        <f>ROUND(J159*H159,2)</f>
        <v>0</v>
      </c>
      <c r="S159" s="94"/>
      <c r="T159" s="260">
        <f>S159*H159</f>
        <v>0</v>
      </c>
      <c r="U159" s="260">
        <v>2.4533700000000001</v>
      </c>
      <c r="V159" s="260">
        <f>U159*H159</f>
        <v>23.908090649999998</v>
      </c>
      <c r="W159" s="260">
        <v>0</v>
      </c>
      <c r="X159" s="261">
        <f>W159*H159</f>
        <v>0</v>
      </c>
      <c r="Y159" s="41"/>
      <c r="Z159" s="41"/>
      <c r="AA159" s="41"/>
      <c r="AB159" s="41"/>
      <c r="AC159" s="41"/>
      <c r="AD159" s="41"/>
      <c r="AE159" s="41"/>
      <c r="AR159" s="262" t="s">
        <v>190</v>
      </c>
      <c r="AT159" s="262" t="s">
        <v>186</v>
      </c>
      <c r="AU159" s="262" t="s">
        <v>88</v>
      </c>
      <c r="AY159" s="16" t="s">
        <v>184</v>
      </c>
      <c r="BE159" s="147">
        <f>IF(O159="základní",K159,0)</f>
        <v>0</v>
      </c>
      <c r="BF159" s="147">
        <f>IF(O159="snížená",K159,0)</f>
        <v>0</v>
      </c>
      <c r="BG159" s="147">
        <f>IF(O159="zákl. přenesená",K159,0)</f>
        <v>0</v>
      </c>
      <c r="BH159" s="147">
        <f>IF(O159="sníž. přenesená",K159,0)</f>
        <v>0</v>
      </c>
      <c r="BI159" s="147">
        <f>IF(O159="nulová",K159,0)</f>
        <v>0</v>
      </c>
      <c r="BJ159" s="16" t="s">
        <v>86</v>
      </c>
      <c r="BK159" s="147">
        <f>ROUND(P159*H159,2)</f>
        <v>0</v>
      </c>
      <c r="BL159" s="16" t="s">
        <v>190</v>
      </c>
      <c r="BM159" s="262" t="s">
        <v>3547</v>
      </c>
    </row>
    <row r="160" s="13" customFormat="1">
      <c r="A160" s="13"/>
      <c r="B160" s="263"/>
      <c r="C160" s="264"/>
      <c r="D160" s="265" t="s">
        <v>201</v>
      </c>
      <c r="E160" s="266" t="s">
        <v>1</v>
      </c>
      <c r="F160" s="267" t="s">
        <v>3548</v>
      </c>
      <c r="G160" s="264"/>
      <c r="H160" s="268">
        <v>2</v>
      </c>
      <c r="I160" s="269"/>
      <c r="J160" s="269"/>
      <c r="K160" s="264"/>
      <c r="L160" s="264"/>
      <c r="M160" s="270"/>
      <c r="N160" s="271"/>
      <c r="O160" s="272"/>
      <c r="P160" s="272"/>
      <c r="Q160" s="272"/>
      <c r="R160" s="272"/>
      <c r="S160" s="272"/>
      <c r="T160" s="272"/>
      <c r="U160" s="272"/>
      <c r="V160" s="272"/>
      <c r="W160" s="272"/>
      <c r="X160" s="273"/>
      <c r="Y160" s="13"/>
      <c r="Z160" s="13"/>
      <c r="AA160" s="13"/>
      <c r="AB160" s="13"/>
      <c r="AC160" s="13"/>
      <c r="AD160" s="13"/>
      <c r="AE160" s="13"/>
      <c r="AT160" s="274" t="s">
        <v>201</v>
      </c>
      <c r="AU160" s="274" t="s">
        <v>88</v>
      </c>
      <c r="AV160" s="13" t="s">
        <v>88</v>
      </c>
      <c r="AW160" s="13" t="s">
        <v>5</v>
      </c>
      <c r="AX160" s="13" t="s">
        <v>79</v>
      </c>
      <c r="AY160" s="274" t="s">
        <v>184</v>
      </c>
    </row>
    <row r="161" s="13" customFormat="1">
      <c r="A161" s="13"/>
      <c r="B161" s="263"/>
      <c r="C161" s="264"/>
      <c r="D161" s="265" t="s">
        <v>201</v>
      </c>
      <c r="E161" s="266" t="s">
        <v>1</v>
      </c>
      <c r="F161" s="267" t="s">
        <v>190</v>
      </c>
      <c r="G161" s="264"/>
      <c r="H161" s="268">
        <v>4</v>
      </c>
      <c r="I161" s="269"/>
      <c r="J161" s="269"/>
      <c r="K161" s="264"/>
      <c r="L161" s="264"/>
      <c r="M161" s="270"/>
      <c r="N161" s="271"/>
      <c r="O161" s="272"/>
      <c r="P161" s="272"/>
      <c r="Q161" s="272"/>
      <c r="R161" s="272"/>
      <c r="S161" s="272"/>
      <c r="T161" s="272"/>
      <c r="U161" s="272"/>
      <c r="V161" s="272"/>
      <c r="W161" s="272"/>
      <c r="X161" s="273"/>
      <c r="Y161" s="13"/>
      <c r="Z161" s="13"/>
      <c r="AA161" s="13"/>
      <c r="AB161" s="13"/>
      <c r="AC161" s="13"/>
      <c r="AD161" s="13"/>
      <c r="AE161" s="13"/>
      <c r="AT161" s="274" t="s">
        <v>201</v>
      </c>
      <c r="AU161" s="274" t="s">
        <v>88</v>
      </c>
      <c r="AV161" s="13" t="s">
        <v>88</v>
      </c>
      <c r="AW161" s="13" t="s">
        <v>5</v>
      </c>
      <c r="AX161" s="13" t="s">
        <v>79</v>
      </c>
      <c r="AY161" s="274" t="s">
        <v>184</v>
      </c>
    </row>
    <row r="162" s="13" customFormat="1">
      <c r="A162" s="13"/>
      <c r="B162" s="263"/>
      <c r="C162" s="264"/>
      <c r="D162" s="265" t="s">
        <v>201</v>
      </c>
      <c r="E162" s="266" t="s">
        <v>1</v>
      </c>
      <c r="F162" s="267" t="s">
        <v>3549</v>
      </c>
      <c r="G162" s="264"/>
      <c r="H162" s="268">
        <v>2.5950000000000002</v>
      </c>
      <c r="I162" s="269"/>
      <c r="J162" s="269"/>
      <c r="K162" s="264"/>
      <c r="L162" s="264"/>
      <c r="M162" s="270"/>
      <c r="N162" s="271"/>
      <c r="O162" s="272"/>
      <c r="P162" s="272"/>
      <c r="Q162" s="272"/>
      <c r="R162" s="272"/>
      <c r="S162" s="272"/>
      <c r="T162" s="272"/>
      <c r="U162" s="272"/>
      <c r="V162" s="272"/>
      <c r="W162" s="272"/>
      <c r="X162" s="273"/>
      <c r="Y162" s="13"/>
      <c r="Z162" s="13"/>
      <c r="AA162" s="13"/>
      <c r="AB162" s="13"/>
      <c r="AC162" s="13"/>
      <c r="AD162" s="13"/>
      <c r="AE162" s="13"/>
      <c r="AT162" s="274" t="s">
        <v>201</v>
      </c>
      <c r="AU162" s="274" t="s">
        <v>88</v>
      </c>
      <c r="AV162" s="13" t="s">
        <v>88</v>
      </c>
      <c r="AW162" s="13" t="s">
        <v>5</v>
      </c>
      <c r="AX162" s="13" t="s">
        <v>79</v>
      </c>
      <c r="AY162" s="274" t="s">
        <v>184</v>
      </c>
    </row>
    <row r="163" s="13" customFormat="1">
      <c r="A163" s="13"/>
      <c r="B163" s="263"/>
      <c r="C163" s="264"/>
      <c r="D163" s="265" t="s">
        <v>201</v>
      </c>
      <c r="E163" s="266" t="s">
        <v>1</v>
      </c>
      <c r="F163" s="267" t="s">
        <v>3550</v>
      </c>
      <c r="G163" s="264"/>
      <c r="H163" s="268">
        <v>1.1499999999999999</v>
      </c>
      <c r="I163" s="269"/>
      <c r="J163" s="269"/>
      <c r="K163" s="264"/>
      <c r="L163" s="264"/>
      <c r="M163" s="270"/>
      <c r="N163" s="271"/>
      <c r="O163" s="272"/>
      <c r="P163" s="272"/>
      <c r="Q163" s="272"/>
      <c r="R163" s="272"/>
      <c r="S163" s="272"/>
      <c r="T163" s="272"/>
      <c r="U163" s="272"/>
      <c r="V163" s="272"/>
      <c r="W163" s="272"/>
      <c r="X163" s="273"/>
      <c r="Y163" s="13"/>
      <c r="Z163" s="13"/>
      <c r="AA163" s="13"/>
      <c r="AB163" s="13"/>
      <c r="AC163" s="13"/>
      <c r="AD163" s="13"/>
      <c r="AE163" s="13"/>
      <c r="AT163" s="274" t="s">
        <v>201</v>
      </c>
      <c r="AU163" s="274" t="s">
        <v>88</v>
      </c>
      <c r="AV163" s="13" t="s">
        <v>88</v>
      </c>
      <c r="AW163" s="13" t="s">
        <v>5</v>
      </c>
      <c r="AX163" s="13" t="s">
        <v>79</v>
      </c>
      <c r="AY163" s="274" t="s">
        <v>184</v>
      </c>
    </row>
    <row r="164" s="14" customFormat="1">
      <c r="A164" s="14"/>
      <c r="B164" s="275"/>
      <c r="C164" s="276"/>
      <c r="D164" s="265" t="s">
        <v>201</v>
      </c>
      <c r="E164" s="277" t="s">
        <v>1</v>
      </c>
      <c r="F164" s="278" t="s">
        <v>227</v>
      </c>
      <c r="G164" s="276"/>
      <c r="H164" s="279">
        <v>9.745000000000001</v>
      </c>
      <c r="I164" s="280"/>
      <c r="J164" s="280"/>
      <c r="K164" s="276"/>
      <c r="L164" s="276"/>
      <c r="M164" s="281"/>
      <c r="N164" s="282"/>
      <c r="O164" s="283"/>
      <c r="P164" s="283"/>
      <c r="Q164" s="283"/>
      <c r="R164" s="283"/>
      <c r="S164" s="283"/>
      <c r="T164" s="283"/>
      <c r="U164" s="283"/>
      <c r="V164" s="283"/>
      <c r="W164" s="283"/>
      <c r="X164" s="284"/>
      <c r="Y164" s="14"/>
      <c r="Z164" s="14"/>
      <c r="AA164" s="14"/>
      <c r="AB164" s="14"/>
      <c r="AC164" s="14"/>
      <c r="AD164" s="14"/>
      <c r="AE164" s="14"/>
      <c r="AT164" s="285" t="s">
        <v>201</v>
      </c>
      <c r="AU164" s="285" t="s">
        <v>88</v>
      </c>
      <c r="AV164" s="14" t="s">
        <v>190</v>
      </c>
      <c r="AW164" s="14" t="s">
        <v>5</v>
      </c>
      <c r="AX164" s="14" t="s">
        <v>86</v>
      </c>
      <c r="AY164" s="285" t="s">
        <v>184</v>
      </c>
    </row>
    <row r="165" s="2" customFormat="1" ht="24.15" customHeight="1">
      <c r="A165" s="41"/>
      <c r="B165" s="42"/>
      <c r="C165" s="249" t="s">
        <v>316</v>
      </c>
      <c r="D165" s="249" t="s">
        <v>186</v>
      </c>
      <c r="E165" s="250" t="s">
        <v>3551</v>
      </c>
      <c r="F165" s="251" t="s">
        <v>3552</v>
      </c>
      <c r="G165" s="252" t="s">
        <v>241</v>
      </c>
      <c r="H165" s="253">
        <v>0.94999999999999996</v>
      </c>
      <c r="I165" s="254"/>
      <c r="J165" s="254"/>
      <c r="K165" s="255">
        <f>ROUND(P165*H165,2)</f>
        <v>0</v>
      </c>
      <c r="L165" s="256"/>
      <c r="M165" s="44"/>
      <c r="N165" s="257" t="s">
        <v>1</v>
      </c>
      <c r="O165" s="258" t="s">
        <v>42</v>
      </c>
      <c r="P165" s="259">
        <f>I165+J165</f>
        <v>0</v>
      </c>
      <c r="Q165" s="259">
        <f>ROUND(I165*H165,2)</f>
        <v>0</v>
      </c>
      <c r="R165" s="259">
        <f>ROUND(J165*H165,2)</f>
        <v>0</v>
      </c>
      <c r="S165" s="94"/>
      <c r="T165" s="260">
        <f>S165*H165</f>
        <v>0</v>
      </c>
      <c r="U165" s="260">
        <v>1.0492699999999999</v>
      </c>
      <c r="V165" s="260">
        <f>U165*H165</f>
        <v>0.99680649999999993</v>
      </c>
      <c r="W165" s="260">
        <v>0</v>
      </c>
      <c r="X165" s="261">
        <f>W165*H165</f>
        <v>0</v>
      </c>
      <c r="Y165" s="41"/>
      <c r="Z165" s="41"/>
      <c r="AA165" s="41"/>
      <c r="AB165" s="41"/>
      <c r="AC165" s="41"/>
      <c r="AD165" s="41"/>
      <c r="AE165" s="41"/>
      <c r="AR165" s="262" t="s">
        <v>190</v>
      </c>
      <c r="AT165" s="262" t="s">
        <v>186</v>
      </c>
      <c r="AU165" s="262" t="s">
        <v>88</v>
      </c>
      <c r="AY165" s="16" t="s">
        <v>184</v>
      </c>
      <c r="BE165" s="147">
        <f>IF(O165="základní",K165,0)</f>
        <v>0</v>
      </c>
      <c r="BF165" s="147">
        <f>IF(O165="snížená",K165,0)</f>
        <v>0</v>
      </c>
      <c r="BG165" s="147">
        <f>IF(O165="zákl. přenesená",K165,0)</f>
        <v>0</v>
      </c>
      <c r="BH165" s="147">
        <f>IF(O165="sníž. přenesená",K165,0)</f>
        <v>0</v>
      </c>
      <c r="BI165" s="147">
        <f>IF(O165="nulová",K165,0)</f>
        <v>0</v>
      </c>
      <c r="BJ165" s="16" t="s">
        <v>86</v>
      </c>
      <c r="BK165" s="147">
        <f>ROUND(P165*H165,2)</f>
        <v>0</v>
      </c>
      <c r="BL165" s="16" t="s">
        <v>190</v>
      </c>
      <c r="BM165" s="262" t="s">
        <v>3553</v>
      </c>
    </row>
    <row r="166" s="2" customFormat="1" ht="24.15" customHeight="1">
      <c r="A166" s="41"/>
      <c r="B166" s="42"/>
      <c r="C166" s="249" t="s">
        <v>320</v>
      </c>
      <c r="D166" s="249" t="s">
        <v>186</v>
      </c>
      <c r="E166" s="250" t="s">
        <v>3554</v>
      </c>
      <c r="F166" s="251" t="s">
        <v>3555</v>
      </c>
      <c r="G166" s="252" t="s">
        <v>189</v>
      </c>
      <c r="H166" s="253">
        <v>24.399999999999999</v>
      </c>
      <c r="I166" s="254"/>
      <c r="J166" s="254"/>
      <c r="K166" s="255">
        <f>ROUND(P166*H166,2)</f>
        <v>0</v>
      </c>
      <c r="L166" s="256"/>
      <c r="M166" s="44"/>
      <c r="N166" s="257" t="s">
        <v>1</v>
      </c>
      <c r="O166" s="258" t="s">
        <v>42</v>
      </c>
      <c r="P166" s="259">
        <f>I166+J166</f>
        <v>0</v>
      </c>
      <c r="Q166" s="259">
        <f>ROUND(I166*H166,2)</f>
        <v>0</v>
      </c>
      <c r="R166" s="259">
        <f>ROUND(J166*H166,2)</f>
        <v>0</v>
      </c>
      <c r="S166" s="94"/>
      <c r="T166" s="260">
        <f>S166*H166</f>
        <v>0</v>
      </c>
      <c r="U166" s="260">
        <v>0.01282</v>
      </c>
      <c r="V166" s="260">
        <f>U166*H166</f>
        <v>0.31280799999999997</v>
      </c>
      <c r="W166" s="260">
        <v>0</v>
      </c>
      <c r="X166" s="261">
        <f>W166*H166</f>
        <v>0</v>
      </c>
      <c r="Y166" s="41"/>
      <c r="Z166" s="41"/>
      <c r="AA166" s="41"/>
      <c r="AB166" s="41"/>
      <c r="AC166" s="41"/>
      <c r="AD166" s="41"/>
      <c r="AE166" s="41"/>
      <c r="AR166" s="262" t="s">
        <v>190</v>
      </c>
      <c r="AT166" s="262" t="s">
        <v>186</v>
      </c>
      <c r="AU166" s="262" t="s">
        <v>88</v>
      </c>
      <c r="AY166" s="16" t="s">
        <v>184</v>
      </c>
      <c r="BE166" s="147">
        <f>IF(O166="základní",K166,0)</f>
        <v>0</v>
      </c>
      <c r="BF166" s="147">
        <f>IF(O166="snížená",K166,0)</f>
        <v>0</v>
      </c>
      <c r="BG166" s="147">
        <f>IF(O166="zákl. přenesená",K166,0)</f>
        <v>0</v>
      </c>
      <c r="BH166" s="147">
        <f>IF(O166="sníž. přenesená",K166,0)</f>
        <v>0</v>
      </c>
      <c r="BI166" s="147">
        <f>IF(O166="nulová",K166,0)</f>
        <v>0</v>
      </c>
      <c r="BJ166" s="16" t="s">
        <v>86</v>
      </c>
      <c r="BK166" s="147">
        <f>ROUND(P166*H166,2)</f>
        <v>0</v>
      </c>
      <c r="BL166" s="16" t="s">
        <v>190</v>
      </c>
      <c r="BM166" s="262" t="s">
        <v>3556</v>
      </c>
    </row>
    <row r="167" s="13" customFormat="1">
      <c r="A167" s="13"/>
      <c r="B167" s="263"/>
      <c r="C167" s="264"/>
      <c r="D167" s="265" t="s">
        <v>201</v>
      </c>
      <c r="E167" s="266" t="s">
        <v>1</v>
      </c>
      <c r="F167" s="267" t="s">
        <v>3557</v>
      </c>
      <c r="G167" s="264"/>
      <c r="H167" s="268">
        <v>12.4</v>
      </c>
      <c r="I167" s="269"/>
      <c r="J167" s="269"/>
      <c r="K167" s="264"/>
      <c r="L167" s="264"/>
      <c r="M167" s="270"/>
      <c r="N167" s="271"/>
      <c r="O167" s="272"/>
      <c r="P167" s="272"/>
      <c r="Q167" s="272"/>
      <c r="R167" s="272"/>
      <c r="S167" s="272"/>
      <c r="T167" s="272"/>
      <c r="U167" s="272"/>
      <c r="V167" s="272"/>
      <c r="W167" s="272"/>
      <c r="X167" s="273"/>
      <c r="Y167" s="13"/>
      <c r="Z167" s="13"/>
      <c r="AA167" s="13"/>
      <c r="AB167" s="13"/>
      <c r="AC167" s="13"/>
      <c r="AD167" s="13"/>
      <c r="AE167" s="13"/>
      <c r="AT167" s="274" t="s">
        <v>201</v>
      </c>
      <c r="AU167" s="274" t="s">
        <v>88</v>
      </c>
      <c r="AV167" s="13" t="s">
        <v>88</v>
      </c>
      <c r="AW167" s="13" t="s">
        <v>5</v>
      </c>
      <c r="AX167" s="13" t="s">
        <v>79</v>
      </c>
      <c r="AY167" s="274" t="s">
        <v>184</v>
      </c>
    </row>
    <row r="168" s="13" customFormat="1">
      <c r="A168" s="13"/>
      <c r="B168" s="263"/>
      <c r="C168" s="264"/>
      <c r="D168" s="265" t="s">
        <v>201</v>
      </c>
      <c r="E168" s="266" t="s">
        <v>1</v>
      </c>
      <c r="F168" s="267" t="s">
        <v>3558</v>
      </c>
      <c r="G168" s="264"/>
      <c r="H168" s="268">
        <v>12</v>
      </c>
      <c r="I168" s="269"/>
      <c r="J168" s="269"/>
      <c r="K168" s="264"/>
      <c r="L168" s="264"/>
      <c r="M168" s="270"/>
      <c r="N168" s="271"/>
      <c r="O168" s="272"/>
      <c r="P168" s="272"/>
      <c r="Q168" s="272"/>
      <c r="R168" s="272"/>
      <c r="S168" s="272"/>
      <c r="T168" s="272"/>
      <c r="U168" s="272"/>
      <c r="V168" s="272"/>
      <c r="W168" s="272"/>
      <c r="X168" s="273"/>
      <c r="Y168" s="13"/>
      <c r="Z168" s="13"/>
      <c r="AA168" s="13"/>
      <c r="AB168" s="13"/>
      <c r="AC168" s="13"/>
      <c r="AD168" s="13"/>
      <c r="AE168" s="13"/>
      <c r="AT168" s="274" t="s">
        <v>201</v>
      </c>
      <c r="AU168" s="274" t="s">
        <v>88</v>
      </c>
      <c r="AV168" s="13" t="s">
        <v>88</v>
      </c>
      <c r="AW168" s="13" t="s">
        <v>5</v>
      </c>
      <c r="AX168" s="13" t="s">
        <v>79</v>
      </c>
      <c r="AY168" s="274" t="s">
        <v>184</v>
      </c>
    </row>
    <row r="169" s="14" customFormat="1">
      <c r="A169" s="14"/>
      <c r="B169" s="275"/>
      <c r="C169" s="276"/>
      <c r="D169" s="265" t="s">
        <v>201</v>
      </c>
      <c r="E169" s="277" t="s">
        <v>1</v>
      </c>
      <c r="F169" s="278" t="s">
        <v>227</v>
      </c>
      <c r="G169" s="276"/>
      <c r="H169" s="279">
        <v>24.399999999999999</v>
      </c>
      <c r="I169" s="280"/>
      <c r="J169" s="280"/>
      <c r="K169" s="276"/>
      <c r="L169" s="276"/>
      <c r="M169" s="281"/>
      <c r="N169" s="282"/>
      <c r="O169" s="283"/>
      <c r="P169" s="283"/>
      <c r="Q169" s="283"/>
      <c r="R169" s="283"/>
      <c r="S169" s="283"/>
      <c r="T169" s="283"/>
      <c r="U169" s="283"/>
      <c r="V169" s="283"/>
      <c r="W169" s="283"/>
      <c r="X169" s="284"/>
      <c r="Y169" s="14"/>
      <c r="Z169" s="14"/>
      <c r="AA169" s="14"/>
      <c r="AB169" s="14"/>
      <c r="AC169" s="14"/>
      <c r="AD169" s="14"/>
      <c r="AE169" s="14"/>
      <c r="AT169" s="285" t="s">
        <v>201</v>
      </c>
      <c r="AU169" s="285" t="s">
        <v>88</v>
      </c>
      <c r="AV169" s="14" t="s">
        <v>190</v>
      </c>
      <c r="AW169" s="14" t="s">
        <v>5</v>
      </c>
      <c r="AX169" s="14" t="s">
        <v>86</v>
      </c>
      <c r="AY169" s="285" t="s">
        <v>184</v>
      </c>
    </row>
    <row r="170" s="2" customFormat="1" ht="24.15" customHeight="1">
      <c r="A170" s="41"/>
      <c r="B170" s="42"/>
      <c r="C170" s="249" t="s">
        <v>325</v>
      </c>
      <c r="D170" s="249" t="s">
        <v>186</v>
      </c>
      <c r="E170" s="250" t="s">
        <v>3559</v>
      </c>
      <c r="F170" s="251" t="s">
        <v>3560</v>
      </c>
      <c r="G170" s="252" t="s">
        <v>189</v>
      </c>
      <c r="H170" s="253">
        <v>24.399999999999999</v>
      </c>
      <c r="I170" s="254"/>
      <c r="J170" s="254"/>
      <c r="K170" s="255">
        <f>ROUND(P170*H170,2)</f>
        <v>0</v>
      </c>
      <c r="L170" s="256"/>
      <c r="M170" s="44"/>
      <c r="N170" s="257" t="s">
        <v>1</v>
      </c>
      <c r="O170" s="258" t="s">
        <v>42</v>
      </c>
      <c r="P170" s="259">
        <f>I170+J170</f>
        <v>0</v>
      </c>
      <c r="Q170" s="259">
        <f>ROUND(I170*H170,2)</f>
        <v>0</v>
      </c>
      <c r="R170" s="259">
        <f>ROUND(J170*H170,2)</f>
        <v>0</v>
      </c>
      <c r="S170" s="94"/>
      <c r="T170" s="260">
        <f>S170*H170</f>
        <v>0</v>
      </c>
      <c r="U170" s="260">
        <v>0</v>
      </c>
      <c r="V170" s="260">
        <f>U170*H170</f>
        <v>0</v>
      </c>
      <c r="W170" s="260">
        <v>0</v>
      </c>
      <c r="X170" s="261">
        <f>W170*H170</f>
        <v>0</v>
      </c>
      <c r="Y170" s="41"/>
      <c r="Z170" s="41"/>
      <c r="AA170" s="41"/>
      <c r="AB170" s="41"/>
      <c r="AC170" s="41"/>
      <c r="AD170" s="41"/>
      <c r="AE170" s="41"/>
      <c r="AR170" s="262" t="s">
        <v>190</v>
      </c>
      <c r="AT170" s="262" t="s">
        <v>186</v>
      </c>
      <c r="AU170" s="262" t="s">
        <v>88</v>
      </c>
      <c r="AY170" s="16" t="s">
        <v>184</v>
      </c>
      <c r="BE170" s="147">
        <f>IF(O170="základní",K170,0)</f>
        <v>0</v>
      </c>
      <c r="BF170" s="147">
        <f>IF(O170="snížená",K170,0)</f>
        <v>0</v>
      </c>
      <c r="BG170" s="147">
        <f>IF(O170="zákl. přenesená",K170,0)</f>
        <v>0</v>
      </c>
      <c r="BH170" s="147">
        <f>IF(O170="sníž. přenesená",K170,0)</f>
        <v>0</v>
      </c>
      <c r="BI170" s="147">
        <f>IF(O170="nulová",K170,0)</f>
        <v>0</v>
      </c>
      <c r="BJ170" s="16" t="s">
        <v>86</v>
      </c>
      <c r="BK170" s="147">
        <f>ROUND(P170*H170,2)</f>
        <v>0</v>
      </c>
      <c r="BL170" s="16" t="s">
        <v>190</v>
      </c>
      <c r="BM170" s="262" t="s">
        <v>3561</v>
      </c>
    </row>
    <row r="171" s="12" customFormat="1" ht="22.8" customHeight="1">
      <c r="A171" s="12"/>
      <c r="B171" s="232"/>
      <c r="C171" s="233"/>
      <c r="D171" s="234" t="s">
        <v>78</v>
      </c>
      <c r="E171" s="247" t="s">
        <v>207</v>
      </c>
      <c r="F171" s="247" t="s">
        <v>496</v>
      </c>
      <c r="G171" s="233"/>
      <c r="H171" s="233"/>
      <c r="I171" s="236"/>
      <c r="J171" s="236"/>
      <c r="K171" s="248">
        <f>BK171</f>
        <v>0</v>
      </c>
      <c r="L171" s="233"/>
      <c r="M171" s="238"/>
      <c r="N171" s="239"/>
      <c r="O171" s="240"/>
      <c r="P171" s="240"/>
      <c r="Q171" s="241">
        <f>SUM(Q172:Q180)</f>
        <v>0</v>
      </c>
      <c r="R171" s="241">
        <f>SUM(R172:R180)</f>
        <v>0</v>
      </c>
      <c r="S171" s="240"/>
      <c r="T171" s="242">
        <f>SUM(T172:T180)</f>
        <v>0</v>
      </c>
      <c r="U171" s="240"/>
      <c r="V171" s="242">
        <f>SUM(V172:V180)</f>
        <v>14.163900000000002</v>
      </c>
      <c r="W171" s="240"/>
      <c r="X171" s="243">
        <f>SUM(X172:X180)</f>
        <v>0</v>
      </c>
      <c r="Y171" s="12"/>
      <c r="Z171" s="12"/>
      <c r="AA171" s="12"/>
      <c r="AB171" s="12"/>
      <c r="AC171" s="12"/>
      <c r="AD171" s="12"/>
      <c r="AE171" s="12"/>
      <c r="AR171" s="244" t="s">
        <v>86</v>
      </c>
      <c r="AT171" s="245" t="s">
        <v>78</v>
      </c>
      <c r="AU171" s="245" t="s">
        <v>86</v>
      </c>
      <c r="AY171" s="244" t="s">
        <v>184</v>
      </c>
      <c r="BK171" s="246">
        <f>SUM(BK172:BK180)</f>
        <v>0</v>
      </c>
    </row>
    <row r="172" s="2" customFormat="1" ht="24.15" customHeight="1">
      <c r="A172" s="41"/>
      <c r="B172" s="42"/>
      <c r="C172" s="249" t="s">
        <v>9</v>
      </c>
      <c r="D172" s="249" t="s">
        <v>186</v>
      </c>
      <c r="E172" s="250" t="s">
        <v>498</v>
      </c>
      <c r="F172" s="251" t="s">
        <v>499</v>
      </c>
      <c r="G172" s="252" t="s">
        <v>189</v>
      </c>
      <c r="H172" s="253">
        <v>62</v>
      </c>
      <c r="I172" s="254"/>
      <c r="J172" s="254"/>
      <c r="K172" s="255">
        <f>ROUND(P172*H172,2)</f>
        <v>0</v>
      </c>
      <c r="L172" s="256"/>
      <c r="M172" s="44"/>
      <c r="N172" s="257" t="s">
        <v>1</v>
      </c>
      <c r="O172" s="258" t="s">
        <v>42</v>
      </c>
      <c r="P172" s="259">
        <f>I172+J172</f>
        <v>0</v>
      </c>
      <c r="Q172" s="259">
        <f>ROUND(I172*H172,2)</f>
        <v>0</v>
      </c>
      <c r="R172" s="259">
        <f>ROUND(J172*H172,2)</f>
        <v>0</v>
      </c>
      <c r="S172" s="94"/>
      <c r="T172" s="260">
        <f>S172*H172</f>
        <v>0</v>
      </c>
      <c r="U172" s="260">
        <v>0</v>
      </c>
      <c r="V172" s="260">
        <f>U172*H172</f>
        <v>0</v>
      </c>
      <c r="W172" s="260">
        <v>0</v>
      </c>
      <c r="X172" s="261">
        <f>W172*H172</f>
        <v>0</v>
      </c>
      <c r="Y172" s="41"/>
      <c r="Z172" s="41"/>
      <c r="AA172" s="41"/>
      <c r="AB172" s="41"/>
      <c r="AC172" s="41"/>
      <c r="AD172" s="41"/>
      <c r="AE172" s="41"/>
      <c r="AR172" s="262" t="s">
        <v>190</v>
      </c>
      <c r="AT172" s="262" t="s">
        <v>186</v>
      </c>
      <c r="AU172" s="262" t="s">
        <v>88</v>
      </c>
      <c r="AY172" s="16" t="s">
        <v>184</v>
      </c>
      <c r="BE172" s="147">
        <f>IF(O172="základní",K172,0)</f>
        <v>0</v>
      </c>
      <c r="BF172" s="147">
        <f>IF(O172="snížená",K172,0)</f>
        <v>0</v>
      </c>
      <c r="BG172" s="147">
        <f>IF(O172="zákl. přenesená",K172,0)</f>
        <v>0</v>
      </c>
      <c r="BH172" s="147">
        <f>IF(O172="sníž. přenesená",K172,0)</f>
        <v>0</v>
      </c>
      <c r="BI172" s="147">
        <f>IF(O172="nulová",K172,0)</f>
        <v>0</v>
      </c>
      <c r="BJ172" s="16" t="s">
        <v>86</v>
      </c>
      <c r="BK172" s="147">
        <f>ROUND(P172*H172,2)</f>
        <v>0</v>
      </c>
      <c r="BL172" s="16" t="s">
        <v>190</v>
      </c>
      <c r="BM172" s="262" t="s">
        <v>3562</v>
      </c>
    </row>
    <row r="173" s="13" customFormat="1">
      <c r="A173" s="13"/>
      <c r="B173" s="263"/>
      <c r="C173" s="264"/>
      <c r="D173" s="265" t="s">
        <v>201</v>
      </c>
      <c r="E173" s="266" t="s">
        <v>1</v>
      </c>
      <c r="F173" s="267" t="s">
        <v>3563</v>
      </c>
      <c r="G173" s="264"/>
      <c r="H173" s="268">
        <v>62</v>
      </c>
      <c r="I173" s="269"/>
      <c r="J173" s="269"/>
      <c r="K173" s="264"/>
      <c r="L173" s="264"/>
      <c r="M173" s="270"/>
      <c r="N173" s="271"/>
      <c r="O173" s="272"/>
      <c r="P173" s="272"/>
      <c r="Q173" s="272"/>
      <c r="R173" s="272"/>
      <c r="S173" s="272"/>
      <c r="T173" s="272"/>
      <c r="U173" s="272"/>
      <c r="V173" s="272"/>
      <c r="W173" s="272"/>
      <c r="X173" s="273"/>
      <c r="Y173" s="13"/>
      <c r="Z173" s="13"/>
      <c r="AA173" s="13"/>
      <c r="AB173" s="13"/>
      <c r="AC173" s="13"/>
      <c r="AD173" s="13"/>
      <c r="AE173" s="13"/>
      <c r="AT173" s="274" t="s">
        <v>201</v>
      </c>
      <c r="AU173" s="274" t="s">
        <v>88</v>
      </c>
      <c r="AV173" s="13" t="s">
        <v>88</v>
      </c>
      <c r="AW173" s="13" t="s">
        <v>5</v>
      </c>
      <c r="AX173" s="13" t="s">
        <v>86</v>
      </c>
      <c r="AY173" s="274" t="s">
        <v>184</v>
      </c>
    </row>
    <row r="174" s="2" customFormat="1" ht="24.15" customHeight="1">
      <c r="A174" s="41"/>
      <c r="B174" s="42"/>
      <c r="C174" s="249" t="s">
        <v>264</v>
      </c>
      <c r="D174" s="249" t="s">
        <v>186</v>
      </c>
      <c r="E174" s="250" t="s">
        <v>502</v>
      </c>
      <c r="F174" s="251" t="s">
        <v>503</v>
      </c>
      <c r="G174" s="252" t="s">
        <v>189</v>
      </c>
      <c r="H174" s="253">
        <v>62</v>
      </c>
      <c r="I174" s="254"/>
      <c r="J174" s="254"/>
      <c r="K174" s="255">
        <f>ROUND(P174*H174,2)</f>
        <v>0</v>
      </c>
      <c r="L174" s="256"/>
      <c r="M174" s="44"/>
      <c r="N174" s="257" t="s">
        <v>1</v>
      </c>
      <c r="O174" s="258" t="s">
        <v>42</v>
      </c>
      <c r="P174" s="259">
        <f>I174+J174</f>
        <v>0</v>
      </c>
      <c r="Q174" s="259">
        <f>ROUND(I174*H174,2)</f>
        <v>0</v>
      </c>
      <c r="R174" s="259">
        <f>ROUND(J174*H174,2)</f>
        <v>0</v>
      </c>
      <c r="S174" s="94"/>
      <c r="T174" s="260">
        <f>S174*H174</f>
        <v>0</v>
      </c>
      <c r="U174" s="260">
        <v>0</v>
      </c>
      <c r="V174" s="260">
        <f>U174*H174</f>
        <v>0</v>
      </c>
      <c r="W174" s="260">
        <v>0</v>
      </c>
      <c r="X174" s="261">
        <f>W174*H174</f>
        <v>0</v>
      </c>
      <c r="Y174" s="41"/>
      <c r="Z174" s="41"/>
      <c r="AA174" s="41"/>
      <c r="AB174" s="41"/>
      <c r="AC174" s="41"/>
      <c r="AD174" s="41"/>
      <c r="AE174" s="41"/>
      <c r="AR174" s="262" t="s">
        <v>190</v>
      </c>
      <c r="AT174" s="262" t="s">
        <v>186</v>
      </c>
      <c r="AU174" s="262" t="s">
        <v>88</v>
      </c>
      <c r="AY174" s="16" t="s">
        <v>184</v>
      </c>
      <c r="BE174" s="147">
        <f>IF(O174="základní",K174,0)</f>
        <v>0</v>
      </c>
      <c r="BF174" s="147">
        <f>IF(O174="snížená",K174,0)</f>
        <v>0</v>
      </c>
      <c r="BG174" s="147">
        <f>IF(O174="zákl. přenesená",K174,0)</f>
        <v>0</v>
      </c>
      <c r="BH174" s="147">
        <f>IF(O174="sníž. přenesená",K174,0)</f>
        <v>0</v>
      </c>
      <c r="BI174" s="147">
        <f>IF(O174="nulová",K174,0)</f>
        <v>0</v>
      </c>
      <c r="BJ174" s="16" t="s">
        <v>86</v>
      </c>
      <c r="BK174" s="147">
        <f>ROUND(P174*H174,2)</f>
        <v>0</v>
      </c>
      <c r="BL174" s="16" t="s">
        <v>190</v>
      </c>
      <c r="BM174" s="262" t="s">
        <v>3564</v>
      </c>
    </row>
    <row r="175" s="13" customFormat="1">
      <c r="A175" s="13"/>
      <c r="B175" s="263"/>
      <c r="C175" s="264"/>
      <c r="D175" s="265" t="s">
        <v>201</v>
      </c>
      <c r="E175" s="266" t="s">
        <v>1</v>
      </c>
      <c r="F175" s="267" t="s">
        <v>3563</v>
      </c>
      <c r="G175" s="264"/>
      <c r="H175" s="268">
        <v>62</v>
      </c>
      <c r="I175" s="269"/>
      <c r="J175" s="269"/>
      <c r="K175" s="264"/>
      <c r="L175" s="264"/>
      <c r="M175" s="270"/>
      <c r="N175" s="271"/>
      <c r="O175" s="272"/>
      <c r="P175" s="272"/>
      <c r="Q175" s="272"/>
      <c r="R175" s="272"/>
      <c r="S175" s="272"/>
      <c r="T175" s="272"/>
      <c r="U175" s="272"/>
      <c r="V175" s="272"/>
      <c r="W175" s="272"/>
      <c r="X175" s="273"/>
      <c r="Y175" s="13"/>
      <c r="Z175" s="13"/>
      <c r="AA175" s="13"/>
      <c r="AB175" s="13"/>
      <c r="AC175" s="13"/>
      <c r="AD175" s="13"/>
      <c r="AE175" s="13"/>
      <c r="AT175" s="274" t="s">
        <v>201</v>
      </c>
      <c r="AU175" s="274" t="s">
        <v>88</v>
      </c>
      <c r="AV175" s="13" t="s">
        <v>88</v>
      </c>
      <c r="AW175" s="13" t="s">
        <v>5</v>
      </c>
      <c r="AX175" s="13" t="s">
        <v>86</v>
      </c>
      <c r="AY175" s="274" t="s">
        <v>184</v>
      </c>
    </row>
    <row r="176" s="2" customFormat="1" ht="24.15" customHeight="1">
      <c r="A176" s="41"/>
      <c r="B176" s="42"/>
      <c r="C176" s="249" t="s">
        <v>330</v>
      </c>
      <c r="D176" s="249" t="s">
        <v>186</v>
      </c>
      <c r="E176" s="250" t="s">
        <v>3565</v>
      </c>
      <c r="F176" s="251" t="s">
        <v>3566</v>
      </c>
      <c r="G176" s="252" t="s">
        <v>189</v>
      </c>
      <c r="H176" s="253">
        <v>62</v>
      </c>
      <c r="I176" s="254"/>
      <c r="J176" s="254"/>
      <c r="K176" s="255">
        <f>ROUND(P176*H176,2)</f>
        <v>0</v>
      </c>
      <c r="L176" s="256"/>
      <c r="M176" s="44"/>
      <c r="N176" s="257" t="s">
        <v>1</v>
      </c>
      <c r="O176" s="258" t="s">
        <v>42</v>
      </c>
      <c r="P176" s="259">
        <f>I176+J176</f>
        <v>0</v>
      </c>
      <c r="Q176" s="259">
        <f>ROUND(I176*H176,2)</f>
        <v>0</v>
      </c>
      <c r="R176" s="259">
        <f>ROUND(J176*H176,2)</f>
        <v>0</v>
      </c>
      <c r="S176" s="94"/>
      <c r="T176" s="260">
        <f>S176*H176</f>
        <v>0</v>
      </c>
      <c r="U176" s="260">
        <v>0.084250000000000005</v>
      </c>
      <c r="V176" s="260">
        <f>U176*H176</f>
        <v>5.2235000000000005</v>
      </c>
      <c r="W176" s="260">
        <v>0</v>
      </c>
      <c r="X176" s="261">
        <f>W176*H176</f>
        <v>0</v>
      </c>
      <c r="Y176" s="41"/>
      <c r="Z176" s="41"/>
      <c r="AA176" s="41"/>
      <c r="AB176" s="41"/>
      <c r="AC176" s="41"/>
      <c r="AD176" s="41"/>
      <c r="AE176" s="41"/>
      <c r="AR176" s="262" t="s">
        <v>190</v>
      </c>
      <c r="AT176" s="262" t="s">
        <v>186</v>
      </c>
      <c r="AU176" s="262" t="s">
        <v>88</v>
      </c>
      <c r="AY176" s="16" t="s">
        <v>184</v>
      </c>
      <c r="BE176" s="147">
        <f>IF(O176="základní",K176,0)</f>
        <v>0</v>
      </c>
      <c r="BF176" s="147">
        <f>IF(O176="snížená",K176,0)</f>
        <v>0</v>
      </c>
      <c r="BG176" s="147">
        <f>IF(O176="zákl. přenesená",K176,0)</f>
        <v>0</v>
      </c>
      <c r="BH176" s="147">
        <f>IF(O176="sníž. přenesená",K176,0)</f>
        <v>0</v>
      </c>
      <c r="BI176" s="147">
        <f>IF(O176="nulová",K176,0)</f>
        <v>0</v>
      </c>
      <c r="BJ176" s="16" t="s">
        <v>86</v>
      </c>
      <c r="BK176" s="147">
        <f>ROUND(P176*H176,2)</f>
        <v>0</v>
      </c>
      <c r="BL176" s="16" t="s">
        <v>190</v>
      </c>
      <c r="BM176" s="262" t="s">
        <v>3567</v>
      </c>
    </row>
    <row r="177" s="13" customFormat="1">
      <c r="A177" s="13"/>
      <c r="B177" s="263"/>
      <c r="C177" s="264"/>
      <c r="D177" s="265" t="s">
        <v>201</v>
      </c>
      <c r="E177" s="266" t="s">
        <v>1</v>
      </c>
      <c r="F177" s="267" t="s">
        <v>3563</v>
      </c>
      <c r="G177" s="264"/>
      <c r="H177" s="268">
        <v>62</v>
      </c>
      <c r="I177" s="269"/>
      <c r="J177" s="269"/>
      <c r="K177" s="264"/>
      <c r="L177" s="264"/>
      <c r="M177" s="270"/>
      <c r="N177" s="271"/>
      <c r="O177" s="272"/>
      <c r="P177" s="272"/>
      <c r="Q177" s="272"/>
      <c r="R177" s="272"/>
      <c r="S177" s="272"/>
      <c r="T177" s="272"/>
      <c r="U177" s="272"/>
      <c r="V177" s="272"/>
      <c r="W177" s="272"/>
      <c r="X177" s="273"/>
      <c r="Y177" s="13"/>
      <c r="Z177" s="13"/>
      <c r="AA177" s="13"/>
      <c r="AB177" s="13"/>
      <c r="AC177" s="13"/>
      <c r="AD177" s="13"/>
      <c r="AE177" s="13"/>
      <c r="AT177" s="274" t="s">
        <v>201</v>
      </c>
      <c r="AU177" s="274" t="s">
        <v>88</v>
      </c>
      <c r="AV177" s="13" t="s">
        <v>88</v>
      </c>
      <c r="AW177" s="13" t="s">
        <v>5</v>
      </c>
      <c r="AX177" s="13" t="s">
        <v>86</v>
      </c>
      <c r="AY177" s="274" t="s">
        <v>184</v>
      </c>
    </row>
    <row r="178" s="2" customFormat="1" ht="16.5" customHeight="1">
      <c r="A178" s="41"/>
      <c r="B178" s="42"/>
      <c r="C178" s="286" t="s">
        <v>335</v>
      </c>
      <c r="D178" s="286" t="s">
        <v>254</v>
      </c>
      <c r="E178" s="287" t="s">
        <v>3568</v>
      </c>
      <c r="F178" s="288" t="s">
        <v>3569</v>
      </c>
      <c r="G178" s="289" t="s">
        <v>189</v>
      </c>
      <c r="H178" s="290">
        <v>63.859999999999999</v>
      </c>
      <c r="I178" s="291"/>
      <c r="J178" s="292"/>
      <c r="K178" s="293">
        <f>ROUND(P178*H178,2)</f>
        <v>0</v>
      </c>
      <c r="L178" s="292"/>
      <c r="M178" s="294"/>
      <c r="N178" s="295" t="s">
        <v>1</v>
      </c>
      <c r="O178" s="258" t="s">
        <v>42</v>
      </c>
      <c r="P178" s="259">
        <f>I178+J178</f>
        <v>0</v>
      </c>
      <c r="Q178" s="259">
        <f>ROUND(I178*H178,2)</f>
        <v>0</v>
      </c>
      <c r="R178" s="259">
        <f>ROUND(J178*H178,2)</f>
        <v>0</v>
      </c>
      <c r="S178" s="94"/>
      <c r="T178" s="260">
        <f>S178*H178</f>
        <v>0</v>
      </c>
      <c r="U178" s="260">
        <v>0.14000000000000001</v>
      </c>
      <c r="V178" s="260">
        <f>U178*H178</f>
        <v>8.9404000000000003</v>
      </c>
      <c r="W178" s="260">
        <v>0</v>
      </c>
      <c r="X178" s="261">
        <f>W178*H178</f>
        <v>0</v>
      </c>
      <c r="Y178" s="41"/>
      <c r="Z178" s="41"/>
      <c r="AA178" s="41"/>
      <c r="AB178" s="41"/>
      <c r="AC178" s="41"/>
      <c r="AD178" s="41"/>
      <c r="AE178" s="41"/>
      <c r="AR178" s="262" t="s">
        <v>221</v>
      </c>
      <c r="AT178" s="262" t="s">
        <v>254</v>
      </c>
      <c r="AU178" s="262" t="s">
        <v>88</v>
      </c>
      <c r="AY178" s="16" t="s">
        <v>184</v>
      </c>
      <c r="BE178" s="147">
        <f>IF(O178="základní",K178,0)</f>
        <v>0</v>
      </c>
      <c r="BF178" s="147">
        <f>IF(O178="snížená",K178,0)</f>
        <v>0</v>
      </c>
      <c r="BG178" s="147">
        <f>IF(O178="zákl. přenesená",K178,0)</f>
        <v>0</v>
      </c>
      <c r="BH178" s="147">
        <f>IF(O178="sníž. přenesená",K178,0)</f>
        <v>0</v>
      </c>
      <c r="BI178" s="147">
        <f>IF(O178="nulová",K178,0)</f>
        <v>0</v>
      </c>
      <c r="BJ178" s="16" t="s">
        <v>86</v>
      </c>
      <c r="BK178" s="147">
        <f>ROUND(P178*H178,2)</f>
        <v>0</v>
      </c>
      <c r="BL178" s="16" t="s">
        <v>190</v>
      </c>
      <c r="BM178" s="262" t="s">
        <v>3570</v>
      </c>
    </row>
    <row r="179" s="13" customFormat="1">
      <c r="A179" s="13"/>
      <c r="B179" s="263"/>
      <c r="C179" s="264"/>
      <c r="D179" s="265" t="s">
        <v>201</v>
      </c>
      <c r="E179" s="266" t="s">
        <v>1</v>
      </c>
      <c r="F179" s="267" t="s">
        <v>3563</v>
      </c>
      <c r="G179" s="264"/>
      <c r="H179" s="268">
        <v>62</v>
      </c>
      <c r="I179" s="269"/>
      <c r="J179" s="269"/>
      <c r="K179" s="264"/>
      <c r="L179" s="264"/>
      <c r="M179" s="270"/>
      <c r="N179" s="271"/>
      <c r="O179" s="272"/>
      <c r="P179" s="272"/>
      <c r="Q179" s="272"/>
      <c r="R179" s="272"/>
      <c r="S179" s="272"/>
      <c r="T179" s="272"/>
      <c r="U179" s="272"/>
      <c r="V179" s="272"/>
      <c r="W179" s="272"/>
      <c r="X179" s="273"/>
      <c r="Y179" s="13"/>
      <c r="Z179" s="13"/>
      <c r="AA179" s="13"/>
      <c r="AB179" s="13"/>
      <c r="AC179" s="13"/>
      <c r="AD179" s="13"/>
      <c r="AE179" s="13"/>
      <c r="AT179" s="274" t="s">
        <v>201</v>
      </c>
      <c r="AU179" s="274" t="s">
        <v>88</v>
      </c>
      <c r="AV179" s="13" t="s">
        <v>88</v>
      </c>
      <c r="AW179" s="13" t="s">
        <v>5</v>
      </c>
      <c r="AX179" s="13" t="s">
        <v>86</v>
      </c>
      <c r="AY179" s="274" t="s">
        <v>184</v>
      </c>
    </row>
    <row r="180" s="13" customFormat="1">
      <c r="A180" s="13"/>
      <c r="B180" s="263"/>
      <c r="C180" s="264"/>
      <c r="D180" s="265" t="s">
        <v>201</v>
      </c>
      <c r="E180" s="264"/>
      <c r="F180" s="267" t="s">
        <v>3571</v>
      </c>
      <c r="G180" s="264"/>
      <c r="H180" s="268">
        <v>63.859999999999999</v>
      </c>
      <c r="I180" s="269"/>
      <c r="J180" s="269"/>
      <c r="K180" s="264"/>
      <c r="L180" s="264"/>
      <c r="M180" s="270"/>
      <c r="N180" s="271"/>
      <c r="O180" s="272"/>
      <c r="P180" s="272"/>
      <c r="Q180" s="272"/>
      <c r="R180" s="272"/>
      <c r="S180" s="272"/>
      <c r="T180" s="272"/>
      <c r="U180" s="272"/>
      <c r="V180" s="272"/>
      <c r="W180" s="272"/>
      <c r="X180" s="273"/>
      <c r="Y180" s="13"/>
      <c r="Z180" s="13"/>
      <c r="AA180" s="13"/>
      <c r="AB180" s="13"/>
      <c r="AC180" s="13"/>
      <c r="AD180" s="13"/>
      <c r="AE180" s="13"/>
      <c r="AT180" s="274" t="s">
        <v>201</v>
      </c>
      <c r="AU180" s="274" t="s">
        <v>88</v>
      </c>
      <c r="AV180" s="13" t="s">
        <v>88</v>
      </c>
      <c r="AW180" s="13" t="s">
        <v>4</v>
      </c>
      <c r="AX180" s="13" t="s">
        <v>86</v>
      </c>
      <c r="AY180" s="274" t="s">
        <v>184</v>
      </c>
    </row>
    <row r="181" s="12" customFormat="1" ht="22.8" customHeight="1">
      <c r="A181" s="12"/>
      <c r="B181" s="232"/>
      <c r="C181" s="233"/>
      <c r="D181" s="234" t="s">
        <v>78</v>
      </c>
      <c r="E181" s="247" t="s">
        <v>228</v>
      </c>
      <c r="F181" s="247" t="s">
        <v>679</v>
      </c>
      <c r="G181" s="233"/>
      <c r="H181" s="233"/>
      <c r="I181" s="236"/>
      <c r="J181" s="236"/>
      <c r="K181" s="248">
        <f>BK181</f>
        <v>0</v>
      </c>
      <c r="L181" s="233"/>
      <c r="M181" s="238"/>
      <c r="N181" s="239"/>
      <c r="O181" s="240"/>
      <c r="P181" s="240"/>
      <c r="Q181" s="241">
        <f>SUM(Q182:Q186)</f>
        <v>0</v>
      </c>
      <c r="R181" s="241">
        <f>SUM(R182:R186)</f>
        <v>0</v>
      </c>
      <c r="S181" s="240"/>
      <c r="T181" s="242">
        <f>SUM(T182:T186)</f>
        <v>0</v>
      </c>
      <c r="U181" s="240"/>
      <c r="V181" s="242">
        <f>SUM(V182:V186)</f>
        <v>17.075400000000002</v>
      </c>
      <c r="W181" s="240"/>
      <c r="X181" s="243">
        <f>SUM(X182:X186)</f>
        <v>0</v>
      </c>
      <c r="Y181" s="12"/>
      <c r="Z181" s="12"/>
      <c r="AA181" s="12"/>
      <c r="AB181" s="12"/>
      <c r="AC181" s="12"/>
      <c r="AD181" s="12"/>
      <c r="AE181" s="12"/>
      <c r="AR181" s="244" t="s">
        <v>86</v>
      </c>
      <c r="AT181" s="245" t="s">
        <v>78</v>
      </c>
      <c r="AU181" s="245" t="s">
        <v>86</v>
      </c>
      <c r="AY181" s="244" t="s">
        <v>184</v>
      </c>
      <c r="BK181" s="246">
        <f>SUM(BK182:BK186)</f>
        <v>0</v>
      </c>
    </row>
    <row r="182" s="2" customFormat="1" ht="24.15" customHeight="1">
      <c r="A182" s="41"/>
      <c r="B182" s="42"/>
      <c r="C182" s="249" t="s">
        <v>284</v>
      </c>
      <c r="D182" s="249" t="s">
        <v>186</v>
      </c>
      <c r="E182" s="250" t="s">
        <v>681</v>
      </c>
      <c r="F182" s="251" t="s">
        <v>682</v>
      </c>
      <c r="G182" s="252" t="s">
        <v>194</v>
      </c>
      <c r="H182" s="253">
        <v>60</v>
      </c>
      <c r="I182" s="254"/>
      <c r="J182" s="254"/>
      <c r="K182" s="255">
        <f>ROUND(P182*H182,2)</f>
        <v>0</v>
      </c>
      <c r="L182" s="256"/>
      <c r="M182" s="44"/>
      <c r="N182" s="257" t="s">
        <v>1</v>
      </c>
      <c r="O182" s="258" t="s">
        <v>42</v>
      </c>
      <c r="P182" s="259">
        <f>I182+J182</f>
        <v>0</v>
      </c>
      <c r="Q182" s="259">
        <f>ROUND(I182*H182,2)</f>
        <v>0</v>
      </c>
      <c r="R182" s="259">
        <f>ROUND(J182*H182,2)</f>
        <v>0</v>
      </c>
      <c r="S182" s="94"/>
      <c r="T182" s="260">
        <f>S182*H182</f>
        <v>0</v>
      </c>
      <c r="U182" s="260">
        <v>0.20219000000000001</v>
      </c>
      <c r="V182" s="260">
        <f>U182*H182</f>
        <v>12.131400000000001</v>
      </c>
      <c r="W182" s="260">
        <v>0</v>
      </c>
      <c r="X182" s="261">
        <f>W182*H182</f>
        <v>0</v>
      </c>
      <c r="Y182" s="41"/>
      <c r="Z182" s="41"/>
      <c r="AA182" s="41"/>
      <c r="AB182" s="41"/>
      <c r="AC182" s="41"/>
      <c r="AD182" s="41"/>
      <c r="AE182" s="41"/>
      <c r="AR182" s="262" t="s">
        <v>190</v>
      </c>
      <c r="AT182" s="262" t="s">
        <v>186</v>
      </c>
      <c r="AU182" s="262" t="s">
        <v>88</v>
      </c>
      <c r="AY182" s="16" t="s">
        <v>184</v>
      </c>
      <c r="BE182" s="147">
        <f>IF(O182="základní",K182,0)</f>
        <v>0</v>
      </c>
      <c r="BF182" s="147">
        <f>IF(O182="snížená",K182,0)</f>
        <v>0</v>
      </c>
      <c r="BG182" s="147">
        <f>IF(O182="zákl. přenesená",K182,0)</f>
        <v>0</v>
      </c>
      <c r="BH182" s="147">
        <f>IF(O182="sníž. přenesená",K182,0)</f>
        <v>0</v>
      </c>
      <c r="BI182" s="147">
        <f>IF(O182="nulová",K182,0)</f>
        <v>0</v>
      </c>
      <c r="BJ182" s="16" t="s">
        <v>86</v>
      </c>
      <c r="BK182" s="147">
        <f>ROUND(P182*H182,2)</f>
        <v>0</v>
      </c>
      <c r="BL182" s="16" t="s">
        <v>190</v>
      </c>
      <c r="BM182" s="262" t="s">
        <v>3572</v>
      </c>
    </row>
    <row r="183" s="13" customFormat="1">
      <c r="A183" s="13"/>
      <c r="B183" s="263"/>
      <c r="C183" s="264"/>
      <c r="D183" s="265" t="s">
        <v>201</v>
      </c>
      <c r="E183" s="266" t="s">
        <v>1</v>
      </c>
      <c r="F183" s="267" t="s">
        <v>3573</v>
      </c>
      <c r="G183" s="264"/>
      <c r="H183" s="268">
        <v>60</v>
      </c>
      <c r="I183" s="269"/>
      <c r="J183" s="269"/>
      <c r="K183" s="264"/>
      <c r="L183" s="264"/>
      <c r="M183" s="270"/>
      <c r="N183" s="271"/>
      <c r="O183" s="272"/>
      <c r="P183" s="272"/>
      <c r="Q183" s="272"/>
      <c r="R183" s="272"/>
      <c r="S183" s="272"/>
      <c r="T183" s="272"/>
      <c r="U183" s="272"/>
      <c r="V183" s="272"/>
      <c r="W183" s="272"/>
      <c r="X183" s="273"/>
      <c r="Y183" s="13"/>
      <c r="Z183" s="13"/>
      <c r="AA183" s="13"/>
      <c r="AB183" s="13"/>
      <c r="AC183" s="13"/>
      <c r="AD183" s="13"/>
      <c r="AE183" s="13"/>
      <c r="AT183" s="274" t="s">
        <v>201</v>
      </c>
      <c r="AU183" s="274" t="s">
        <v>88</v>
      </c>
      <c r="AV183" s="13" t="s">
        <v>88</v>
      </c>
      <c r="AW183" s="13" t="s">
        <v>5</v>
      </c>
      <c r="AX183" s="13" t="s">
        <v>86</v>
      </c>
      <c r="AY183" s="274" t="s">
        <v>184</v>
      </c>
    </row>
    <row r="184" s="2" customFormat="1" ht="16.5" customHeight="1">
      <c r="A184" s="41"/>
      <c r="B184" s="42"/>
      <c r="C184" s="286" t="s">
        <v>8</v>
      </c>
      <c r="D184" s="286" t="s">
        <v>254</v>
      </c>
      <c r="E184" s="287" t="s">
        <v>684</v>
      </c>
      <c r="F184" s="288" t="s">
        <v>685</v>
      </c>
      <c r="G184" s="289" t="s">
        <v>194</v>
      </c>
      <c r="H184" s="290">
        <v>61.799999999999997</v>
      </c>
      <c r="I184" s="291"/>
      <c r="J184" s="292"/>
      <c r="K184" s="293">
        <f>ROUND(P184*H184,2)</f>
        <v>0</v>
      </c>
      <c r="L184" s="292"/>
      <c r="M184" s="294"/>
      <c r="N184" s="295" t="s">
        <v>1</v>
      </c>
      <c r="O184" s="258" t="s">
        <v>42</v>
      </c>
      <c r="P184" s="259">
        <f>I184+J184</f>
        <v>0</v>
      </c>
      <c r="Q184" s="259">
        <f>ROUND(I184*H184,2)</f>
        <v>0</v>
      </c>
      <c r="R184" s="259">
        <f>ROUND(J184*H184,2)</f>
        <v>0</v>
      </c>
      <c r="S184" s="94"/>
      <c r="T184" s="260">
        <f>S184*H184</f>
        <v>0</v>
      </c>
      <c r="U184" s="260">
        <v>0.080000000000000002</v>
      </c>
      <c r="V184" s="260">
        <f>U184*H184</f>
        <v>4.944</v>
      </c>
      <c r="W184" s="260">
        <v>0</v>
      </c>
      <c r="X184" s="261">
        <f>W184*H184</f>
        <v>0</v>
      </c>
      <c r="Y184" s="41"/>
      <c r="Z184" s="41"/>
      <c r="AA184" s="41"/>
      <c r="AB184" s="41"/>
      <c r="AC184" s="41"/>
      <c r="AD184" s="41"/>
      <c r="AE184" s="41"/>
      <c r="AR184" s="262" t="s">
        <v>221</v>
      </c>
      <c r="AT184" s="262" t="s">
        <v>254</v>
      </c>
      <c r="AU184" s="262" t="s">
        <v>88</v>
      </c>
      <c r="AY184" s="16" t="s">
        <v>184</v>
      </c>
      <c r="BE184" s="147">
        <f>IF(O184="základní",K184,0)</f>
        <v>0</v>
      </c>
      <c r="BF184" s="147">
        <f>IF(O184="snížená",K184,0)</f>
        <v>0</v>
      </c>
      <c r="BG184" s="147">
        <f>IF(O184="zákl. přenesená",K184,0)</f>
        <v>0</v>
      </c>
      <c r="BH184" s="147">
        <f>IF(O184="sníž. přenesená",K184,0)</f>
        <v>0</v>
      </c>
      <c r="BI184" s="147">
        <f>IF(O184="nulová",K184,0)</f>
        <v>0</v>
      </c>
      <c r="BJ184" s="16" t="s">
        <v>86</v>
      </c>
      <c r="BK184" s="147">
        <f>ROUND(P184*H184,2)</f>
        <v>0</v>
      </c>
      <c r="BL184" s="16" t="s">
        <v>190</v>
      </c>
      <c r="BM184" s="262" t="s">
        <v>3574</v>
      </c>
    </row>
    <row r="185" s="13" customFormat="1">
      <c r="A185" s="13"/>
      <c r="B185" s="263"/>
      <c r="C185" s="264"/>
      <c r="D185" s="265" t="s">
        <v>201</v>
      </c>
      <c r="E185" s="266" t="s">
        <v>1</v>
      </c>
      <c r="F185" s="267" t="s">
        <v>3573</v>
      </c>
      <c r="G185" s="264"/>
      <c r="H185" s="268">
        <v>60</v>
      </c>
      <c r="I185" s="269"/>
      <c r="J185" s="269"/>
      <c r="K185" s="264"/>
      <c r="L185" s="264"/>
      <c r="M185" s="270"/>
      <c r="N185" s="271"/>
      <c r="O185" s="272"/>
      <c r="P185" s="272"/>
      <c r="Q185" s="272"/>
      <c r="R185" s="272"/>
      <c r="S185" s="272"/>
      <c r="T185" s="272"/>
      <c r="U185" s="272"/>
      <c r="V185" s="272"/>
      <c r="W185" s="272"/>
      <c r="X185" s="273"/>
      <c r="Y185" s="13"/>
      <c r="Z185" s="13"/>
      <c r="AA185" s="13"/>
      <c r="AB185" s="13"/>
      <c r="AC185" s="13"/>
      <c r="AD185" s="13"/>
      <c r="AE185" s="13"/>
      <c r="AT185" s="274" t="s">
        <v>201</v>
      </c>
      <c r="AU185" s="274" t="s">
        <v>88</v>
      </c>
      <c r="AV185" s="13" t="s">
        <v>88</v>
      </c>
      <c r="AW185" s="13" t="s">
        <v>5</v>
      </c>
      <c r="AX185" s="13" t="s">
        <v>86</v>
      </c>
      <c r="AY185" s="274" t="s">
        <v>184</v>
      </c>
    </row>
    <row r="186" s="13" customFormat="1">
      <c r="A186" s="13"/>
      <c r="B186" s="263"/>
      <c r="C186" s="264"/>
      <c r="D186" s="265" t="s">
        <v>201</v>
      </c>
      <c r="E186" s="264"/>
      <c r="F186" s="267" t="s">
        <v>3575</v>
      </c>
      <c r="G186" s="264"/>
      <c r="H186" s="268">
        <v>61.799999999999997</v>
      </c>
      <c r="I186" s="269"/>
      <c r="J186" s="269"/>
      <c r="K186" s="264"/>
      <c r="L186" s="264"/>
      <c r="M186" s="270"/>
      <c r="N186" s="271"/>
      <c r="O186" s="272"/>
      <c r="P186" s="272"/>
      <c r="Q186" s="272"/>
      <c r="R186" s="272"/>
      <c r="S186" s="272"/>
      <c r="T186" s="272"/>
      <c r="U186" s="272"/>
      <c r="V186" s="272"/>
      <c r="W186" s="272"/>
      <c r="X186" s="273"/>
      <c r="Y186" s="13"/>
      <c r="Z186" s="13"/>
      <c r="AA186" s="13"/>
      <c r="AB186" s="13"/>
      <c r="AC186" s="13"/>
      <c r="AD186" s="13"/>
      <c r="AE186" s="13"/>
      <c r="AT186" s="274" t="s">
        <v>201</v>
      </c>
      <c r="AU186" s="274" t="s">
        <v>88</v>
      </c>
      <c r="AV186" s="13" t="s">
        <v>88</v>
      </c>
      <c r="AW186" s="13" t="s">
        <v>4</v>
      </c>
      <c r="AX186" s="13" t="s">
        <v>86</v>
      </c>
      <c r="AY186" s="274" t="s">
        <v>184</v>
      </c>
    </row>
    <row r="187" s="12" customFormat="1" ht="25.92" customHeight="1">
      <c r="A187" s="12"/>
      <c r="B187" s="232"/>
      <c r="C187" s="233"/>
      <c r="D187" s="234" t="s">
        <v>78</v>
      </c>
      <c r="E187" s="235" t="s">
        <v>829</v>
      </c>
      <c r="F187" s="235" t="s">
        <v>830</v>
      </c>
      <c r="G187" s="233"/>
      <c r="H187" s="233"/>
      <c r="I187" s="236"/>
      <c r="J187" s="236"/>
      <c r="K187" s="237">
        <f>BK187</f>
        <v>0</v>
      </c>
      <c r="L187" s="233"/>
      <c r="M187" s="238"/>
      <c r="N187" s="239"/>
      <c r="O187" s="240"/>
      <c r="P187" s="240"/>
      <c r="Q187" s="241">
        <f>Q188</f>
        <v>0</v>
      </c>
      <c r="R187" s="241">
        <f>R188</f>
        <v>0</v>
      </c>
      <c r="S187" s="240"/>
      <c r="T187" s="242">
        <f>T188</f>
        <v>0</v>
      </c>
      <c r="U187" s="240"/>
      <c r="V187" s="242">
        <f>V188</f>
        <v>0.066359999999999988</v>
      </c>
      <c r="W187" s="240"/>
      <c r="X187" s="243">
        <f>X188</f>
        <v>0</v>
      </c>
      <c r="Y187" s="12"/>
      <c r="Z187" s="12"/>
      <c r="AA187" s="12"/>
      <c r="AB187" s="12"/>
      <c r="AC187" s="12"/>
      <c r="AD187" s="12"/>
      <c r="AE187" s="12"/>
      <c r="AR187" s="244" t="s">
        <v>88</v>
      </c>
      <c r="AT187" s="245" t="s">
        <v>78</v>
      </c>
      <c r="AU187" s="245" t="s">
        <v>79</v>
      </c>
      <c r="AY187" s="244" t="s">
        <v>184</v>
      </c>
      <c r="BK187" s="246">
        <f>BK188</f>
        <v>0</v>
      </c>
    </row>
    <row r="188" s="12" customFormat="1" ht="22.8" customHeight="1">
      <c r="A188" s="12"/>
      <c r="B188" s="232"/>
      <c r="C188" s="233"/>
      <c r="D188" s="234" t="s">
        <v>78</v>
      </c>
      <c r="E188" s="247" t="s">
        <v>3149</v>
      </c>
      <c r="F188" s="247" t="s">
        <v>3150</v>
      </c>
      <c r="G188" s="233"/>
      <c r="H188" s="233"/>
      <c r="I188" s="236"/>
      <c r="J188" s="236"/>
      <c r="K188" s="248">
        <f>BK188</f>
        <v>0</v>
      </c>
      <c r="L188" s="233"/>
      <c r="M188" s="238"/>
      <c r="N188" s="239"/>
      <c r="O188" s="240"/>
      <c r="P188" s="240"/>
      <c r="Q188" s="241">
        <f>SUM(Q189:Q192)</f>
        <v>0</v>
      </c>
      <c r="R188" s="241">
        <f>SUM(R189:R192)</f>
        <v>0</v>
      </c>
      <c r="S188" s="240"/>
      <c r="T188" s="242">
        <f>SUM(T189:T192)</f>
        <v>0</v>
      </c>
      <c r="U188" s="240"/>
      <c r="V188" s="242">
        <f>SUM(V189:V192)</f>
        <v>0.066359999999999988</v>
      </c>
      <c r="W188" s="240"/>
      <c r="X188" s="243">
        <f>SUM(X189:X192)</f>
        <v>0</v>
      </c>
      <c r="Y188" s="12"/>
      <c r="Z188" s="12"/>
      <c r="AA188" s="12"/>
      <c r="AB188" s="12"/>
      <c r="AC188" s="12"/>
      <c r="AD188" s="12"/>
      <c r="AE188" s="12"/>
      <c r="AR188" s="244" t="s">
        <v>88</v>
      </c>
      <c r="AT188" s="245" t="s">
        <v>78</v>
      </c>
      <c r="AU188" s="245" t="s">
        <v>86</v>
      </c>
      <c r="AY188" s="244" t="s">
        <v>184</v>
      </c>
      <c r="BK188" s="246">
        <f>SUM(BK189:BK192)</f>
        <v>0</v>
      </c>
    </row>
    <row r="189" s="2" customFormat="1" ht="24.15" customHeight="1">
      <c r="A189" s="41"/>
      <c r="B189" s="42"/>
      <c r="C189" s="249" t="s">
        <v>342</v>
      </c>
      <c r="D189" s="249" t="s">
        <v>186</v>
      </c>
      <c r="E189" s="250" t="s">
        <v>3576</v>
      </c>
      <c r="F189" s="251" t="s">
        <v>3577</v>
      </c>
      <c r="G189" s="252" t="s">
        <v>194</v>
      </c>
      <c r="H189" s="253">
        <v>7</v>
      </c>
      <c r="I189" s="254"/>
      <c r="J189" s="254"/>
      <c r="K189" s="255">
        <f>ROUND(P189*H189,2)</f>
        <v>0</v>
      </c>
      <c r="L189" s="256"/>
      <c r="M189" s="44"/>
      <c r="N189" s="257" t="s">
        <v>1</v>
      </c>
      <c r="O189" s="258" t="s">
        <v>42</v>
      </c>
      <c r="P189" s="259">
        <f>I189+J189</f>
        <v>0</v>
      </c>
      <c r="Q189" s="259">
        <f>ROUND(I189*H189,2)</f>
        <v>0</v>
      </c>
      <c r="R189" s="259">
        <f>ROUND(J189*H189,2)</f>
        <v>0</v>
      </c>
      <c r="S189" s="94"/>
      <c r="T189" s="260">
        <f>S189*H189</f>
        <v>0</v>
      </c>
      <c r="U189" s="260">
        <v>0.00040000000000000002</v>
      </c>
      <c r="V189" s="260">
        <f>U189*H189</f>
        <v>0.0028</v>
      </c>
      <c r="W189" s="260">
        <v>0</v>
      </c>
      <c r="X189" s="261">
        <f>W189*H189</f>
        <v>0</v>
      </c>
      <c r="Y189" s="41"/>
      <c r="Z189" s="41"/>
      <c r="AA189" s="41"/>
      <c r="AB189" s="41"/>
      <c r="AC189" s="41"/>
      <c r="AD189" s="41"/>
      <c r="AE189" s="41"/>
      <c r="AR189" s="262" t="s">
        <v>264</v>
      </c>
      <c r="AT189" s="262" t="s">
        <v>186</v>
      </c>
      <c r="AU189" s="262" t="s">
        <v>88</v>
      </c>
      <c r="AY189" s="16" t="s">
        <v>184</v>
      </c>
      <c r="BE189" s="147">
        <f>IF(O189="základní",K189,0)</f>
        <v>0</v>
      </c>
      <c r="BF189" s="147">
        <f>IF(O189="snížená",K189,0)</f>
        <v>0</v>
      </c>
      <c r="BG189" s="147">
        <f>IF(O189="zákl. přenesená",K189,0)</f>
        <v>0</v>
      </c>
      <c r="BH189" s="147">
        <f>IF(O189="sníž. přenesená",K189,0)</f>
        <v>0</v>
      </c>
      <c r="BI189" s="147">
        <f>IF(O189="nulová",K189,0)</f>
        <v>0</v>
      </c>
      <c r="BJ189" s="16" t="s">
        <v>86</v>
      </c>
      <c r="BK189" s="147">
        <f>ROUND(P189*H189,2)</f>
        <v>0</v>
      </c>
      <c r="BL189" s="16" t="s">
        <v>264</v>
      </c>
      <c r="BM189" s="262" t="s">
        <v>3578</v>
      </c>
    </row>
    <row r="190" s="2" customFormat="1" ht="24.15" customHeight="1">
      <c r="A190" s="41"/>
      <c r="B190" s="42"/>
      <c r="C190" s="286" t="s">
        <v>347</v>
      </c>
      <c r="D190" s="286" t="s">
        <v>254</v>
      </c>
      <c r="E190" s="287" t="s">
        <v>3156</v>
      </c>
      <c r="F190" s="288" t="s">
        <v>3157</v>
      </c>
      <c r="G190" s="289" t="s">
        <v>194</v>
      </c>
      <c r="H190" s="290">
        <v>7</v>
      </c>
      <c r="I190" s="291"/>
      <c r="J190" s="292"/>
      <c r="K190" s="293">
        <f>ROUND(P190*H190,2)</f>
        <v>0</v>
      </c>
      <c r="L190" s="292"/>
      <c r="M190" s="294"/>
      <c r="N190" s="295" t="s">
        <v>1</v>
      </c>
      <c r="O190" s="258" t="s">
        <v>42</v>
      </c>
      <c r="P190" s="259">
        <f>I190+J190</f>
        <v>0</v>
      </c>
      <c r="Q190" s="259">
        <f>ROUND(I190*H190,2)</f>
        <v>0</v>
      </c>
      <c r="R190" s="259">
        <f>ROUND(J190*H190,2)</f>
        <v>0</v>
      </c>
      <c r="S190" s="94"/>
      <c r="T190" s="260">
        <f>S190*H190</f>
        <v>0</v>
      </c>
      <c r="U190" s="260">
        <v>0</v>
      </c>
      <c r="V190" s="260">
        <f>U190*H190</f>
        <v>0</v>
      </c>
      <c r="W190" s="260">
        <v>0</v>
      </c>
      <c r="X190" s="261">
        <f>W190*H190</f>
        <v>0</v>
      </c>
      <c r="Y190" s="41"/>
      <c r="Z190" s="41"/>
      <c r="AA190" s="41"/>
      <c r="AB190" s="41"/>
      <c r="AC190" s="41"/>
      <c r="AD190" s="41"/>
      <c r="AE190" s="41"/>
      <c r="AR190" s="262" t="s">
        <v>342</v>
      </c>
      <c r="AT190" s="262" t="s">
        <v>254</v>
      </c>
      <c r="AU190" s="262" t="s">
        <v>88</v>
      </c>
      <c r="AY190" s="16" t="s">
        <v>184</v>
      </c>
      <c r="BE190" s="147">
        <f>IF(O190="základní",K190,0)</f>
        <v>0</v>
      </c>
      <c r="BF190" s="147">
        <f>IF(O190="snížená",K190,0)</f>
        <v>0</v>
      </c>
      <c r="BG190" s="147">
        <f>IF(O190="zákl. přenesená",K190,0)</f>
        <v>0</v>
      </c>
      <c r="BH190" s="147">
        <f>IF(O190="sníž. přenesená",K190,0)</f>
        <v>0</v>
      </c>
      <c r="BI190" s="147">
        <f>IF(O190="nulová",K190,0)</f>
        <v>0</v>
      </c>
      <c r="BJ190" s="16" t="s">
        <v>86</v>
      </c>
      <c r="BK190" s="147">
        <f>ROUND(P190*H190,2)</f>
        <v>0</v>
      </c>
      <c r="BL190" s="16" t="s">
        <v>264</v>
      </c>
      <c r="BM190" s="262" t="s">
        <v>3579</v>
      </c>
    </row>
    <row r="191" s="2" customFormat="1" ht="24.15" customHeight="1">
      <c r="A191" s="41"/>
      <c r="B191" s="42"/>
      <c r="C191" s="249" t="s">
        <v>373</v>
      </c>
      <c r="D191" s="249" t="s">
        <v>186</v>
      </c>
      <c r="E191" s="250" t="s">
        <v>3164</v>
      </c>
      <c r="F191" s="251" t="s">
        <v>3165</v>
      </c>
      <c r="G191" s="252" t="s">
        <v>194</v>
      </c>
      <c r="H191" s="253">
        <v>28</v>
      </c>
      <c r="I191" s="254"/>
      <c r="J191" s="254"/>
      <c r="K191" s="255">
        <f>ROUND(P191*H191,2)</f>
        <v>0</v>
      </c>
      <c r="L191" s="256"/>
      <c r="M191" s="44"/>
      <c r="N191" s="257" t="s">
        <v>1</v>
      </c>
      <c r="O191" s="258" t="s">
        <v>42</v>
      </c>
      <c r="P191" s="259">
        <f>I191+J191</f>
        <v>0</v>
      </c>
      <c r="Q191" s="259">
        <f>ROUND(I191*H191,2)</f>
        <v>0</v>
      </c>
      <c r="R191" s="259">
        <f>ROUND(J191*H191,2)</f>
        <v>0</v>
      </c>
      <c r="S191" s="94"/>
      <c r="T191" s="260">
        <f>S191*H191</f>
        <v>0</v>
      </c>
      <c r="U191" s="260">
        <v>0</v>
      </c>
      <c r="V191" s="260">
        <f>U191*H191</f>
        <v>0</v>
      </c>
      <c r="W191" s="260">
        <v>0</v>
      </c>
      <c r="X191" s="261">
        <f>W191*H191</f>
        <v>0</v>
      </c>
      <c r="Y191" s="41"/>
      <c r="Z191" s="41"/>
      <c r="AA191" s="41"/>
      <c r="AB191" s="41"/>
      <c r="AC191" s="41"/>
      <c r="AD191" s="41"/>
      <c r="AE191" s="41"/>
      <c r="AR191" s="262" t="s">
        <v>264</v>
      </c>
      <c r="AT191" s="262" t="s">
        <v>186</v>
      </c>
      <c r="AU191" s="262" t="s">
        <v>88</v>
      </c>
      <c r="AY191" s="16" t="s">
        <v>184</v>
      </c>
      <c r="BE191" s="147">
        <f>IF(O191="základní",K191,0)</f>
        <v>0</v>
      </c>
      <c r="BF191" s="147">
        <f>IF(O191="snížená",K191,0)</f>
        <v>0</v>
      </c>
      <c r="BG191" s="147">
        <f>IF(O191="zákl. přenesená",K191,0)</f>
        <v>0</v>
      </c>
      <c r="BH191" s="147">
        <f>IF(O191="sníž. přenesená",K191,0)</f>
        <v>0</v>
      </c>
      <c r="BI191" s="147">
        <f>IF(O191="nulová",K191,0)</f>
        <v>0</v>
      </c>
      <c r="BJ191" s="16" t="s">
        <v>86</v>
      </c>
      <c r="BK191" s="147">
        <f>ROUND(P191*H191,2)</f>
        <v>0</v>
      </c>
      <c r="BL191" s="16" t="s">
        <v>264</v>
      </c>
      <c r="BM191" s="262" t="s">
        <v>3580</v>
      </c>
    </row>
    <row r="192" s="2" customFormat="1" ht="24.15" customHeight="1">
      <c r="A192" s="41"/>
      <c r="B192" s="42"/>
      <c r="C192" s="286" t="s">
        <v>377</v>
      </c>
      <c r="D192" s="286" t="s">
        <v>254</v>
      </c>
      <c r="E192" s="287" t="s">
        <v>3581</v>
      </c>
      <c r="F192" s="288" t="s">
        <v>3582</v>
      </c>
      <c r="G192" s="289" t="s">
        <v>194</v>
      </c>
      <c r="H192" s="290">
        <v>28</v>
      </c>
      <c r="I192" s="291"/>
      <c r="J192" s="292"/>
      <c r="K192" s="293">
        <f>ROUND(P192*H192,2)</f>
        <v>0</v>
      </c>
      <c r="L192" s="292"/>
      <c r="M192" s="294"/>
      <c r="N192" s="302" t="s">
        <v>1</v>
      </c>
      <c r="O192" s="297" t="s">
        <v>42</v>
      </c>
      <c r="P192" s="298">
        <f>I192+J192</f>
        <v>0</v>
      </c>
      <c r="Q192" s="298">
        <f>ROUND(I192*H192,2)</f>
        <v>0</v>
      </c>
      <c r="R192" s="298">
        <f>ROUND(J192*H192,2)</f>
        <v>0</v>
      </c>
      <c r="S192" s="299"/>
      <c r="T192" s="300">
        <f>S192*H192</f>
        <v>0</v>
      </c>
      <c r="U192" s="300">
        <v>0.0022699999999999999</v>
      </c>
      <c r="V192" s="300">
        <f>U192*H192</f>
        <v>0.063559999999999992</v>
      </c>
      <c r="W192" s="300">
        <v>0</v>
      </c>
      <c r="X192" s="301">
        <f>W192*H192</f>
        <v>0</v>
      </c>
      <c r="Y192" s="41"/>
      <c r="Z192" s="41"/>
      <c r="AA192" s="41"/>
      <c r="AB192" s="41"/>
      <c r="AC192" s="41"/>
      <c r="AD192" s="41"/>
      <c r="AE192" s="41"/>
      <c r="AR192" s="262" t="s">
        <v>342</v>
      </c>
      <c r="AT192" s="262" t="s">
        <v>254</v>
      </c>
      <c r="AU192" s="262" t="s">
        <v>88</v>
      </c>
      <c r="AY192" s="16" t="s">
        <v>184</v>
      </c>
      <c r="BE192" s="147">
        <f>IF(O192="základní",K192,0)</f>
        <v>0</v>
      </c>
      <c r="BF192" s="147">
        <f>IF(O192="snížená",K192,0)</f>
        <v>0</v>
      </c>
      <c r="BG192" s="147">
        <f>IF(O192="zákl. přenesená",K192,0)</f>
        <v>0</v>
      </c>
      <c r="BH192" s="147">
        <f>IF(O192="sníž. přenesená",K192,0)</f>
        <v>0</v>
      </c>
      <c r="BI192" s="147">
        <f>IF(O192="nulová",K192,0)</f>
        <v>0</v>
      </c>
      <c r="BJ192" s="16" t="s">
        <v>86</v>
      </c>
      <c r="BK192" s="147">
        <f>ROUND(P192*H192,2)</f>
        <v>0</v>
      </c>
      <c r="BL192" s="16" t="s">
        <v>264</v>
      </c>
      <c r="BM192" s="262" t="s">
        <v>3583</v>
      </c>
    </row>
    <row r="193" s="2" customFormat="1" ht="6.96" customHeight="1">
      <c r="A193" s="41"/>
      <c r="B193" s="69"/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44"/>
      <c r="N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</row>
  </sheetData>
  <sheetProtection sheet="1" autoFilter="0" formatColumns="0" formatRows="0" objects="1" scenarios="1" spinCount="100000" saltValue="LFjIfRRCZ8XS/nvQaZ2mW//Cp59BBD6W8O/oCMEjV0WGv/bluE8ED5LFvvlumQaS5vASIyPGC7TbLVHd9/Yo0Q==" hashValue="1MuyVqALk86lTWVpwP4YzoLhE49eGAFes+ndsMubbH59S8X5nWNAwCMMp0knmTMLhRVZttWWs9dM+b0b6EdPmA==" algorithmName="SHA-512" password="CC35"/>
  <autoFilter ref="C133:L192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Kancl 1</dc:creator>
  <cp:lastModifiedBy>Kancl 1</cp:lastModifiedBy>
  <dcterms:created xsi:type="dcterms:W3CDTF">2023-05-23T21:14:17Z</dcterms:created>
  <dcterms:modified xsi:type="dcterms:W3CDTF">2023-05-23T21:14:23Z</dcterms:modified>
</cp:coreProperties>
</file>